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2\"/>
    </mc:Choice>
  </mc:AlternateContent>
  <xr:revisionPtr revIDLastSave="0" documentId="13_ncr:1_{7566258E-9A2E-45D9-A4E3-DE34C28E45E0}" xr6:coauthVersionLast="47" xr6:coauthVersionMax="47" xr10:uidLastSave="{00000000-0000-0000-0000-000000000000}"/>
  <bookViews>
    <workbookView xWindow="-120" yWindow="-120" windowWidth="20730" windowHeight="11160" tabRatio="913" firstSheet="3" activeTab="3" xr2:uid="{00000000-000D-0000-FFFF-FFFF00000000}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GrandMasters" sheetId="46" r:id="rId8"/>
    <sheet name="MenMasters" sheetId="47" r:id="rId9"/>
    <sheet name="MenVeterans" sheetId="39" r:id="rId10"/>
    <sheet name="Men U16" sheetId="50" r:id="rId11"/>
    <sheet name="Men U21" sheetId="48" r:id="rId12"/>
    <sheet name="Ladies" sheetId="51" r:id="rId13"/>
    <sheet name="Inedible" sheetId="16" r:id="rId14"/>
    <sheet name="Edibles" sheetId="13" r:id="rId15"/>
    <sheet name="SpeciesSTATS" sheetId="24" r:id="rId16"/>
  </sheets>
  <externalReferences>
    <externalReference r:id="rId17"/>
  </externalReferences>
  <definedNames>
    <definedName name="_xlnm._FilterDatabase" localSheetId="5" hidden="1">Clubs!$A$22:$T$22</definedName>
    <definedName name="_xlnm._FilterDatabase" localSheetId="2" hidden="1">'DATA ENTRY'!$A$1:$N$2400</definedName>
    <definedName name="_xlnm._FilterDatabase" localSheetId="1" hidden="1">MASTERLIST!$A$4:$J$891</definedName>
    <definedName name="_xlnm._FilterDatabase" localSheetId="4" hidden="1">'TOP6'!$A$4:$N$84</definedName>
    <definedName name="clubl5" localSheetId="5">Clubs!$B$6:$E$19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Lists!$G$2:$G$21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Lists!$K$2:$K$26</definedName>
    <definedName name="kgList" localSheetId="5">[1]Lists!$J$2:$AF$261</definedName>
    <definedName name="kgList" localSheetId="4">[1]Lists!$J$2:$AF$261</definedName>
    <definedName name="kgList">Lists!$L$2:$AH$261</definedName>
    <definedName name="Master" localSheetId="5">[1]MASTERLIST!$A$5:$E$1000</definedName>
    <definedName name="Master" localSheetId="4">[1]MASTERLIST!$A$5:$E$1000</definedName>
    <definedName name="Master">MASTERLIST!$A$5:$E$995</definedName>
    <definedName name="_xlnm.Print_Area" localSheetId="1">MASTERLIST!$A$2:$I$555</definedName>
    <definedName name="Shark">#REF!</definedName>
    <definedName name="Status">Lists!$C$2:$C$9</definedName>
  </definedNames>
  <calcPr calcId="191029"/>
  <pivotCaches>
    <pivotCache cacheId="21" r:id="rId18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53" l="1"/>
  <c r="D6" i="53"/>
  <c r="A2501" i="5"/>
  <c r="B2501" i="5"/>
  <c r="C2501" i="5"/>
  <c r="E2501" i="5"/>
  <c r="F2501" i="5"/>
  <c r="H2501" i="5"/>
  <c r="L2501" i="5"/>
  <c r="M2501" i="5" s="1"/>
  <c r="A2502" i="5"/>
  <c r="B2502" i="5"/>
  <c r="C2502" i="5"/>
  <c r="E2502" i="5"/>
  <c r="F2502" i="5"/>
  <c r="H2502" i="5"/>
  <c r="L2502" i="5"/>
  <c r="M2502" i="5" s="1"/>
  <c r="A2503" i="5"/>
  <c r="B2503" i="5"/>
  <c r="C2503" i="5"/>
  <c r="E2503" i="5"/>
  <c r="F2503" i="5"/>
  <c r="H2503" i="5"/>
  <c r="L2503" i="5"/>
  <c r="M2503" i="5" s="1"/>
  <c r="A2504" i="5"/>
  <c r="B2504" i="5"/>
  <c r="C2504" i="5"/>
  <c r="E2504" i="5"/>
  <c r="F2504" i="5"/>
  <c r="H2504" i="5"/>
  <c r="L2504" i="5"/>
  <c r="M2504" i="5"/>
  <c r="A2505" i="5"/>
  <c r="B2505" i="5"/>
  <c r="C2505" i="5"/>
  <c r="E2505" i="5"/>
  <c r="F2505" i="5"/>
  <c r="H2505" i="5"/>
  <c r="L2505" i="5"/>
  <c r="M2505" i="5" s="1"/>
  <c r="A2506" i="5"/>
  <c r="B2506" i="5"/>
  <c r="C2506" i="5"/>
  <c r="E2506" i="5"/>
  <c r="F2506" i="5"/>
  <c r="H2506" i="5"/>
  <c r="L2506" i="5"/>
  <c r="M2506" i="5"/>
  <c r="A2507" i="5"/>
  <c r="B2507" i="5"/>
  <c r="C2507" i="5"/>
  <c r="E2507" i="5"/>
  <c r="F2507" i="5"/>
  <c r="H2507" i="5"/>
  <c r="L2507" i="5"/>
  <c r="M2507" i="5" s="1"/>
  <c r="A2508" i="5"/>
  <c r="B2508" i="5"/>
  <c r="C2508" i="5"/>
  <c r="E2508" i="5"/>
  <c r="F2508" i="5"/>
  <c r="H2508" i="5"/>
  <c r="L2508" i="5"/>
  <c r="M2508" i="5"/>
  <c r="A2509" i="5"/>
  <c r="B2509" i="5"/>
  <c r="C2509" i="5"/>
  <c r="E2509" i="5"/>
  <c r="F2509" i="5"/>
  <c r="H2509" i="5"/>
  <c r="L2509" i="5"/>
  <c r="M2509" i="5" s="1"/>
  <c r="A2510" i="5"/>
  <c r="B2510" i="5"/>
  <c r="C2510" i="5"/>
  <c r="E2510" i="5"/>
  <c r="F2510" i="5"/>
  <c r="H2510" i="5"/>
  <c r="L2510" i="5"/>
  <c r="M2510" i="5" s="1"/>
  <c r="A2511" i="5"/>
  <c r="B2511" i="5"/>
  <c r="C2511" i="5"/>
  <c r="E2511" i="5"/>
  <c r="F2511" i="5"/>
  <c r="H2511" i="5"/>
  <c r="L2511" i="5"/>
  <c r="M2511" i="5" s="1"/>
  <c r="A2512" i="5"/>
  <c r="B2512" i="5"/>
  <c r="C2512" i="5"/>
  <c r="E2512" i="5"/>
  <c r="F2512" i="5"/>
  <c r="H2512" i="5"/>
  <c r="L2512" i="5"/>
  <c r="M2512" i="5" s="1"/>
  <c r="A2513" i="5"/>
  <c r="B2513" i="5"/>
  <c r="C2513" i="5"/>
  <c r="E2513" i="5"/>
  <c r="F2513" i="5"/>
  <c r="H2513" i="5"/>
  <c r="L2513" i="5"/>
  <c r="M2513" i="5" s="1"/>
  <c r="A2514" i="5"/>
  <c r="B2514" i="5"/>
  <c r="C2514" i="5"/>
  <c r="E2514" i="5"/>
  <c r="F2514" i="5"/>
  <c r="H2514" i="5"/>
  <c r="L2514" i="5"/>
  <c r="M2514" i="5"/>
  <c r="A2515" i="5"/>
  <c r="B2515" i="5"/>
  <c r="C2515" i="5"/>
  <c r="E2515" i="5"/>
  <c r="F2515" i="5"/>
  <c r="H2515" i="5"/>
  <c r="L2515" i="5"/>
  <c r="M2515" i="5" s="1"/>
  <c r="A2516" i="5"/>
  <c r="B2516" i="5"/>
  <c r="C2516" i="5"/>
  <c r="E2516" i="5"/>
  <c r="F2516" i="5"/>
  <c r="H2516" i="5"/>
  <c r="L2516" i="5"/>
  <c r="M2516" i="5"/>
  <c r="A2517" i="5"/>
  <c r="B2517" i="5"/>
  <c r="C2517" i="5"/>
  <c r="E2517" i="5"/>
  <c r="F2517" i="5"/>
  <c r="H2517" i="5"/>
  <c r="L2517" i="5"/>
  <c r="M2517" i="5" s="1"/>
  <c r="A2518" i="5"/>
  <c r="B2518" i="5"/>
  <c r="C2518" i="5"/>
  <c r="E2518" i="5"/>
  <c r="F2518" i="5"/>
  <c r="H2518" i="5"/>
  <c r="L2518" i="5"/>
  <c r="M2518" i="5"/>
  <c r="A2519" i="5"/>
  <c r="B2519" i="5"/>
  <c r="C2519" i="5"/>
  <c r="E2519" i="5"/>
  <c r="F2519" i="5"/>
  <c r="H2519" i="5"/>
  <c r="L2519" i="5"/>
  <c r="M2519" i="5" s="1"/>
  <c r="A2520" i="5"/>
  <c r="B2520" i="5"/>
  <c r="C2520" i="5"/>
  <c r="E2520" i="5"/>
  <c r="F2520" i="5"/>
  <c r="H2520" i="5"/>
  <c r="L2520" i="5"/>
  <c r="M2520" i="5"/>
  <c r="A2521" i="5"/>
  <c r="B2521" i="5"/>
  <c r="C2521" i="5"/>
  <c r="E2521" i="5"/>
  <c r="F2521" i="5"/>
  <c r="H2521" i="5"/>
  <c r="L2521" i="5"/>
  <c r="M2521" i="5" s="1"/>
  <c r="A2522" i="5"/>
  <c r="B2522" i="5"/>
  <c r="C2522" i="5"/>
  <c r="E2522" i="5"/>
  <c r="F2522" i="5"/>
  <c r="H2522" i="5"/>
  <c r="L2522" i="5"/>
  <c r="M2522" i="5"/>
  <c r="A2523" i="5"/>
  <c r="B2523" i="5"/>
  <c r="C2523" i="5"/>
  <c r="E2523" i="5"/>
  <c r="F2523" i="5"/>
  <c r="H2523" i="5"/>
  <c r="L2523" i="5"/>
  <c r="M2523" i="5" s="1"/>
  <c r="A2524" i="5"/>
  <c r="B2524" i="5"/>
  <c r="C2524" i="5"/>
  <c r="E2524" i="5"/>
  <c r="F2524" i="5"/>
  <c r="H2524" i="5"/>
  <c r="L2524" i="5"/>
  <c r="M2524" i="5"/>
  <c r="A2525" i="5"/>
  <c r="B2525" i="5"/>
  <c r="C2525" i="5"/>
  <c r="E2525" i="5"/>
  <c r="F2525" i="5"/>
  <c r="H2525" i="5"/>
  <c r="L2525" i="5"/>
  <c r="M2525" i="5" s="1"/>
  <c r="A2526" i="5"/>
  <c r="B2526" i="5"/>
  <c r="C2526" i="5"/>
  <c r="E2526" i="5"/>
  <c r="F2526" i="5"/>
  <c r="H2526" i="5"/>
  <c r="L2526" i="5"/>
  <c r="M2526" i="5"/>
  <c r="A2527" i="5"/>
  <c r="B2527" i="5"/>
  <c r="C2527" i="5"/>
  <c r="E2527" i="5"/>
  <c r="F2527" i="5"/>
  <c r="H2527" i="5"/>
  <c r="L2527" i="5"/>
  <c r="M2527" i="5" s="1"/>
  <c r="A2528" i="5"/>
  <c r="B2528" i="5"/>
  <c r="C2528" i="5"/>
  <c r="E2528" i="5"/>
  <c r="F2528" i="5"/>
  <c r="H2528" i="5"/>
  <c r="L2528" i="5"/>
  <c r="M2528" i="5"/>
  <c r="A2529" i="5"/>
  <c r="B2529" i="5"/>
  <c r="C2529" i="5"/>
  <c r="E2529" i="5"/>
  <c r="F2529" i="5"/>
  <c r="H2529" i="5"/>
  <c r="L2529" i="5"/>
  <c r="M2529" i="5" s="1"/>
  <c r="A2530" i="5"/>
  <c r="B2530" i="5"/>
  <c r="C2530" i="5"/>
  <c r="E2530" i="5"/>
  <c r="F2530" i="5"/>
  <c r="H2530" i="5"/>
  <c r="L2530" i="5"/>
  <c r="M2530" i="5"/>
  <c r="A2531" i="5"/>
  <c r="B2531" i="5"/>
  <c r="C2531" i="5"/>
  <c r="E2531" i="5"/>
  <c r="F2531" i="5"/>
  <c r="H2531" i="5"/>
  <c r="L2531" i="5"/>
  <c r="M2531" i="5" s="1"/>
  <c r="A2532" i="5"/>
  <c r="B2532" i="5"/>
  <c r="C2532" i="5"/>
  <c r="E2532" i="5"/>
  <c r="F2532" i="5"/>
  <c r="H2532" i="5"/>
  <c r="L2532" i="5"/>
  <c r="M2532" i="5"/>
  <c r="A2533" i="5"/>
  <c r="B2533" i="5"/>
  <c r="C2533" i="5"/>
  <c r="E2533" i="5"/>
  <c r="F2533" i="5"/>
  <c r="H2533" i="5"/>
  <c r="L2533" i="5"/>
  <c r="M2533" i="5" s="1"/>
  <c r="A2534" i="5"/>
  <c r="B2534" i="5"/>
  <c r="C2534" i="5"/>
  <c r="E2534" i="5"/>
  <c r="F2534" i="5"/>
  <c r="H2534" i="5"/>
  <c r="L2534" i="5"/>
  <c r="M2534" i="5"/>
  <c r="A2535" i="5"/>
  <c r="B2535" i="5"/>
  <c r="C2535" i="5"/>
  <c r="E2535" i="5"/>
  <c r="F2535" i="5"/>
  <c r="H2535" i="5"/>
  <c r="L2535" i="5"/>
  <c r="M2535" i="5" s="1"/>
  <c r="A2536" i="5"/>
  <c r="B2536" i="5"/>
  <c r="C2536" i="5"/>
  <c r="E2536" i="5"/>
  <c r="F2536" i="5"/>
  <c r="H2536" i="5"/>
  <c r="L2536" i="5"/>
  <c r="M2536" i="5"/>
  <c r="A2537" i="5"/>
  <c r="B2537" i="5"/>
  <c r="C2537" i="5"/>
  <c r="E2537" i="5"/>
  <c r="F2537" i="5"/>
  <c r="H2537" i="5"/>
  <c r="L2537" i="5"/>
  <c r="M2537" i="5" s="1"/>
  <c r="A2538" i="5"/>
  <c r="B2538" i="5"/>
  <c r="C2538" i="5"/>
  <c r="E2538" i="5"/>
  <c r="F2538" i="5"/>
  <c r="H2538" i="5"/>
  <c r="L2538" i="5"/>
  <c r="M2538" i="5"/>
  <c r="A2539" i="5"/>
  <c r="B2539" i="5"/>
  <c r="C2539" i="5"/>
  <c r="E2539" i="5"/>
  <c r="F2539" i="5"/>
  <c r="H2539" i="5"/>
  <c r="L2539" i="5"/>
  <c r="M2539" i="5" s="1"/>
  <c r="A2540" i="5"/>
  <c r="B2540" i="5"/>
  <c r="C2540" i="5"/>
  <c r="E2540" i="5"/>
  <c r="F2540" i="5"/>
  <c r="H2540" i="5"/>
  <c r="L2540" i="5"/>
  <c r="M2540" i="5" s="1"/>
  <c r="A2541" i="5"/>
  <c r="B2541" i="5"/>
  <c r="C2541" i="5"/>
  <c r="E2541" i="5"/>
  <c r="F2541" i="5"/>
  <c r="H2541" i="5"/>
  <c r="L2541" i="5"/>
  <c r="M2541" i="5" s="1"/>
  <c r="A2542" i="5"/>
  <c r="B2542" i="5"/>
  <c r="C2542" i="5"/>
  <c r="E2542" i="5"/>
  <c r="F2542" i="5"/>
  <c r="H2542" i="5"/>
  <c r="L2542" i="5"/>
  <c r="M2542" i="5" s="1"/>
  <c r="A2543" i="5"/>
  <c r="B2543" i="5"/>
  <c r="C2543" i="5"/>
  <c r="E2543" i="5"/>
  <c r="F2543" i="5"/>
  <c r="H2543" i="5"/>
  <c r="L2543" i="5"/>
  <c r="M2543" i="5" s="1"/>
  <c r="A2544" i="5"/>
  <c r="B2544" i="5"/>
  <c r="C2544" i="5"/>
  <c r="E2544" i="5"/>
  <c r="F2544" i="5"/>
  <c r="H2544" i="5"/>
  <c r="L2544" i="5"/>
  <c r="M2544" i="5" s="1"/>
  <c r="A2545" i="5"/>
  <c r="B2545" i="5"/>
  <c r="C2545" i="5"/>
  <c r="E2545" i="5"/>
  <c r="F2545" i="5"/>
  <c r="H2545" i="5"/>
  <c r="L2545" i="5"/>
  <c r="M2545" i="5" s="1"/>
  <c r="A2546" i="5"/>
  <c r="B2546" i="5"/>
  <c r="C2546" i="5"/>
  <c r="E2546" i="5"/>
  <c r="F2546" i="5"/>
  <c r="H2546" i="5"/>
  <c r="L2546" i="5"/>
  <c r="M2546" i="5" s="1"/>
  <c r="A2547" i="5"/>
  <c r="B2547" i="5"/>
  <c r="C2547" i="5"/>
  <c r="E2547" i="5"/>
  <c r="F2547" i="5"/>
  <c r="H2547" i="5"/>
  <c r="L2547" i="5"/>
  <c r="M2547" i="5" s="1"/>
  <c r="A2548" i="5"/>
  <c r="B2548" i="5"/>
  <c r="C2548" i="5"/>
  <c r="E2548" i="5"/>
  <c r="F2548" i="5"/>
  <c r="H2548" i="5"/>
  <c r="L2548" i="5"/>
  <c r="M2548" i="5" s="1"/>
  <c r="A2549" i="5"/>
  <c r="B2549" i="5"/>
  <c r="C2549" i="5"/>
  <c r="E2549" i="5"/>
  <c r="F2549" i="5"/>
  <c r="H2549" i="5"/>
  <c r="L2549" i="5"/>
  <c r="M2549" i="5" s="1"/>
  <c r="A2550" i="5"/>
  <c r="B2550" i="5"/>
  <c r="C2550" i="5"/>
  <c r="E2550" i="5"/>
  <c r="F2550" i="5"/>
  <c r="H2550" i="5"/>
  <c r="L2550" i="5"/>
  <c r="M2550" i="5"/>
  <c r="A2551" i="5"/>
  <c r="B2551" i="5"/>
  <c r="C2551" i="5"/>
  <c r="E2551" i="5"/>
  <c r="F2551" i="5"/>
  <c r="H2551" i="5"/>
  <c r="L2551" i="5"/>
  <c r="M2551" i="5" s="1"/>
  <c r="A2552" i="5"/>
  <c r="B2552" i="5"/>
  <c r="C2552" i="5"/>
  <c r="E2552" i="5"/>
  <c r="F2552" i="5"/>
  <c r="H2552" i="5"/>
  <c r="L2552" i="5"/>
  <c r="M2552" i="5"/>
  <c r="A2553" i="5"/>
  <c r="B2553" i="5"/>
  <c r="C2553" i="5"/>
  <c r="E2553" i="5"/>
  <c r="F2553" i="5"/>
  <c r="H2553" i="5"/>
  <c r="L2553" i="5"/>
  <c r="M2553" i="5" s="1"/>
  <c r="A2554" i="5"/>
  <c r="B2554" i="5"/>
  <c r="C2554" i="5"/>
  <c r="E2554" i="5"/>
  <c r="F2554" i="5"/>
  <c r="H2554" i="5"/>
  <c r="L2554" i="5"/>
  <c r="M2554" i="5"/>
  <c r="A2555" i="5"/>
  <c r="B2555" i="5"/>
  <c r="C2555" i="5"/>
  <c r="E2555" i="5"/>
  <c r="F2555" i="5"/>
  <c r="G2555" i="5"/>
  <c r="H2555" i="5"/>
  <c r="L2555" i="5"/>
  <c r="M2555" i="5" s="1"/>
  <c r="A2556" i="5"/>
  <c r="B2556" i="5"/>
  <c r="C2556" i="5"/>
  <c r="E2556" i="5"/>
  <c r="F2556" i="5"/>
  <c r="G2556" i="5"/>
  <c r="H2556" i="5"/>
  <c r="L2556" i="5"/>
  <c r="M2556" i="5"/>
  <c r="A2557" i="5"/>
  <c r="B2557" i="5"/>
  <c r="C2557" i="5"/>
  <c r="E2557" i="5"/>
  <c r="F2557" i="5"/>
  <c r="G2557" i="5"/>
  <c r="H2557" i="5"/>
  <c r="L2557" i="5"/>
  <c r="M2557" i="5" s="1"/>
  <c r="A2558" i="5"/>
  <c r="B2558" i="5"/>
  <c r="C2558" i="5"/>
  <c r="E2558" i="5"/>
  <c r="F2558" i="5"/>
  <c r="G2558" i="5"/>
  <c r="H2558" i="5"/>
  <c r="L2558" i="5"/>
  <c r="M2558" i="5"/>
  <c r="A2559" i="5"/>
  <c r="B2559" i="5"/>
  <c r="C2559" i="5"/>
  <c r="E2559" i="5"/>
  <c r="F2559" i="5"/>
  <c r="G2559" i="5"/>
  <c r="H2559" i="5"/>
  <c r="L2559" i="5"/>
  <c r="M2559" i="5" s="1"/>
  <c r="A2560" i="5"/>
  <c r="B2560" i="5"/>
  <c r="C2560" i="5"/>
  <c r="E2560" i="5"/>
  <c r="F2560" i="5"/>
  <c r="G2560" i="5"/>
  <c r="H2560" i="5"/>
  <c r="L2560" i="5"/>
  <c r="M2560" i="5"/>
  <c r="A2561" i="5"/>
  <c r="B2561" i="5"/>
  <c r="C2561" i="5"/>
  <c r="E2561" i="5"/>
  <c r="F2561" i="5"/>
  <c r="G2561" i="5"/>
  <c r="H2561" i="5"/>
  <c r="L2561" i="5"/>
  <c r="M2561" i="5" s="1"/>
  <c r="A2562" i="5"/>
  <c r="B2562" i="5"/>
  <c r="C2562" i="5"/>
  <c r="E2562" i="5"/>
  <c r="F2562" i="5"/>
  <c r="G2562" i="5"/>
  <c r="H2562" i="5"/>
  <c r="L2562" i="5"/>
  <c r="M2562" i="5"/>
  <c r="A2563" i="5"/>
  <c r="B2563" i="5"/>
  <c r="C2563" i="5"/>
  <c r="E2563" i="5"/>
  <c r="F2563" i="5"/>
  <c r="G2563" i="5"/>
  <c r="H2563" i="5"/>
  <c r="L2563" i="5"/>
  <c r="M2563" i="5" s="1"/>
  <c r="A2564" i="5"/>
  <c r="B2564" i="5"/>
  <c r="C2564" i="5"/>
  <c r="E2564" i="5"/>
  <c r="F2564" i="5"/>
  <c r="G2564" i="5"/>
  <c r="H2564" i="5"/>
  <c r="L2564" i="5"/>
  <c r="M2564" i="5"/>
  <c r="A2565" i="5"/>
  <c r="B2565" i="5"/>
  <c r="C2565" i="5"/>
  <c r="E2565" i="5"/>
  <c r="F2565" i="5"/>
  <c r="G2565" i="5"/>
  <c r="H2565" i="5"/>
  <c r="L2565" i="5"/>
  <c r="M2565" i="5" s="1"/>
  <c r="A2566" i="5"/>
  <c r="B2566" i="5"/>
  <c r="C2566" i="5"/>
  <c r="E2566" i="5"/>
  <c r="F2566" i="5"/>
  <c r="G2566" i="5"/>
  <c r="H2566" i="5"/>
  <c r="L2566" i="5"/>
  <c r="M2566" i="5"/>
  <c r="A2567" i="5"/>
  <c r="B2567" i="5"/>
  <c r="C2567" i="5"/>
  <c r="E2567" i="5"/>
  <c r="F2567" i="5"/>
  <c r="G2567" i="5"/>
  <c r="H2567" i="5"/>
  <c r="L2567" i="5"/>
  <c r="M2567" i="5" s="1"/>
  <c r="A2568" i="5"/>
  <c r="B2568" i="5"/>
  <c r="C2568" i="5"/>
  <c r="E2568" i="5"/>
  <c r="F2568" i="5"/>
  <c r="G2568" i="5"/>
  <c r="H2568" i="5"/>
  <c r="L2568" i="5"/>
  <c r="M2568" i="5"/>
  <c r="A2569" i="5"/>
  <c r="B2569" i="5"/>
  <c r="C2569" i="5"/>
  <c r="E2569" i="5"/>
  <c r="F2569" i="5"/>
  <c r="G2569" i="5"/>
  <c r="H2569" i="5"/>
  <c r="L2569" i="5"/>
  <c r="M2569" i="5" s="1"/>
  <c r="A2570" i="5"/>
  <c r="B2570" i="5"/>
  <c r="C2570" i="5"/>
  <c r="E2570" i="5"/>
  <c r="F2570" i="5"/>
  <c r="G2570" i="5"/>
  <c r="H2570" i="5"/>
  <c r="L2570" i="5"/>
  <c r="M2570" i="5"/>
  <c r="A2571" i="5"/>
  <c r="B2571" i="5"/>
  <c r="C2571" i="5"/>
  <c r="E2571" i="5"/>
  <c r="F2571" i="5"/>
  <c r="G2571" i="5"/>
  <c r="H2571" i="5"/>
  <c r="L2571" i="5"/>
  <c r="M2571" i="5" s="1"/>
  <c r="A2572" i="5"/>
  <c r="B2572" i="5"/>
  <c r="C2572" i="5"/>
  <c r="E2572" i="5"/>
  <c r="F2572" i="5"/>
  <c r="G2572" i="5"/>
  <c r="H2572" i="5"/>
  <c r="L2572" i="5"/>
  <c r="M2572" i="5"/>
  <c r="A2573" i="5"/>
  <c r="B2573" i="5"/>
  <c r="C2573" i="5"/>
  <c r="E2573" i="5"/>
  <c r="F2573" i="5"/>
  <c r="G2573" i="5"/>
  <c r="H2573" i="5"/>
  <c r="L2573" i="5"/>
  <c r="M2573" i="5" s="1"/>
  <c r="A2574" i="5"/>
  <c r="B2574" i="5"/>
  <c r="C2574" i="5"/>
  <c r="E2574" i="5"/>
  <c r="F2574" i="5"/>
  <c r="G2574" i="5"/>
  <c r="H2574" i="5"/>
  <c r="L2574" i="5"/>
  <c r="M2574" i="5"/>
  <c r="A2575" i="5"/>
  <c r="B2575" i="5"/>
  <c r="C2575" i="5"/>
  <c r="E2575" i="5"/>
  <c r="F2575" i="5"/>
  <c r="G2575" i="5"/>
  <c r="H2575" i="5"/>
  <c r="L2575" i="5"/>
  <c r="M2575" i="5" s="1"/>
  <c r="A2576" i="5"/>
  <c r="B2576" i="5"/>
  <c r="C2576" i="5"/>
  <c r="E2576" i="5"/>
  <c r="F2576" i="5"/>
  <c r="G2576" i="5"/>
  <c r="H2576" i="5"/>
  <c r="L2576" i="5"/>
  <c r="M2576" i="5"/>
  <c r="A2577" i="5"/>
  <c r="B2577" i="5"/>
  <c r="C2577" i="5"/>
  <c r="E2577" i="5"/>
  <c r="F2577" i="5"/>
  <c r="G2577" i="5"/>
  <c r="H2577" i="5"/>
  <c r="L2577" i="5"/>
  <c r="M2577" i="5" s="1"/>
  <c r="A2578" i="5"/>
  <c r="B2578" i="5"/>
  <c r="C2578" i="5"/>
  <c r="E2578" i="5"/>
  <c r="F2578" i="5"/>
  <c r="G2578" i="5"/>
  <c r="H2578" i="5"/>
  <c r="L2578" i="5"/>
  <c r="M2578" i="5"/>
  <c r="A2579" i="5"/>
  <c r="B2579" i="5"/>
  <c r="C2579" i="5"/>
  <c r="E2579" i="5"/>
  <c r="F2579" i="5"/>
  <c r="G2579" i="5"/>
  <c r="H2579" i="5"/>
  <c r="L2579" i="5"/>
  <c r="M2579" i="5" s="1"/>
  <c r="A2580" i="5"/>
  <c r="B2580" i="5"/>
  <c r="C2580" i="5"/>
  <c r="E2580" i="5"/>
  <c r="F2580" i="5"/>
  <c r="G2580" i="5"/>
  <c r="H2580" i="5"/>
  <c r="L2580" i="5"/>
  <c r="M2580" i="5"/>
  <c r="A2581" i="5"/>
  <c r="B2581" i="5"/>
  <c r="C2581" i="5"/>
  <c r="E2581" i="5"/>
  <c r="F2581" i="5"/>
  <c r="G2581" i="5"/>
  <c r="H2581" i="5"/>
  <c r="L2581" i="5"/>
  <c r="M2581" i="5" s="1"/>
  <c r="A2582" i="5"/>
  <c r="B2582" i="5"/>
  <c r="C2582" i="5"/>
  <c r="E2582" i="5"/>
  <c r="F2582" i="5"/>
  <c r="G2582" i="5"/>
  <c r="H2582" i="5"/>
  <c r="L2582" i="5"/>
  <c r="M2582" i="5"/>
  <c r="A2583" i="5"/>
  <c r="B2583" i="5"/>
  <c r="C2583" i="5"/>
  <c r="E2583" i="5"/>
  <c r="F2583" i="5"/>
  <c r="G2583" i="5"/>
  <c r="H2583" i="5"/>
  <c r="L2583" i="5"/>
  <c r="M2583" i="5" s="1"/>
  <c r="A2584" i="5"/>
  <c r="B2584" i="5"/>
  <c r="C2584" i="5"/>
  <c r="E2584" i="5"/>
  <c r="F2584" i="5"/>
  <c r="G2584" i="5"/>
  <c r="H2584" i="5"/>
  <c r="L2584" i="5"/>
  <c r="M2584" i="5"/>
  <c r="A2585" i="5"/>
  <c r="B2585" i="5"/>
  <c r="C2585" i="5"/>
  <c r="E2585" i="5"/>
  <c r="F2585" i="5"/>
  <c r="G2585" i="5"/>
  <c r="H2585" i="5"/>
  <c r="L2585" i="5"/>
  <c r="M2585" i="5" s="1"/>
  <c r="A2586" i="5"/>
  <c r="B2586" i="5"/>
  <c r="C2586" i="5"/>
  <c r="E2586" i="5"/>
  <c r="F2586" i="5"/>
  <c r="G2586" i="5"/>
  <c r="H2586" i="5"/>
  <c r="L2586" i="5"/>
  <c r="M2586" i="5"/>
  <c r="A2587" i="5"/>
  <c r="B2587" i="5"/>
  <c r="C2587" i="5"/>
  <c r="E2587" i="5"/>
  <c r="F2587" i="5"/>
  <c r="G2587" i="5"/>
  <c r="H2587" i="5"/>
  <c r="L2587" i="5"/>
  <c r="M2587" i="5" s="1"/>
  <c r="A2588" i="5"/>
  <c r="B2588" i="5"/>
  <c r="C2588" i="5"/>
  <c r="E2588" i="5"/>
  <c r="F2588" i="5"/>
  <c r="G2588" i="5"/>
  <c r="H2588" i="5"/>
  <c r="L2588" i="5"/>
  <c r="M2588" i="5"/>
  <c r="A2589" i="5"/>
  <c r="B2589" i="5"/>
  <c r="C2589" i="5"/>
  <c r="E2589" i="5"/>
  <c r="F2589" i="5"/>
  <c r="G2589" i="5"/>
  <c r="H2589" i="5"/>
  <c r="L2589" i="5"/>
  <c r="M2589" i="5" s="1"/>
  <c r="A2590" i="5"/>
  <c r="B2590" i="5"/>
  <c r="C2590" i="5"/>
  <c r="E2590" i="5"/>
  <c r="F2590" i="5"/>
  <c r="G2590" i="5"/>
  <c r="H2590" i="5"/>
  <c r="L2590" i="5"/>
  <c r="M2590" i="5"/>
  <c r="A2591" i="5"/>
  <c r="B2591" i="5"/>
  <c r="C2591" i="5"/>
  <c r="E2591" i="5"/>
  <c r="F2591" i="5"/>
  <c r="G2591" i="5"/>
  <c r="H2591" i="5"/>
  <c r="L2591" i="5"/>
  <c r="M2591" i="5" s="1"/>
  <c r="A2592" i="5"/>
  <c r="B2592" i="5"/>
  <c r="C2592" i="5"/>
  <c r="E2592" i="5"/>
  <c r="F2592" i="5"/>
  <c r="G2592" i="5"/>
  <c r="H2592" i="5"/>
  <c r="L2592" i="5"/>
  <c r="M2592" i="5"/>
  <c r="A2593" i="5"/>
  <c r="B2593" i="5"/>
  <c r="C2593" i="5"/>
  <c r="E2593" i="5"/>
  <c r="F2593" i="5"/>
  <c r="G2593" i="5"/>
  <c r="H2593" i="5"/>
  <c r="L2593" i="5"/>
  <c r="M2593" i="5" s="1"/>
  <c r="A2594" i="5"/>
  <c r="B2594" i="5"/>
  <c r="C2594" i="5"/>
  <c r="E2594" i="5"/>
  <c r="F2594" i="5"/>
  <c r="G2594" i="5"/>
  <c r="H2594" i="5"/>
  <c r="L2594" i="5"/>
  <c r="M2594" i="5"/>
  <c r="A2595" i="5"/>
  <c r="B2595" i="5"/>
  <c r="C2595" i="5"/>
  <c r="E2595" i="5"/>
  <c r="F2595" i="5"/>
  <c r="G2595" i="5"/>
  <c r="H2595" i="5"/>
  <c r="L2595" i="5"/>
  <c r="M2595" i="5" s="1"/>
  <c r="A2596" i="5"/>
  <c r="B2596" i="5"/>
  <c r="C2596" i="5"/>
  <c r="E2596" i="5"/>
  <c r="F2596" i="5"/>
  <c r="G2596" i="5"/>
  <c r="H2596" i="5"/>
  <c r="L2596" i="5"/>
  <c r="M2596" i="5"/>
  <c r="A2597" i="5"/>
  <c r="B2597" i="5"/>
  <c r="C2597" i="5"/>
  <c r="E2597" i="5"/>
  <c r="F2597" i="5"/>
  <c r="G2597" i="5"/>
  <c r="H2597" i="5"/>
  <c r="L2597" i="5"/>
  <c r="M2597" i="5" s="1"/>
  <c r="A2598" i="5"/>
  <c r="B2598" i="5"/>
  <c r="C2598" i="5"/>
  <c r="E2598" i="5"/>
  <c r="F2598" i="5"/>
  <c r="G2598" i="5"/>
  <c r="H2598" i="5"/>
  <c r="L2598" i="5"/>
  <c r="M2598" i="5"/>
  <c r="A2599" i="5"/>
  <c r="B2599" i="5"/>
  <c r="C2599" i="5"/>
  <c r="E2599" i="5"/>
  <c r="F2599" i="5"/>
  <c r="G2599" i="5"/>
  <c r="H2599" i="5"/>
  <c r="L2599" i="5"/>
  <c r="M2599" i="5" s="1"/>
  <c r="A2600" i="5"/>
  <c r="B2600" i="5"/>
  <c r="C2600" i="5"/>
  <c r="E2600" i="5"/>
  <c r="F2600" i="5"/>
  <c r="G2600" i="5"/>
  <c r="H2600" i="5"/>
  <c r="L2600" i="5"/>
  <c r="M2600" i="5"/>
  <c r="A2601" i="5"/>
  <c r="B2601" i="5"/>
  <c r="C2601" i="5"/>
  <c r="E2601" i="5"/>
  <c r="F2601" i="5"/>
  <c r="G2601" i="5"/>
  <c r="H2601" i="5"/>
  <c r="L2601" i="5"/>
  <c r="M2601" i="5" s="1"/>
  <c r="A2602" i="5"/>
  <c r="B2602" i="5"/>
  <c r="C2602" i="5"/>
  <c r="E2602" i="5"/>
  <c r="F2602" i="5"/>
  <c r="G2602" i="5"/>
  <c r="H2602" i="5"/>
  <c r="L2602" i="5"/>
  <c r="M2602" i="5"/>
  <c r="A2603" i="5"/>
  <c r="B2603" i="5"/>
  <c r="C2603" i="5"/>
  <c r="E2603" i="5"/>
  <c r="F2603" i="5"/>
  <c r="G2603" i="5"/>
  <c r="H2603" i="5"/>
  <c r="L2603" i="5"/>
  <c r="M2603" i="5" s="1"/>
  <c r="A2604" i="5"/>
  <c r="B2604" i="5"/>
  <c r="C2604" i="5"/>
  <c r="E2604" i="5"/>
  <c r="F2604" i="5"/>
  <c r="G2604" i="5"/>
  <c r="H2604" i="5"/>
  <c r="L2604" i="5"/>
  <c r="M2604" i="5"/>
  <c r="A2605" i="5"/>
  <c r="B2605" i="5"/>
  <c r="C2605" i="5"/>
  <c r="E2605" i="5"/>
  <c r="F2605" i="5"/>
  <c r="G2605" i="5"/>
  <c r="H2605" i="5"/>
  <c r="L2605" i="5"/>
  <c r="M2605" i="5" s="1"/>
  <c r="A2606" i="5"/>
  <c r="B2606" i="5"/>
  <c r="C2606" i="5"/>
  <c r="E2606" i="5"/>
  <c r="F2606" i="5"/>
  <c r="G2606" i="5"/>
  <c r="H2606" i="5"/>
  <c r="L2606" i="5"/>
  <c r="M2606" i="5"/>
  <c r="A2607" i="5"/>
  <c r="B2607" i="5"/>
  <c r="C2607" i="5"/>
  <c r="E2607" i="5"/>
  <c r="F2607" i="5"/>
  <c r="G2607" i="5"/>
  <c r="H2607" i="5"/>
  <c r="L2607" i="5"/>
  <c r="M2607" i="5" s="1"/>
  <c r="A2608" i="5"/>
  <c r="B2608" i="5"/>
  <c r="C2608" i="5"/>
  <c r="E2608" i="5"/>
  <c r="F2608" i="5"/>
  <c r="G2608" i="5"/>
  <c r="H2608" i="5"/>
  <c r="L2608" i="5"/>
  <c r="M2608" i="5"/>
  <c r="A2609" i="5"/>
  <c r="B2609" i="5"/>
  <c r="C2609" i="5"/>
  <c r="E2609" i="5"/>
  <c r="F2609" i="5"/>
  <c r="G2609" i="5"/>
  <c r="H2609" i="5"/>
  <c r="L2609" i="5"/>
  <c r="M2609" i="5" s="1"/>
  <c r="A2610" i="5"/>
  <c r="B2610" i="5"/>
  <c r="C2610" i="5"/>
  <c r="E2610" i="5"/>
  <c r="F2610" i="5"/>
  <c r="G2610" i="5"/>
  <c r="H2610" i="5"/>
  <c r="L2610" i="5"/>
  <c r="M2610" i="5"/>
  <c r="A2611" i="5"/>
  <c r="B2611" i="5"/>
  <c r="C2611" i="5"/>
  <c r="E2611" i="5"/>
  <c r="F2611" i="5"/>
  <c r="G2611" i="5"/>
  <c r="H2611" i="5"/>
  <c r="L2611" i="5"/>
  <c r="M2611" i="5" s="1"/>
  <c r="A2612" i="5"/>
  <c r="B2612" i="5"/>
  <c r="C2612" i="5"/>
  <c r="E2612" i="5"/>
  <c r="F2612" i="5"/>
  <c r="G2612" i="5"/>
  <c r="H2612" i="5"/>
  <c r="L2612" i="5"/>
  <c r="M2612" i="5"/>
  <c r="A2613" i="5"/>
  <c r="B2613" i="5"/>
  <c r="C2613" i="5"/>
  <c r="E2613" i="5"/>
  <c r="F2613" i="5"/>
  <c r="G2613" i="5"/>
  <c r="H2613" i="5"/>
  <c r="L2613" i="5"/>
  <c r="M2613" i="5" s="1"/>
  <c r="A2614" i="5"/>
  <c r="B2614" i="5"/>
  <c r="C2614" i="5"/>
  <c r="E2614" i="5"/>
  <c r="F2614" i="5"/>
  <c r="G2614" i="5"/>
  <c r="H2614" i="5"/>
  <c r="L2614" i="5"/>
  <c r="M2614" i="5"/>
  <c r="A2615" i="5"/>
  <c r="B2615" i="5"/>
  <c r="C2615" i="5"/>
  <c r="E2615" i="5"/>
  <c r="F2615" i="5"/>
  <c r="G2615" i="5"/>
  <c r="H2615" i="5"/>
  <c r="L2615" i="5"/>
  <c r="M2615" i="5" s="1"/>
  <c r="A2616" i="5"/>
  <c r="B2616" i="5"/>
  <c r="C2616" i="5"/>
  <c r="E2616" i="5"/>
  <c r="F2616" i="5"/>
  <c r="G2616" i="5"/>
  <c r="H2616" i="5"/>
  <c r="L2616" i="5"/>
  <c r="M2616" i="5"/>
  <c r="A2617" i="5"/>
  <c r="B2617" i="5"/>
  <c r="C2617" i="5"/>
  <c r="E2617" i="5"/>
  <c r="F2617" i="5"/>
  <c r="G2617" i="5"/>
  <c r="H2617" i="5"/>
  <c r="L2617" i="5"/>
  <c r="M2617" i="5" s="1"/>
  <c r="A2618" i="5"/>
  <c r="B2618" i="5"/>
  <c r="C2618" i="5"/>
  <c r="E2618" i="5"/>
  <c r="F2618" i="5"/>
  <c r="G2618" i="5"/>
  <c r="H2618" i="5"/>
  <c r="L2618" i="5"/>
  <c r="M2618" i="5"/>
  <c r="A2619" i="5"/>
  <c r="B2619" i="5"/>
  <c r="C2619" i="5"/>
  <c r="E2619" i="5"/>
  <c r="F2619" i="5"/>
  <c r="G2619" i="5"/>
  <c r="H2619" i="5"/>
  <c r="L2619" i="5"/>
  <c r="M2619" i="5" s="1"/>
  <c r="A2620" i="5"/>
  <c r="B2620" i="5"/>
  <c r="C2620" i="5"/>
  <c r="E2620" i="5"/>
  <c r="F2620" i="5"/>
  <c r="G2620" i="5"/>
  <c r="H2620" i="5"/>
  <c r="L2620" i="5"/>
  <c r="M2620" i="5"/>
  <c r="A2621" i="5"/>
  <c r="B2621" i="5"/>
  <c r="C2621" i="5"/>
  <c r="E2621" i="5"/>
  <c r="F2621" i="5"/>
  <c r="G2621" i="5"/>
  <c r="H2621" i="5"/>
  <c r="L2621" i="5"/>
  <c r="M2621" i="5" s="1"/>
  <c r="A2622" i="5"/>
  <c r="B2622" i="5"/>
  <c r="C2622" i="5"/>
  <c r="E2622" i="5"/>
  <c r="F2622" i="5"/>
  <c r="G2622" i="5"/>
  <c r="H2622" i="5"/>
  <c r="L2622" i="5"/>
  <c r="M2622" i="5"/>
  <c r="A2623" i="5"/>
  <c r="B2623" i="5"/>
  <c r="C2623" i="5"/>
  <c r="E2623" i="5"/>
  <c r="F2623" i="5"/>
  <c r="G2623" i="5"/>
  <c r="H2623" i="5"/>
  <c r="L2623" i="5"/>
  <c r="M2623" i="5" s="1"/>
  <c r="A2624" i="5"/>
  <c r="B2624" i="5"/>
  <c r="C2624" i="5"/>
  <c r="E2624" i="5"/>
  <c r="F2624" i="5"/>
  <c r="G2624" i="5"/>
  <c r="H2624" i="5"/>
  <c r="L2624" i="5"/>
  <c r="M2624" i="5"/>
  <c r="A2625" i="5"/>
  <c r="B2625" i="5"/>
  <c r="C2625" i="5"/>
  <c r="E2625" i="5"/>
  <c r="F2625" i="5"/>
  <c r="G2625" i="5"/>
  <c r="H2625" i="5"/>
  <c r="L2625" i="5"/>
  <c r="M2625" i="5" s="1"/>
  <c r="A2626" i="5"/>
  <c r="B2626" i="5"/>
  <c r="C2626" i="5"/>
  <c r="E2626" i="5"/>
  <c r="F2626" i="5"/>
  <c r="G2626" i="5"/>
  <c r="H2626" i="5"/>
  <c r="L2626" i="5"/>
  <c r="M2626" i="5"/>
  <c r="A2627" i="5"/>
  <c r="B2627" i="5"/>
  <c r="C2627" i="5"/>
  <c r="E2627" i="5"/>
  <c r="F2627" i="5"/>
  <c r="G2627" i="5"/>
  <c r="H2627" i="5"/>
  <c r="L2627" i="5"/>
  <c r="M2627" i="5" s="1"/>
  <c r="A2628" i="5"/>
  <c r="B2628" i="5"/>
  <c r="C2628" i="5"/>
  <c r="E2628" i="5"/>
  <c r="F2628" i="5"/>
  <c r="G2628" i="5"/>
  <c r="H2628" i="5"/>
  <c r="L2628" i="5"/>
  <c r="M2628" i="5"/>
  <c r="A2629" i="5"/>
  <c r="B2629" i="5"/>
  <c r="C2629" i="5"/>
  <c r="E2629" i="5"/>
  <c r="F2629" i="5"/>
  <c r="G2629" i="5"/>
  <c r="H2629" i="5"/>
  <c r="L2629" i="5"/>
  <c r="M2629" i="5" s="1"/>
  <c r="A2630" i="5"/>
  <c r="B2630" i="5"/>
  <c r="C2630" i="5"/>
  <c r="E2630" i="5"/>
  <c r="F2630" i="5"/>
  <c r="G2630" i="5"/>
  <c r="H2630" i="5"/>
  <c r="L2630" i="5"/>
  <c r="M2630" i="5"/>
  <c r="A2631" i="5"/>
  <c r="B2631" i="5"/>
  <c r="C2631" i="5"/>
  <c r="E2631" i="5"/>
  <c r="F2631" i="5"/>
  <c r="G2631" i="5"/>
  <c r="H2631" i="5"/>
  <c r="L2631" i="5"/>
  <c r="M2631" i="5" s="1"/>
  <c r="A2632" i="5"/>
  <c r="B2632" i="5"/>
  <c r="C2632" i="5"/>
  <c r="E2632" i="5"/>
  <c r="F2632" i="5"/>
  <c r="G2632" i="5"/>
  <c r="H2632" i="5"/>
  <c r="L2632" i="5"/>
  <c r="M2632" i="5"/>
  <c r="A2633" i="5"/>
  <c r="B2633" i="5"/>
  <c r="C2633" i="5"/>
  <c r="E2633" i="5"/>
  <c r="F2633" i="5"/>
  <c r="G2633" i="5"/>
  <c r="H2633" i="5"/>
  <c r="L2633" i="5"/>
  <c r="M2633" i="5" s="1"/>
  <c r="A2634" i="5"/>
  <c r="B2634" i="5"/>
  <c r="C2634" i="5"/>
  <c r="E2634" i="5"/>
  <c r="F2634" i="5"/>
  <c r="G2634" i="5"/>
  <c r="H2634" i="5"/>
  <c r="L2634" i="5"/>
  <c r="M2634" i="5"/>
  <c r="A2635" i="5"/>
  <c r="B2635" i="5"/>
  <c r="C2635" i="5"/>
  <c r="E2635" i="5"/>
  <c r="F2635" i="5"/>
  <c r="G2635" i="5"/>
  <c r="H2635" i="5"/>
  <c r="L2635" i="5"/>
  <c r="M2635" i="5" s="1"/>
  <c r="A2636" i="5"/>
  <c r="B2636" i="5"/>
  <c r="C2636" i="5"/>
  <c r="E2636" i="5"/>
  <c r="F2636" i="5"/>
  <c r="G2636" i="5"/>
  <c r="H2636" i="5"/>
  <c r="L2636" i="5"/>
  <c r="M2636" i="5"/>
  <c r="A2637" i="5"/>
  <c r="B2637" i="5"/>
  <c r="C2637" i="5"/>
  <c r="E2637" i="5"/>
  <c r="F2637" i="5"/>
  <c r="G2637" i="5"/>
  <c r="H2637" i="5"/>
  <c r="L2637" i="5"/>
  <c r="M2637" i="5" s="1"/>
  <c r="A2638" i="5"/>
  <c r="B2638" i="5"/>
  <c r="C2638" i="5"/>
  <c r="E2638" i="5"/>
  <c r="F2638" i="5"/>
  <c r="G2638" i="5"/>
  <c r="H2638" i="5"/>
  <c r="L2638" i="5"/>
  <c r="M2638" i="5"/>
  <c r="A2639" i="5"/>
  <c r="B2639" i="5"/>
  <c r="C2639" i="5"/>
  <c r="E2639" i="5"/>
  <c r="F2639" i="5"/>
  <c r="G2639" i="5"/>
  <c r="H2639" i="5"/>
  <c r="L2639" i="5"/>
  <c r="M2639" i="5" s="1"/>
  <c r="A2640" i="5"/>
  <c r="B2640" i="5"/>
  <c r="C2640" i="5"/>
  <c r="E2640" i="5"/>
  <c r="F2640" i="5"/>
  <c r="G2640" i="5"/>
  <c r="H2640" i="5"/>
  <c r="L2640" i="5"/>
  <c r="M2640" i="5"/>
  <c r="A2641" i="5"/>
  <c r="B2641" i="5"/>
  <c r="C2641" i="5"/>
  <c r="E2641" i="5"/>
  <c r="F2641" i="5"/>
  <c r="G2641" i="5"/>
  <c r="H2641" i="5"/>
  <c r="L2641" i="5"/>
  <c r="M2641" i="5" s="1"/>
  <c r="A2642" i="5"/>
  <c r="B2642" i="5"/>
  <c r="C2642" i="5"/>
  <c r="E2642" i="5"/>
  <c r="F2642" i="5"/>
  <c r="G2642" i="5"/>
  <c r="H2642" i="5"/>
  <c r="L2642" i="5"/>
  <c r="M2642" i="5"/>
  <c r="A2643" i="5"/>
  <c r="B2643" i="5"/>
  <c r="C2643" i="5"/>
  <c r="E2643" i="5"/>
  <c r="F2643" i="5"/>
  <c r="G2643" i="5"/>
  <c r="H2643" i="5"/>
  <c r="L2643" i="5"/>
  <c r="M2643" i="5" s="1"/>
  <c r="A2644" i="5"/>
  <c r="B2644" i="5"/>
  <c r="C2644" i="5"/>
  <c r="E2644" i="5"/>
  <c r="F2644" i="5"/>
  <c r="G2644" i="5"/>
  <c r="H2644" i="5"/>
  <c r="L2644" i="5"/>
  <c r="M2644" i="5"/>
  <c r="A2645" i="5"/>
  <c r="B2645" i="5"/>
  <c r="C2645" i="5"/>
  <c r="E2645" i="5"/>
  <c r="F2645" i="5"/>
  <c r="G2645" i="5"/>
  <c r="H2645" i="5"/>
  <c r="L2645" i="5"/>
  <c r="M2645" i="5" s="1"/>
  <c r="A2646" i="5"/>
  <c r="B2646" i="5"/>
  <c r="C2646" i="5"/>
  <c r="E2646" i="5"/>
  <c r="F2646" i="5"/>
  <c r="G2646" i="5"/>
  <c r="H2646" i="5"/>
  <c r="L2646" i="5"/>
  <c r="M2646" i="5"/>
  <c r="A2647" i="5"/>
  <c r="B2647" i="5"/>
  <c r="C2647" i="5"/>
  <c r="E2647" i="5"/>
  <c r="F2647" i="5"/>
  <c r="G2647" i="5"/>
  <c r="H2647" i="5"/>
  <c r="L2647" i="5"/>
  <c r="M2647" i="5" s="1"/>
  <c r="A2648" i="5"/>
  <c r="B2648" i="5"/>
  <c r="C2648" i="5"/>
  <c r="E2648" i="5"/>
  <c r="F2648" i="5"/>
  <c r="G2648" i="5"/>
  <c r="H2648" i="5"/>
  <c r="L2648" i="5"/>
  <c r="M2648" i="5"/>
  <c r="A2649" i="5"/>
  <c r="B2649" i="5"/>
  <c r="C2649" i="5"/>
  <c r="E2649" i="5"/>
  <c r="F2649" i="5"/>
  <c r="G2649" i="5"/>
  <c r="H2649" i="5"/>
  <c r="L2649" i="5"/>
  <c r="M2649" i="5" s="1"/>
  <c r="A2650" i="5"/>
  <c r="B2650" i="5"/>
  <c r="C2650" i="5"/>
  <c r="E2650" i="5"/>
  <c r="F2650" i="5"/>
  <c r="G2650" i="5"/>
  <c r="H2650" i="5"/>
  <c r="L2650" i="5"/>
  <c r="M2650" i="5"/>
  <c r="A2651" i="5"/>
  <c r="B2651" i="5"/>
  <c r="C2651" i="5"/>
  <c r="E2651" i="5"/>
  <c r="F2651" i="5"/>
  <c r="G2651" i="5"/>
  <c r="H2651" i="5"/>
  <c r="L2651" i="5"/>
  <c r="M2651" i="5" s="1"/>
  <c r="A2652" i="5"/>
  <c r="B2652" i="5"/>
  <c r="C2652" i="5"/>
  <c r="E2652" i="5"/>
  <c r="F2652" i="5"/>
  <c r="G2652" i="5"/>
  <c r="H2652" i="5"/>
  <c r="L2652" i="5"/>
  <c r="M2652" i="5"/>
  <c r="A2653" i="5"/>
  <c r="B2653" i="5"/>
  <c r="C2653" i="5"/>
  <c r="E2653" i="5"/>
  <c r="F2653" i="5"/>
  <c r="G2653" i="5"/>
  <c r="H2653" i="5"/>
  <c r="L2653" i="5"/>
  <c r="M2653" i="5" s="1"/>
  <c r="A2654" i="5"/>
  <c r="B2654" i="5"/>
  <c r="C2654" i="5"/>
  <c r="E2654" i="5"/>
  <c r="F2654" i="5"/>
  <c r="G2654" i="5"/>
  <c r="H2654" i="5"/>
  <c r="L2654" i="5"/>
  <c r="M2654" i="5"/>
  <c r="A2655" i="5"/>
  <c r="B2655" i="5"/>
  <c r="C2655" i="5"/>
  <c r="E2655" i="5"/>
  <c r="F2655" i="5"/>
  <c r="G2655" i="5"/>
  <c r="H2655" i="5"/>
  <c r="L2655" i="5"/>
  <c r="M2655" i="5" s="1"/>
  <c r="A2656" i="5"/>
  <c r="B2656" i="5"/>
  <c r="C2656" i="5"/>
  <c r="E2656" i="5"/>
  <c r="F2656" i="5"/>
  <c r="G2656" i="5"/>
  <c r="H2656" i="5"/>
  <c r="L2656" i="5"/>
  <c r="M2656" i="5"/>
  <c r="A2657" i="5"/>
  <c r="B2657" i="5"/>
  <c r="C2657" i="5"/>
  <c r="E2657" i="5"/>
  <c r="F2657" i="5"/>
  <c r="G2657" i="5"/>
  <c r="H2657" i="5"/>
  <c r="L2657" i="5"/>
  <c r="M2657" i="5" s="1"/>
  <c r="A2658" i="5"/>
  <c r="B2658" i="5"/>
  <c r="C2658" i="5"/>
  <c r="E2658" i="5"/>
  <c r="F2658" i="5"/>
  <c r="G2658" i="5"/>
  <c r="H2658" i="5"/>
  <c r="L2658" i="5"/>
  <c r="M2658" i="5"/>
  <c r="A2659" i="5"/>
  <c r="B2659" i="5"/>
  <c r="C2659" i="5"/>
  <c r="E2659" i="5"/>
  <c r="F2659" i="5"/>
  <c r="G2659" i="5"/>
  <c r="H2659" i="5"/>
  <c r="L2659" i="5"/>
  <c r="M2659" i="5" s="1"/>
  <c r="A2660" i="5"/>
  <c r="B2660" i="5"/>
  <c r="C2660" i="5"/>
  <c r="E2660" i="5"/>
  <c r="F2660" i="5"/>
  <c r="G2660" i="5"/>
  <c r="H2660" i="5"/>
  <c r="L2660" i="5"/>
  <c r="M2660" i="5"/>
  <c r="A2661" i="5"/>
  <c r="B2661" i="5"/>
  <c r="C2661" i="5"/>
  <c r="E2661" i="5"/>
  <c r="F2661" i="5"/>
  <c r="G2661" i="5"/>
  <c r="H2661" i="5"/>
  <c r="L2661" i="5"/>
  <c r="M2661" i="5" s="1"/>
  <c r="A2662" i="5"/>
  <c r="B2662" i="5"/>
  <c r="C2662" i="5"/>
  <c r="E2662" i="5"/>
  <c r="F2662" i="5"/>
  <c r="G2662" i="5"/>
  <c r="H2662" i="5"/>
  <c r="L2662" i="5"/>
  <c r="M2662" i="5"/>
  <c r="A2663" i="5"/>
  <c r="B2663" i="5"/>
  <c r="C2663" i="5"/>
  <c r="E2663" i="5"/>
  <c r="F2663" i="5"/>
  <c r="G2663" i="5"/>
  <c r="H2663" i="5"/>
  <c r="L2663" i="5"/>
  <c r="M2663" i="5" s="1"/>
  <c r="A2664" i="5"/>
  <c r="B2664" i="5"/>
  <c r="C2664" i="5"/>
  <c r="E2664" i="5"/>
  <c r="F2664" i="5"/>
  <c r="G2664" i="5"/>
  <c r="H2664" i="5"/>
  <c r="L2664" i="5"/>
  <c r="M2664" i="5"/>
  <c r="A2665" i="5"/>
  <c r="B2665" i="5"/>
  <c r="C2665" i="5"/>
  <c r="E2665" i="5"/>
  <c r="F2665" i="5"/>
  <c r="G2665" i="5"/>
  <c r="H2665" i="5"/>
  <c r="L2665" i="5"/>
  <c r="M2665" i="5" s="1"/>
  <c r="A2666" i="5"/>
  <c r="B2666" i="5"/>
  <c r="C2666" i="5"/>
  <c r="E2666" i="5"/>
  <c r="F2666" i="5"/>
  <c r="G2666" i="5"/>
  <c r="H2666" i="5"/>
  <c r="L2666" i="5"/>
  <c r="M2666" i="5"/>
  <c r="A2667" i="5"/>
  <c r="B2667" i="5"/>
  <c r="C2667" i="5"/>
  <c r="E2667" i="5"/>
  <c r="F2667" i="5"/>
  <c r="G2667" i="5"/>
  <c r="H2667" i="5"/>
  <c r="L2667" i="5"/>
  <c r="M2667" i="5" s="1"/>
  <c r="A2668" i="5"/>
  <c r="B2668" i="5"/>
  <c r="C2668" i="5"/>
  <c r="E2668" i="5"/>
  <c r="F2668" i="5"/>
  <c r="G2668" i="5"/>
  <c r="H2668" i="5"/>
  <c r="L2668" i="5"/>
  <c r="M2668" i="5"/>
  <c r="A2669" i="5"/>
  <c r="B2669" i="5"/>
  <c r="C2669" i="5"/>
  <c r="E2669" i="5"/>
  <c r="F2669" i="5"/>
  <c r="G2669" i="5"/>
  <c r="H2669" i="5"/>
  <c r="L2669" i="5"/>
  <c r="M2669" i="5" s="1"/>
  <c r="A2670" i="5"/>
  <c r="B2670" i="5"/>
  <c r="C2670" i="5"/>
  <c r="E2670" i="5"/>
  <c r="F2670" i="5"/>
  <c r="G2670" i="5"/>
  <c r="H2670" i="5"/>
  <c r="L2670" i="5"/>
  <c r="M2670" i="5"/>
  <c r="A2671" i="5"/>
  <c r="B2671" i="5"/>
  <c r="C2671" i="5"/>
  <c r="E2671" i="5"/>
  <c r="F2671" i="5"/>
  <c r="G2671" i="5"/>
  <c r="H2671" i="5"/>
  <c r="L2671" i="5"/>
  <c r="M2671" i="5" s="1"/>
  <c r="A2672" i="5"/>
  <c r="B2672" i="5"/>
  <c r="C2672" i="5"/>
  <c r="E2672" i="5"/>
  <c r="F2672" i="5"/>
  <c r="G2672" i="5"/>
  <c r="H2672" i="5"/>
  <c r="L2672" i="5"/>
  <c r="M2672" i="5"/>
  <c r="A2673" i="5"/>
  <c r="B2673" i="5"/>
  <c r="C2673" i="5"/>
  <c r="E2673" i="5"/>
  <c r="F2673" i="5"/>
  <c r="G2673" i="5"/>
  <c r="H2673" i="5"/>
  <c r="L2673" i="5"/>
  <c r="M2673" i="5" s="1"/>
  <c r="A2674" i="5"/>
  <c r="B2674" i="5"/>
  <c r="C2674" i="5"/>
  <c r="E2674" i="5"/>
  <c r="F2674" i="5"/>
  <c r="G2674" i="5"/>
  <c r="H2674" i="5"/>
  <c r="L2674" i="5"/>
  <c r="M2674" i="5"/>
  <c r="A2675" i="5"/>
  <c r="B2675" i="5"/>
  <c r="C2675" i="5"/>
  <c r="E2675" i="5"/>
  <c r="F2675" i="5"/>
  <c r="G2675" i="5"/>
  <c r="H2675" i="5"/>
  <c r="L2675" i="5"/>
  <c r="M2675" i="5" s="1"/>
  <c r="A2676" i="5"/>
  <c r="B2676" i="5"/>
  <c r="C2676" i="5"/>
  <c r="E2676" i="5"/>
  <c r="F2676" i="5"/>
  <c r="G2676" i="5"/>
  <c r="H2676" i="5"/>
  <c r="L2676" i="5"/>
  <c r="M2676" i="5"/>
  <c r="A2677" i="5"/>
  <c r="B2677" i="5"/>
  <c r="C2677" i="5"/>
  <c r="E2677" i="5"/>
  <c r="F2677" i="5"/>
  <c r="G2677" i="5"/>
  <c r="H2677" i="5"/>
  <c r="L2677" i="5"/>
  <c r="M2677" i="5" s="1"/>
  <c r="A2678" i="5"/>
  <c r="B2678" i="5"/>
  <c r="C2678" i="5"/>
  <c r="E2678" i="5"/>
  <c r="F2678" i="5"/>
  <c r="G2678" i="5"/>
  <c r="H2678" i="5"/>
  <c r="L2678" i="5"/>
  <c r="M2678" i="5"/>
  <c r="A2679" i="5"/>
  <c r="B2679" i="5"/>
  <c r="C2679" i="5"/>
  <c r="E2679" i="5"/>
  <c r="F2679" i="5"/>
  <c r="G2679" i="5"/>
  <c r="H2679" i="5"/>
  <c r="L2679" i="5"/>
  <c r="M2679" i="5" s="1"/>
  <c r="A2680" i="5"/>
  <c r="B2680" i="5"/>
  <c r="C2680" i="5"/>
  <c r="E2680" i="5"/>
  <c r="F2680" i="5"/>
  <c r="G2680" i="5"/>
  <c r="H2680" i="5"/>
  <c r="L2680" i="5"/>
  <c r="M2680" i="5"/>
  <c r="A2681" i="5"/>
  <c r="B2681" i="5"/>
  <c r="C2681" i="5"/>
  <c r="E2681" i="5"/>
  <c r="F2681" i="5"/>
  <c r="G2681" i="5"/>
  <c r="H2681" i="5"/>
  <c r="L2681" i="5"/>
  <c r="M2681" i="5" s="1"/>
  <c r="A2682" i="5"/>
  <c r="B2682" i="5"/>
  <c r="C2682" i="5"/>
  <c r="E2682" i="5"/>
  <c r="F2682" i="5"/>
  <c r="G2682" i="5"/>
  <c r="H2682" i="5"/>
  <c r="L2682" i="5"/>
  <c r="M2682" i="5"/>
  <c r="A2683" i="5"/>
  <c r="B2683" i="5"/>
  <c r="C2683" i="5"/>
  <c r="E2683" i="5"/>
  <c r="F2683" i="5"/>
  <c r="G2683" i="5"/>
  <c r="H2683" i="5"/>
  <c r="L2683" i="5"/>
  <c r="M2683" i="5" s="1"/>
  <c r="A2684" i="5"/>
  <c r="B2684" i="5"/>
  <c r="C2684" i="5"/>
  <c r="E2684" i="5"/>
  <c r="F2684" i="5"/>
  <c r="G2684" i="5"/>
  <c r="H2684" i="5"/>
  <c r="L2684" i="5"/>
  <c r="M2684" i="5"/>
  <c r="A2685" i="5"/>
  <c r="B2685" i="5"/>
  <c r="C2685" i="5"/>
  <c r="E2685" i="5"/>
  <c r="F2685" i="5"/>
  <c r="G2685" i="5"/>
  <c r="H2685" i="5"/>
  <c r="L2685" i="5"/>
  <c r="M2685" i="5" s="1"/>
  <c r="A2686" i="5"/>
  <c r="B2686" i="5"/>
  <c r="C2686" i="5"/>
  <c r="E2686" i="5"/>
  <c r="F2686" i="5"/>
  <c r="G2686" i="5"/>
  <c r="H2686" i="5"/>
  <c r="L2686" i="5"/>
  <c r="M2686" i="5"/>
  <c r="A2687" i="5"/>
  <c r="B2687" i="5"/>
  <c r="C2687" i="5"/>
  <c r="E2687" i="5"/>
  <c r="F2687" i="5"/>
  <c r="G2687" i="5"/>
  <c r="H2687" i="5"/>
  <c r="L2687" i="5"/>
  <c r="M2687" i="5" s="1"/>
  <c r="A2688" i="5"/>
  <c r="B2688" i="5"/>
  <c r="C2688" i="5"/>
  <c r="E2688" i="5"/>
  <c r="F2688" i="5"/>
  <c r="G2688" i="5"/>
  <c r="H2688" i="5"/>
  <c r="L2688" i="5"/>
  <c r="M2688" i="5"/>
  <c r="A2689" i="5"/>
  <c r="B2689" i="5"/>
  <c r="C2689" i="5"/>
  <c r="E2689" i="5"/>
  <c r="F2689" i="5"/>
  <c r="G2689" i="5"/>
  <c r="H2689" i="5"/>
  <c r="L2689" i="5"/>
  <c r="M2689" i="5" s="1"/>
  <c r="A2690" i="5"/>
  <c r="B2690" i="5"/>
  <c r="C2690" i="5"/>
  <c r="E2690" i="5"/>
  <c r="F2690" i="5"/>
  <c r="G2690" i="5"/>
  <c r="H2690" i="5"/>
  <c r="L2690" i="5"/>
  <c r="M2690" i="5"/>
  <c r="A2691" i="5"/>
  <c r="B2691" i="5"/>
  <c r="C2691" i="5"/>
  <c r="E2691" i="5"/>
  <c r="F2691" i="5"/>
  <c r="G2691" i="5"/>
  <c r="H2691" i="5"/>
  <c r="L2691" i="5"/>
  <c r="M2691" i="5" s="1"/>
  <c r="A2692" i="5"/>
  <c r="B2692" i="5"/>
  <c r="C2692" i="5"/>
  <c r="E2692" i="5"/>
  <c r="F2692" i="5"/>
  <c r="G2692" i="5"/>
  <c r="H2692" i="5"/>
  <c r="L2692" i="5"/>
  <c r="M2692" i="5"/>
  <c r="A2693" i="5"/>
  <c r="B2693" i="5"/>
  <c r="C2693" i="5"/>
  <c r="E2693" i="5"/>
  <c r="F2693" i="5"/>
  <c r="G2693" i="5"/>
  <c r="H2693" i="5"/>
  <c r="L2693" i="5"/>
  <c r="M2693" i="5" s="1"/>
  <c r="A2694" i="5"/>
  <c r="B2694" i="5"/>
  <c r="C2694" i="5"/>
  <c r="E2694" i="5"/>
  <c r="F2694" i="5"/>
  <c r="G2694" i="5"/>
  <c r="H2694" i="5"/>
  <c r="L2694" i="5"/>
  <c r="M2694" i="5"/>
  <c r="A2695" i="5"/>
  <c r="B2695" i="5"/>
  <c r="C2695" i="5"/>
  <c r="E2695" i="5"/>
  <c r="F2695" i="5"/>
  <c r="G2695" i="5"/>
  <c r="H2695" i="5"/>
  <c r="L2695" i="5"/>
  <c r="M2695" i="5" s="1"/>
  <c r="A2696" i="5"/>
  <c r="B2696" i="5"/>
  <c r="C2696" i="5"/>
  <c r="E2696" i="5"/>
  <c r="F2696" i="5"/>
  <c r="G2696" i="5"/>
  <c r="H2696" i="5"/>
  <c r="L2696" i="5"/>
  <c r="M2696" i="5"/>
  <c r="A2697" i="5"/>
  <c r="B2697" i="5"/>
  <c r="C2697" i="5"/>
  <c r="E2697" i="5"/>
  <c r="F2697" i="5"/>
  <c r="G2697" i="5"/>
  <c r="H2697" i="5"/>
  <c r="L2697" i="5"/>
  <c r="M2697" i="5" s="1"/>
  <c r="A2698" i="5"/>
  <c r="B2698" i="5"/>
  <c r="C2698" i="5"/>
  <c r="E2698" i="5"/>
  <c r="F2698" i="5"/>
  <c r="G2698" i="5"/>
  <c r="H2698" i="5"/>
  <c r="L2698" i="5"/>
  <c r="M2698" i="5"/>
  <c r="A2699" i="5"/>
  <c r="B2699" i="5"/>
  <c r="C2699" i="5"/>
  <c r="E2699" i="5"/>
  <c r="F2699" i="5"/>
  <c r="G2699" i="5"/>
  <c r="H2699" i="5"/>
  <c r="L2699" i="5"/>
  <c r="M2699" i="5" s="1"/>
  <c r="A2700" i="5"/>
  <c r="B2700" i="5"/>
  <c r="C2700" i="5"/>
  <c r="E2700" i="5"/>
  <c r="F2700" i="5"/>
  <c r="G2700" i="5"/>
  <c r="H2700" i="5"/>
  <c r="L2700" i="5"/>
  <c r="M2700" i="5"/>
  <c r="A2701" i="5"/>
  <c r="B2701" i="5"/>
  <c r="C2701" i="5"/>
  <c r="E2701" i="5"/>
  <c r="F2701" i="5"/>
  <c r="G2701" i="5"/>
  <c r="H2701" i="5"/>
  <c r="L2701" i="5"/>
  <c r="M2701" i="5" s="1"/>
  <c r="A2702" i="5"/>
  <c r="B2702" i="5"/>
  <c r="C2702" i="5"/>
  <c r="E2702" i="5"/>
  <c r="F2702" i="5"/>
  <c r="G2702" i="5"/>
  <c r="H2702" i="5"/>
  <c r="L2702" i="5"/>
  <c r="M2702" i="5"/>
  <c r="A2703" i="5"/>
  <c r="B2703" i="5"/>
  <c r="C2703" i="5"/>
  <c r="E2703" i="5"/>
  <c r="F2703" i="5"/>
  <c r="G2703" i="5"/>
  <c r="H2703" i="5"/>
  <c r="L2703" i="5"/>
  <c r="M2703" i="5" s="1"/>
  <c r="A2704" i="5"/>
  <c r="B2704" i="5"/>
  <c r="C2704" i="5"/>
  <c r="E2704" i="5"/>
  <c r="F2704" i="5"/>
  <c r="G2704" i="5"/>
  <c r="H2704" i="5"/>
  <c r="L2704" i="5"/>
  <c r="M2704" i="5"/>
  <c r="A2705" i="5"/>
  <c r="B2705" i="5"/>
  <c r="C2705" i="5"/>
  <c r="E2705" i="5"/>
  <c r="F2705" i="5"/>
  <c r="G2705" i="5"/>
  <c r="H2705" i="5"/>
  <c r="L2705" i="5"/>
  <c r="M2705" i="5" s="1"/>
  <c r="A2706" i="5"/>
  <c r="B2706" i="5"/>
  <c r="C2706" i="5"/>
  <c r="E2706" i="5"/>
  <c r="F2706" i="5"/>
  <c r="G2706" i="5"/>
  <c r="H2706" i="5"/>
  <c r="L2706" i="5"/>
  <c r="M2706" i="5"/>
  <c r="A2707" i="5"/>
  <c r="B2707" i="5"/>
  <c r="C2707" i="5"/>
  <c r="E2707" i="5"/>
  <c r="F2707" i="5"/>
  <c r="G2707" i="5"/>
  <c r="H2707" i="5"/>
  <c r="L2707" i="5"/>
  <c r="M2707" i="5" s="1"/>
  <c r="A2708" i="5"/>
  <c r="B2708" i="5"/>
  <c r="C2708" i="5"/>
  <c r="E2708" i="5"/>
  <c r="F2708" i="5"/>
  <c r="G2708" i="5"/>
  <c r="H2708" i="5"/>
  <c r="L2708" i="5"/>
  <c r="M2708" i="5"/>
  <c r="A2709" i="5"/>
  <c r="B2709" i="5"/>
  <c r="C2709" i="5"/>
  <c r="E2709" i="5"/>
  <c r="F2709" i="5"/>
  <c r="G2709" i="5"/>
  <c r="H2709" i="5"/>
  <c r="L2709" i="5"/>
  <c r="M2709" i="5" s="1"/>
  <c r="A2710" i="5"/>
  <c r="B2710" i="5"/>
  <c r="C2710" i="5"/>
  <c r="E2710" i="5"/>
  <c r="F2710" i="5"/>
  <c r="G2710" i="5"/>
  <c r="H2710" i="5"/>
  <c r="L2710" i="5"/>
  <c r="M2710" i="5"/>
  <c r="A2711" i="5"/>
  <c r="B2711" i="5"/>
  <c r="C2711" i="5"/>
  <c r="E2711" i="5"/>
  <c r="F2711" i="5"/>
  <c r="G2711" i="5"/>
  <c r="H2711" i="5"/>
  <c r="L2711" i="5"/>
  <c r="M2711" i="5" s="1"/>
  <c r="A2712" i="5"/>
  <c r="B2712" i="5"/>
  <c r="C2712" i="5"/>
  <c r="E2712" i="5"/>
  <c r="F2712" i="5"/>
  <c r="G2712" i="5"/>
  <c r="H2712" i="5"/>
  <c r="L2712" i="5"/>
  <c r="M2712" i="5"/>
  <c r="A2713" i="5"/>
  <c r="B2713" i="5"/>
  <c r="C2713" i="5"/>
  <c r="E2713" i="5"/>
  <c r="F2713" i="5"/>
  <c r="G2713" i="5"/>
  <c r="H2713" i="5"/>
  <c r="L2713" i="5"/>
  <c r="M2713" i="5" s="1"/>
  <c r="A2714" i="5"/>
  <c r="B2714" i="5"/>
  <c r="C2714" i="5"/>
  <c r="E2714" i="5"/>
  <c r="F2714" i="5"/>
  <c r="G2714" i="5"/>
  <c r="H2714" i="5"/>
  <c r="L2714" i="5"/>
  <c r="M2714" i="5"/>
  <c r="A2715" i="5"/>
  <c r="B2715" i="5"/>
  <c r="C2715" i="5"/>
  <c r="E2715" i="5"/>
  <c r="F2715" i="5"/>
  <c r="G2715" i="5"/>
  <c r="H2715" i="5"/>
  <c r="L2715" i="5"/>
  <c r="M2715" i="5" s="1"/>
  <c r="A2716" i="5"/>
  <c r="B2716" i="5"/>
  <c r="C2716" i="5"/>
  <c r="E2716" i="5"/>
  <c r="F2716" i="5"/>
  <c r="G2716" i="5"/>
  <c r="H2716" i="5"/>
  <c r="L2716" i="5"/>
  <c r="M2716" i="5"/>
  <c r="A2717" i="5"/>
  <c r="B2717" i="5"/>
  <c r="C2717" i="5"/>
  <c r="E2717" i="5"/>
  <c r="F2717" i="5"/>
  <c r="G2717" i="5"/>
  <c r="H2717" i="5"/>
  <c r="L2717" i="5"/>
  <c r="M2717" i="5" s="1"/>
  <c r="A2718" i="5"/>
  <c r="B2718" i="5"/>
  <c r="C2718" i="5"/>
  <c r="E2718" i="5"/>
  <c r="F2718" i="5"/>
  <c r="G2718" i="5"/>
  <c r="H2718" i="5"/>
  <c r="L2718" i="5"/>
  <c r="M2718" i="5"/>
  <c r="A2719" i="5"/>
  <c r="B2719" i="5"/>
  <c r="C2719" i="5"/>
  <c r="E2719" i="5"/>
  <c r="F2719" i="5"/>
  <c r="G2719" i="5"/>
  <c r="H2719" i="5"/>
  <c r="L2719" i="5"/>
  <c r="M2719" i="5" s="1"/>
  <c r="A2720" i="5"/>
  <c r="B2720" i="5"/>
  <c r="C2720" i="5"/>
  <c r="E2720" i="5"/>
  <c r="F2720" i="5"/>
  <c r="G2720" i="5"/>
  <c r="H2720" i="5"/>
  <c r="L2720" i="5"/>
  <c r="M2720" i="5"/>
  <c r="A2721" i="5"/>
  <c r="B2721" i="5"/>
  <c r="C2721" i="5"/>
  <c r="E2721" i="5"/>
  <c r="F2721" i="5"/>
  <c r="G2721" i="5"/>
  <c r="H2721" i="5"/>
  <c r="L2721" i="5"/>
  <c r="M2721" i="5" s="1"/>
  <c r="A2722" i="5"/>
  <c r="B2722" i="5"/>
  <c r="C2722" i="5"/>
  <c r="E2722" i="5"/>
  <c r="F2722" i="5"/>
  <c r="G2722" i="5"/>
  <c r="H2722" i="5"/>
  <c r="L2722" i="5"/>
  <c r="M2722" i="5"/>
  <c r="A2723" i="5"/>
  <c r="B2723" i="5"/>
  <c r="C2723" i="5"/>
  <c r="E2723" i="5"/>
  <c r="F2723" i="5"/>
  <c r="G2723" i="5"/>
  <c r="H2723" i="5"/>
  <c r="L2723" i="5"/>
  <c r="M2723" i="5" s="1"/>
  <c r="A2724" i="5"/>
  <c r="B2724" i="5"/>
  <c r="C2724" i="5"/>
  <c r="E2724" i="5"/>
  <c r="F2724" i="5"/>
  <c r="G2724" i="5"/>
  <c r="H2724" i="5"/>
  <c r="L2724" i="5"/>
  <c r="M2724" i="5"/>
  <c r="A2725" i="5"/>
  <c r="B2725" i="5"/>
  <c r="C2725" i="5"/>
  <c r="E2725" i="5"/>
  <c r="F2725" i="5"/>
  <c r="G2725" i="5"/>
  <c r="H2725" i="5"/>
  <c r="L2725" i="5"/>
  <c r="M2725" i="5" s="1"/>
  <c r="A2726" i="5"/>
  <c r="B2726" i="5"/>
  <c r="C2726" i="5"/>
  <c r="E2726" i="5"/>
  <c r="F2726" i="5"/>
  <c r="G2726" i="5"/>
  <c r="H2726" i="5"/>
  <c r="L2726" i="5"/>
  <c r="M2726" i="5"/>
  <c r="A2727" i="5"/>
  <c r="B2727" i="5"/>
  <c r="C2727" i="5"/>
  <c r="E2727" i="5"/>
  <c r="F2727" i="5"/>
  <c r="G2727" i="5"/>
  <c r="H2727" i="5"/>
  <c r="L2727" i="5"/>
  <c r="M2727" i="5" s="1"/>
  <c r="A2728" i="5"/>
  <c r="B2728" i="5"/>
  <c r="C2728" i="5"/>
  <c r="E2728" i="5"/>
  <c r="F2728" i="5"/>
  <c r="G2728" i="5"/>
  <c r="H2728" i="5"/>
  <c r="L2728" i="5"/>
  <c r="M2728" i="5"/>
  <c r="A2729" i="5"/>
  <c r="B2729" i="5"/>
  <c r="C2729" i="5"/>
  <c r="E2729" i="5"/>
  <c r="F2729" i="5"/>
  <c r="G2729" i="5"/>
  <c r="H2729" i="5"/>
  <c r="L2729" i="5"/>
  <c r="M2729" i="5" s="1"/>
  <c r="A2730" i="5"/>
  <c r="B2730" i="5"/>
  <c r="C2730" i="5"/>
  <c r="E2730" i="5"/>
  <c r="F2730" i="5"/>
  <c r="G2730" i="5"/>
  <c r="H2730" i="5"/>
  <c r="L2730" i="5"/>
  <c r="M2730" i="5"/>
  <c r="A2731" i="5"/>
  <c r="B2731" i="5"/>
  <c r="C2731" i="5"/>
  <c r="E2731" i="5"/>
  <c r="F2731" i="5"/>
  <c r="G2731" i="5"/>
  <c r="H2731" i="5"/>
  <c r="L2731" i="5"/>
  <c r="M2731" i="5" s="1"/>
  <c r="A2732" i="5"/>
  <c r="B2732" i="5"/>
  <c r="C2732" i="5"/>
  <c r="E2732" i="5"/>
  <c r="F2732" i="5"/>
  <c r="G2732" i="5"/>
  <c r="H2732" i="5"/>
  <c r="L2732" i="5"/>
  <c r="M2732" i="5"/>
  <c r="A2733" i="5"/>
  <c r="B2733" i="5"/>
  <c r="C2733" i="5"/>
  <c r="E2733" i="5"/>
  <c r="F2733" i="5"/>
  <c r="G2733" i="5"/>
  <c r="H2733" i="5"/>
  <c r="L2733" i="5"/>
  <c r="M2733" i="5" s="1"/>
  <c r="A2734" i="5"/>
  <c r="B2734" i="5"/>
  <c r="C2734" i="5"/>
  <c r="E2734" i="5"/>
  <c r="F2734" i="5"/>
  <c r="G2734" i="5"/>
  <c r="H2734" i="5"/>
  <c r="L2734" i="5"/>
  <c r="M2734" i="5"/>
  <c r="A2735" i="5"/>
  <c r="B2735" i="5"/>
  <c r="C2735" i="5"/>
  <c r="E2735" i="5"/>
  <c r="F2735" i="5"/>
  <c r="G2735" i="5"/>
  <c r="H2735" i="5"/>
  <c r="L2735" i="5"/>
  <c r="M2735" i="5" s="1"/>
  <c r="A2736" i="5"/>
  <c r="B2736" i="5"/>
  <c r="C2736" i="5"/>
  <c r="E2736" i="5"/>
  <c r="F2736" i="5"/>
  <c r="G2736" i="5"/>
  <c r="H2736" i="5"/>
  <c r="L2736" i="5"/>
  <c r="M2736" i="5"/>
  <c r="A2737" i="5"/>
  <c r="B2737" i="5"/>
  <c r="C2737" i="5"/>
  <c r="E2737" i="5"/>
  <c r="F2737" i="5"/>
  <c r="G2737" i="5"/>
  <c r="H2737" i="5"/>
  <c r="L2737" i="5"/>
  <c r="M2737" i="5" s="1"/>
  <c r="A2738" i="5"/>
  <c r="B2738" i="5"/>
  <c r="C2738" i="5"/>
  <c r="E2738" i="5"/>
  <c r="F2738" i="5"/>
  <c r="G2738" i="5"/>
  <c r="H2738" i="5"/>
  <c r="L2738" i="5"/>
  <c r="M2738" i="5"/>
  <c r="A2739" i="5"/>
  <c r="B2739" i="5"/>
  <c r="C2739" i="5"/>
  <c r="E2739" i="5"/>
  <c r="F2739" i="5"/>
  <c r="G2739" i="5"/>
  <c r="H2739" i="5"/>
  <c r="L2739" i="5"/>
  <c r="M2739" i="5" s="1"/>
  <c r="A2740" i="5"/>
  <c r="B2740" i="5"/>
  <c r="C2740" i="5"/>
  <c r="E2740" i="5"/>
  <c r="F2740" i="5"/>
  <c r="G2740" i="5"/>
  <c r="H2740" i="5"/>
  <c r="L2740" i="5"/>
  <c r="M2740" i="5"/>
  <c r="A2741" i="5"/>
  <c r="B2741" i="5"/>
  <c r="C2741" i="5"/>
  <c r="E2741" i="5"/>
  <c r="F2741" i="5"/>
  <c r="G2741" i="5"/>
  <c r="H2741" i="5"/>
  <c r="L2741" i="5"/>
  <c r="M2741" i="5" s="1"/>
  <c r="A2742" i="5"/>
  <c r="B2742" i="5"/>
  <c r="C2742" i="5"/>
  <c r="E2742" i="5"/>
  <c r="F2742" i="5"/>
  <c r="G2742" i="5"/>
  <c r="H2742" i="5"/>
  <c r="L2742" i="5"/>
  <c r="M2742" i="5"/>
  <c r="A2743" i="5"/>
  <c r="B2743" i="5"/>
  <c r="C2743" i="5"/>
  <c r="E2743" i="5"/>
  <c r="F2743" i="5"/>
  <c r="G2743" i="5"/>
  <c r="H2743" i="5"/>
  <c r="L2743" i="5"/>
  <c r="M2743" i="5" s="1"/>
  <c r="A2744" i="5"/>
  <c r="B2744" i="5"/>
  <c r="C2744" i="5"/>
  <c r="E2744" i="5"/>
  <c r="F2744" i="5"/>
  <c r="G2744" i="5"/>
  <c r="H2744" i="5"/>
  <c r="L2744" i="5"/>
  <c r="M2744" i="5"/>
  <c r="A2745" i="5"/>
  <c r="B2745" i="5"/>
  <c r="C2745" i="5"/>
  <c r="E2745" i="5"/>
  <c r="F2745" i="5"/>
  <c r="G2745" i="5"/>
  <c r="H2745" i="5"/>
  <c r="L2745" i="5"/>
  <c r="M2745" i="5" s="1"/>
  <c r="A2746" i="5"/>
  <c r="B2746" i="5"/>
  <c r="C2746" i="5"/>
  <c r="E2746" i="5"/>
  <c r="F2746" i="5"/>
  <c r="G2746" i="5"/>
  <c r="H2746" i="5"/>
  <c r="L2746" i="5"/>
  <c r="M2746" i="5"/>
  <c r="A2747" i="5"/>
  <c r="B2747" i="5"/>
  <c r="C2747" i="5"/>
  <c r="E2747" i="5"/>
  <c r="F2747" i="5"/>
  <c r="G2747" i="5"/>
  <c r="H2747" i="5"/>
  <c r="L2747" i="5"/>
  <c r="M2747" i="5" s="1"/>
  <c r="A2748" i="5"/>
  <c r="B2748" i="5"/>
  <c r="C2748" i="5"/>
  <c r="E2748" i="5"/>
  <c r="F2748" i="5"/>
  <c r="G2748" i="5"/>
  <c r="H2748" i="5"/>
  <c r="L2748" i="5"/>
  <c r="M2748" i="5"/>
  <c r="A2749" i="5"/>
  <c r="B2749" i="5"/>
  <c r="C2749" i="5"/>
  <c r="E2749" i="5"/>
  <c r="F2749" i="5"/>
  <c r="G2749" i="5"/>
  <c r="H2749" i="5"/>
  <c r="L2749" i="5"/>
  <c r="M2749" i="5" s="1"/>
  <c r="A2750" i="5"/>
  <c r="B2750" i="5"/>
  <c r="C2750" i="5"/>
  <c r="E2750" i="5"/>
  <c r="F2750" i="5"/>
  <c r="G2750" i="5"/>
  <c r="H2750" i="5"/>
  <c r="L2750" i="5"/>
  <c r="M2750" i="5"/>
  <c r="A2751" i="5"/>
  <c r="B2751" i="5"/>
  <c r="C2751" i="5"/>
  <c r="E2751" i="5"/>
  <c r="F2751" i="5"/>
  <c r="G2751" i="5"/>
  <c r="H2751" i="5"/>
  <c r="L2751" i="5"/>
  <c r="M2751" i="5" s="1"/>
  <c r="A2752" i="5"/>
  <c r="B2752" i="5"/>
  <c r="C2752" i="5"/>
  <c r="E2752" i="5"/>
  <c r="F2752" i="5"/>
  <c r="G2752" i="5"/>
  <c r="H2752" i="5"/>
  <c r="L2752" i="5"/>
  <c r="M2752" i="5"/>
  <c r="A2753" i="5"/>
  <c r="B2753" i="5"/>
  <c r="C2753" i="5"/>
  <c r="E2753" i="5"/>
  <c r="F2753" i="5"/>
  <c r="G2753" i="5"/>
  <c r="H2753" i="5"/>
  <c r="L2753" i="5"/>
  <c r="M2753" i="5" s="1"/>
  <c r="A2754" i="5"/>
  <c r="B2754" i="5"/>
  <c r="C2754" i="5"/>
  <c r="E2754" i="5"/>
  <c r="F2754" i="5"/>
  <c r="G2754" i="5"/>
  <c r="H2754" i="5"/>
  <c r="L2754" i="5"/>
  <c r="M2754" i="5"/>
  <c r="A2755" i="5"/>
  <c r="B2755" i="5"/>
  <c r="C2755" i="5"/>
  <c r="E2755" i="5"/>
  <c r="F2755" i="5"/>
  <c r="G2755" i="5"/>
  <c r="H2755" i="5"/>
  <c r="L2755" i="5"/>
  <c r="M2755" i="5" s="1"/>
  <c r="A2756" i="5"/>
  <c r="B2756" i="5"/>
  <c r="C2756" i="5"/>
  <c r="E2756" i="5"/>
  <c r="F2756" i="5"/>
  <c r="G2756" i="5"/>
  <c r="H2756" i="5"/>
  <c r="L2756" i="5"/>
  <c r="M2756" i="5"/>
  <c r="A2757" i="5"/>
  <c r="B2757" i="5"/>
  <c r="C2757" i="5"/>
  <c r="E2757" i="5"/>
  <c r="F2757" i="5"/>
  <c r="G2757" i="5"/>
  <c r="H2757" i="5"/>
  <c r="L2757" i="5"/>
  <c r="M2757" i="5" s="1"/>
  <c r="A2758" i="5"/>
  <c r="B2758" i="5"/>
  <c r="C2758" i="5"/>
  <c r="E2758" i="5"/>
  <c r="F2758" i="5"/>
  <c r="G2758" i="5"/>
  <c r="H2758" i="5"/>
  <c r="L2758" i="5"/>
  <c r="M2758" i="5"/>
  <c r="A2759" i="5"/>
  <c r="B2759" i="5"/>
  <c r="C2759" i="5"/>
  <c r="E2759" i="5"/>
  <c r="F2759" i="5"/>
  <c r="G2759" i="5"/>
  <c r="H2759" i="5"/>
  <c r="L2759" i="5"/>
  <c r="M2759" i="5" s="1"/>
  <c r="A2760" i="5"/>
  <c r="B2760" i="5"/>
  <c r="C2760" i="5"/>
  <c r="E2760" i="5"/>
  <c r="F2760" i="5"/>
  <c r="G2760" i="5"/>
  <c r="H2760" i="5"/>
  <c r="L2760" i="5"/>
  <c r="M2760" i="5"/>
  <c r="A2761" i="5"/>
  <c r="B2761" i="5"/>
  <c r="C2761" i="5"/>
  <c r="E2761" i="5"/>
  <c r="F2761" i="5"/>
  <c r="G2761" i="5"/>
  <c r="H2761" i="5"/>
  <c r="L2761" i="5"/>
  <c r="M2761" i="5" s="1"/>
  <c r="A2762" i="5"/>
  <c r="B2762" i="5"/>
  <c r="C2762" i="5"/>
  <c r="E2762" i="5"/>
  <c r="F2762" i="5"/>
  <c r="G2762" i="5"/>
  <c r="H2762" i="5"/>
  <c r="L2762" i="5"/>
  <c r="M2762" i="5"/>
  <c r="A2763" i="5"/>
  <c r="B2763" i="5"/>
  <c r="C2763" i="5"/>
  <c r="E2763" i="5"/>
  <c r="F2763" i="5"/>
  <c r="G2763" i="5"/>
  <c r="H2763" i="5"/>
  <c r="L2763" i="5"/>
  <c r="M2763" i="5" s="1"/>
  <c r="A2764" i="5"/>
  <c r="B2764" i="5"/>
  <c r="C2764" i="5"/>
  <c r="E2764" i="5"/>
  <c r="F2764" i="5"/>
  <c r="G2764" i="5"/>
  <c r="H2764" i="5"/>
  <c r="L2764" i="5"/>
  <c r="M2764" i="5"/>
  <c r="A2765" i="5"/>
  <c r="B2765" i="5"/>
  <c r="C2765" i="5"/>
  <c r="E2765" i="5"/>
  <c r="F2765" i="5"/>
  <c r="G2765" i="5"/>
  <c r="H2765" i="5"/>
  <c r="L2765" i="5"/>
  <c r="M2765" i="5" s="1"/>
  <c r="A2766" i="5"/>
  <c r="B2766" i="5"/>
  <c r="C2766" i="5"/>
  <c r="E2766" i="5"/>
  <c r="F2766" i="5"/>
  <c r="G2766" i="5"/>
  <c r="H2766" i="5"/>
  <c r="L2766" i="5"/>
  <c r="M2766" i="5"/>
  <c r="A2767" i="5"/>
  <c r="B2767" i="5"/>
  <c r="C2767" i="5"/>
  <c r="E2767" i="5"/>
  <c r="F2767" i="5"/>
  <c r="G2767" i="5"/>
  <c r="H2767" i="5"/>
  <c r="L2767" i="5"/>
  <c r="M2767" i="5" s="1"/>
  <c r="A2768" i="5"/>
  <c r="B2768" i="5"/>
  <c r="C2768" i="5"/>
  <c r="E2768" i="5"/>
  <c r="F2768" i="5"/>
  <c r="G2768" i="5"/>
  <c r="H2768" i="5"/>
  <c r="L2768" i="5"/>
  <c r="M2768" i="5"/>
  <c r="A2769" i="5"/>
  <c r="B2769" i="5"/>
  <c r="C2769" i="5"/>
  <c r="E2769" i="5"/>
  <c r="F2769" i="5"/>
  <c r="G2769" i="5"/>
  <c r="H2769" i="5"/>
  <c r="L2769" i="5"/>
  <c r="M2769" i="5" s="1"/>
  <c r="A2770" i="5"/>
  <c r="B2770" i="5"/>
  <c r="C2770" i="5"/>
  <c r="E2770" i="5"/>
  <c r="F2770" i="5"/>
  <c r="G2770" i="5"/>
  <c r="H2770" i="5"/>
  <c r="L2770" i="5"/>
  <c r="M2770" i="5"/>
  <c r="A2771" i="5"/>
  <c r="B2771" i="5"/>
  <c r="C2771" i="5"/>
  <c r="E2771" i="5"/>
  <c r="F2771" i="5"/>
  <c r="G2771" i="5"/>
  <c r="H2771" i="5"/>
  <c r="L2771" i="5"/>
  <c r="M2771" i="5" s="1"/>
  <c r="A2772" i="5"/>
  <c r="B2772" i="5"/>
  <c r="C2772" i="5"/>
  <c r="E2772" i="5"/>
  <c r="F2772" i="5"/>
  <c r="G2772" i="5"/>
  <c r="H2772" i="5"/>
  <c r="L2772" i="5"/>
  <c r="M2772" i="5"/>
  <c r="A2773" i="5"/>
  <c r="B2773" i="5"/>
  <c r="C2773" i="5"/>
  <c r="E2773" i="5"/>
  <c r="F2773" i="5"/>
  <c r="G2773" i="5"/>
  <c r="H2773" i="5"/>
  <c r="L2773" i="5"/>
  <c r="M2773" i="5" s="1"/>
  <c r="A2774" i="5"/>
  <c r="B2774" i="5"/>
  <c r="C2774" i="5"/>
  <c r="E2774" i="5"/>
  <c r="F2774" i="5"/>
  <c r="G2774" i="5"/>
  <c r="H2774" i="5"/>
  <c r="L2774" i="5"/>
  <c r="M2774" i="5"/>
  <c r="A2775" i="5"/>
  <c r="B2775" i="5"/>
  <c r="C2775" i="5"/>
  <c r="E2775" i="5"/>
  <c r="F2775" i="5"/>
  <c r="G2775" i="5"/>
  <c r="H2775" i="5"/>
  <c r="L2775" i="5"/>
  <c r="M2775" i="5" s="1"/>
  <c r="A2776" i="5"/>
  <c r="B2776" i="5"/>
  <c r="C2776" i="5"/>
  <c r="E2776" i="5"/>
  <c r="F2776" i="5"/>
  <c r="G2776" i="5"/>
  <c r="H2776" i="5"/>
  <c r="L2776" i="5"/>
  <c r="M2776" i="5"/>
  <c r="A2777" i="5"/>
  <c r="B2777" i="5"/>
  <c r="C2777" i="5"/>
  <c r="E2777" i="5"/>
  <c r="F2777" i="5"/>
  <c r="G2777" i="5"/>
  <c r="H2777" i="5"/>
  <c r="L2777" i="5"/>
  <c r="M2777" i="5" s="1"/>
  <c r="A2778" i="5"/>
  <c r="B2778" i="5"/>
  <c r="C2778" i="5"/>
  <c r="E2778" i="5"/>
  <c r="F2778" i="5"/>
  <c r="G2778" i="5"/>
  <c r="H2778" i="5"/>
  <c r="L2778" i="5"/>
  <c r="M2778" i="5"/>
  <c r="A2779" i="5"/>
  <c r="B2779" i="5"/>
  <c r="C2779" i="5"/>
  <c r="E2779" i="5"/>
  <c r="F2779" i="5"/>
  <c r="G2779" i="5"/>
  <c r="H2779" i="5"/>
  <c r="L2779" i="5"/>
  <c r="M2779" i="5" s="1"/>
  <c r="A2780" i="5"/>
  <c r="B2780" i="5"/>
  <c r="C2780" i="5"/>
  <c r="E2780" i="5"/>
  <c r="F2780" i="5"/>
  <c r="G2780" i="5"/>
  <c r="H2780" i="5"/>
  <c r="L2780" i="5"/>
  <c r="M2780" i="5"/>
  <c r="A2781" i="5"/>
  <c r="B2781" i="5"/>
  <c r="C2781" i="5"/>
  <c r="E2781" i="5"/>
  <c r="F2781" i="5"/>
  <c r="G2781" i="5"/>
  <c r="H2781" i="5"/>
  <c r="L2781" i="5"/>
  <c r="M2781" i="5" s="1"/>
  <c r="A2782" i="5"/>
  <c r="B2782" i="5"/>
  <c r="C2782" i="5"/>
  <c r="E2782" i="5"/>
  <c r="F2782" i="5"/>
  <c r="G2782" i="5"/>
  <c r="H2782" i="5"/>
  <c r="L2782" i="5"/>
  <c r="M2782" i="5"/>
  <c r="A2783" i="5"/>
  <c r="B2783" i="5"/>
  <c r="C2783" i="5"/>
  <c r="E2783" i="5"/>
  <c r="F2783" i="5"/>
  <c r="G2783" i="5"/>
  <c r="H2783" i="5"/>
  <c r="L2783" i="5"/>
  <c r="M2783" i="5" s="1"/>
  <c r="A2784" i="5"/>
  <c r="B2784" i="5"/>
  <c r="C2784" i="5"/>
  <c r="E2784" i="5"/>
  <c r="F2784" i="5"/>
  <c r="G2784" i="5"/>
  <c r="H2784" i="5"/>
  <c r="L2784" i="5"/>
  <c r="M2784" i="5"/>
  <c r="A2785" i="5"/>
  <c r="B2785" i="5"/>
  <c r="C2785" i="5"/>
  <c r="E2785" i="5"/>
  <c r="F2785" i="5"/>
  <c r="G2785" i="5"/>
  <c r="H2785" i="5"/>
  <c r="L2785" i="5"/>
  <c r="M2785" i="5" s="1"/>
  <c r="A2786" i="5"/>
  <c r="B2786" i="5"/>
  <c r="C2786" i="5"/>
  <c r="E2786" i="5"/>
  <c r="F2786" i="5"/>
  <c r="G2786" i="5"/>
  <c r="H2786" i="5"/>
  <c r="L2786" i="5"/>
  <c r="M2786" i="5"/>
  <c r="A2787" i="5"/>
  <c r="B2787" i="5"/>
  <c r="C2787" i="5"/>
  <c r="E2787" i="5"/>
  <c r="F2787" i="5"/>
  <c r="G2787" i="5"/>
  <c r="H2787" i="5"/>
  <c r="L2787" i="5"/>
  <c r="M2787" i="5" s="1"/>
  <c r="A2788" i="5"/>
  <c r="B2788" i="5"/>
  <c r="C2788" i="5"/>
  <c r="E2788" i="5"/>
  <c r="F2788" i="5"/>
  <c r="G2788" i="5"/>
  <c r="H2788" i="5"/>
  <c r="L2788" i="5"/>
  <c r="M2788" i="5"/>
  <c r="A2789" i="5"/>
  <c r="B2789" i="5"/>
  <c r="C2789" i="5"/>
  <c r="E2789" i="5"/>
  <c r="F2789" i="5"/>
  <c r="G2789" i="5"/>
  <c r="H2789" i="5"/>
  <c r="L2789" i="5"/>
  <c r="M2789" i="5" s="1"/>
  <c r="A2790" i="5"/>
  <c r="B2790" i="5"/>
  <c r="C2790" i="5"/>
  <c r="E2790" i="5"/>
  <c r="F2790" i="5"/>
  <c r="G2790" i="5"/>
  <c r="H2790" i="5"/>
  <c r="L2790" i="5"/>
  <c r="M2790" i="5"/>
  <c r="A2791" i="5"/>
  <c r="B2791" i="5"/>
  <c r="C2791" i="5"/>
  <c r="E2791" i="5"/>
  <c r="F2791" i="5"/>
  <c r="G2791" i="5"/>
  <c r="H2791" i="5"/>
  <c r="L2791" i="5"/>
  <c r="M2791" i="5" s="1"/>
  <c r="A2792" i="5"/>
  <c r="B2792" i="5"/>
  <c r="C2792" i="5"/>
  <c r="E2792" i="5"/>
  <c r="F2792" i="5"/>
  <c r="G2792" i="5"/>
  <c r="H2792" i="5"/>
  <c r="L2792" i="5"/>
  <c r="M2792" i="5"/>
  <c r="A2793" i="5"/>
  <c r="B2793" i="5"/>
  <c r="C2793" i="5"/>
  <c r="E2793" i="5"/>
  <c r="F2793" i="5"/>
  <c r="G2793" i="5"/>
  <c r="H2793" i="5"/>
  <c r="L2793" i="5"/>
  <c r="M2793" i="5" s="1"/>
  <c r="A2794" i="5"/>
  <c r="B2794" i="5"/>
  <c r="C2794" i="5"/>
  <c r="E2794" i="5"/>
  <c r="F2794" i="5"/>
  <c r="G2794" i="5"/>
  <c r="H2794" i="5"/>
  <c r="L2794" i="5"/>
  <c r="M2794" i="5"/>
  <c r="A2795" i="5"/>
  <c r="B2795" i="5"/>
  <c r="C2795" i="5"/>
  <c r="E2795" i="5"/>
  <c r="F2795" i="5"/>
  <c r="G2795" i="5"/>
  <c r="H2795" i="5"/>
  <c r="L2795" i="5"/>
  <c r="M2795" i="5" s="1"/>
  <c r="A2796" i="5"/>
  <c r="B2796" i="5"/>
  <c r="C2796" i="5"/>
  <c r="E2796" i="5"/>
  <c r="F2796" i="5"/>
  <c r="G2796" i="5"/>
  <c r="H2796" i="5"/>
  <c r="L2796" i="5"/>
  <c r="M2796" i="5"/>
  <c r="A2797" i="5"/>
  <c r="B2797" i="5"/>
  <c r="C2797" i="5"/>
  <c r="E2797" i="5"/>
  <c r="F2797" i="5"/>
  <c r="G2797" i="5"/>
  <c r="H2797" i="5"/>
  <c r="L2797" i="5"/>
  <c r="M2797" i="5" s="1"/>
  <c r="A2798" i="5"/>
  <c r="B2798" i="5"/>
  <c r="C2798" i="5"/>
  <c r="E2798" i="5"/>
  <c r="F2798" i="5"/>
  <c r="G2798" i="5"/>
  <c r="H2798" i="5"/>
  <c r="L2798" i="5"/>
  <c r="M2798" i="5"/>
  <c r="A2799" i="5"/>
  <c r="B2799" i="5"/>
  <c r="C2799" i="5"/>
  <c r="E2799" i="5"/>
  <c r="F2799" i="5"/>
  <c r="G2799" i="5"/>
  <c r="H2799" i="5"/>
  <c r="L2799" i="5"/>
  <c r="M2799" i="5" s="1"/>
  <c r="A2800" i="5"/>
  <c r="B2800" i="5"/>
  <c r="C2800" i="5"/>
  <c r="E2800" i="5"/>
  <c r="F2800" i="5"/>
  <c r="G2800" i="5"/>
  <c r="H2800" i="5"/>
  <c r="L2800" i="5"/>
  <c r="M2800" i="5"/>
  <c r="A2801" i="5"/>
  <c r="B2801" i="5"/>
  <c r="C2801" i="5"/>
  <c r="E2801" i="5"/>
  <c r="F2801" i="5"/>
  <c r="G2801" i="5"/>
  <c r="H2801" i="5"/>
  <c r="L2801" i="5"/>
  <c r="M2801" i="5" s="1"/>
  <c r="A2802" i="5"/>
  <c r="B2802" i="5"/>
  <c r="C2802" i="5"/>
  <c r="E2802" i="5"/>
  <c r="F2802" i="5"/>
  <c r="G2802" i="5"/>
  <c r="H2802" i="5"/>
  <c r="L2802" i="5"/>
  <c r="M2802" i="5"/>
  <c r="A2803" i="5"/>
  <c r="B2803" i="5"/>
  <c r="C2803" i="5"/>
  <c r="E2803" i="5"/>
  <c r="F2803" i="5"/>
  <c r="G2803" i="5"/>
  <c r="H2803" i="5"/>
  <c r="L2803" i="5"/>
  <c r="M2803" i="5" s="1"/>
  <c r="A2804" i="5"/>
  <c r="B2804" i="5"/>
  <c r="C2804" i="5"/>
  <c r="E2804" i="5"/>
  <c r="F2804" i="5"/>
  <c r="G2804" i="5"/>
  <c r="H2804" i="5"/>
  <c r="L2804" i="5"/>
  <c r="M2804" i="5"/>
  <c r="A2805" i="5"/>
  <c r="B2805" i="5"/>
  <c r="C2805" i="5"/>
  <c r="E2805" i="5"/>
  <c r="F2805" i="5"/>
  <c r="G2805" i="5"/>
  <c r="H2805" i="5"/>
  <c r="L2805" i="5"/>
  <c r="M2805" i="5" s="1"/>
  <c r="A2806" i="5"/>
  <c r="B2806" i="5"/>
  <c r="C2806" i="5"/>
  <c r="E2806" i="5"/>
  <c r="F2806" i="5"/>
  <c r="G2806" i="5"/>
  <c r="H2806" i="5"/>
  <c r="L2806" i="5"/>
  <c r="M2806" i="5"/>
  <c r="A2807" i="5"/>
  <c r="B2807" i="5"/>
  <c r="C2807" i="5"/>
  <c r="E2807" i="5"/>
  <c r="F2807" i="5"/>
  <c r="G2807" i="5"/>
  <c r="H2807" i="5"/>
  <c r="L2807" i="5"/>
  <c r="M2807" i="5" s="1"/>
  <c r="A2808" i="5"/>
  <c r="B2808" i="5"/>
  <c r="C2808" i="5"/>
  <c r="E2808" i="5"/>
  <c r="F2808" i="5"/>
  <c r="G2808" i="5"/>
  <c r="H2808" i="5"/>
  <c r="L2808" i="5"/>
  <c r="M2808" i="5"/>
  <c r="A2809" i="5"/>
  <c r="B2809" i="5"/>
  <c r="C2809" i="5"/>
  <c r="E2809" i="5"/>
  <c r="F2809" i="5"/>
  <c r="G2809" i="5"/>
  <c r="H2809" i="5"/>
  <c r="L2809" i="5"/>
  <c r="M2809" i="5" s="1"/>
  <c r="A2810" i="5"/>
  <c r="B2810" i="5"/>
  <c r="C2810" i="5"/>
  <c r="E2810" i="5"/>
  <c r="F2810" i="5"/>
  <c r="G2810" i="5"/>
  <c r="H2810" i="5"/>
  <c r="L2810" i="5"/>
  <c r="M2810" i="5"/>
  <c r="A2811" i="5"/>
  <c r="B2811" i="5"/>
  <c r="C2811" i="5"/>
  <c r="E2811" i="5"/>
  <c r="F2811" i="5"/>
  <c r="G2811" i="5"/>
  <c r="H2811" i="5"/>
  <c r="L2811" i="5"/>
  <c r="M2811" i="5" s="1"/>
  <c r="A2812" i="5"/>
  <c r="B2812" i="5"/>
  <c r="C2812" i="5"/>
  <c r="E2812" i="5"/>
  <c r="F2812" i="5"/>
  <c r="G2812" i="5"/>
  <c r="H2812" i="5"/>
  <c r="L2812" i="5"/>
  <c r="M2812" i="5"/>
  <c r="A2813" i="5"/>
  <c r="B2813" i="5"/>
  <c r="C2813" i="5"/>
  <c r="E2813" i="5"/>
  <c r="F2813" i="5"/>
  <c r="G2813" i="5"/>
  <c r="H2813" i="5"/>
  <c r="L2813" i="5"/>
  <c r="M2813" i="5" s="1"/>
  <c r="A2814" i="5"/>
  <c r="B2814" i="5"/>
  <c r="C2814" i="5"/>
  <c r="E2814" i="5"/>
  <c r="F2814" i="5"/>
  <c r="G2814" i="5"/>
  <c r="H2814" i="5"/>
  <c r="L2814" i="5"/>
  <c r="M2814" i="5"/>
  <c r="A2815" i="5"/>
  <c r="B2815" i="5"/>
  <c r="C2815" i="5"/>
  <c r="E2815" i="5"/>
  <c r="F2815" i="5"/>
  <c r="G2815" i="5"/>
  <c r="H2815" i="5"/>
  <c r="L2815" i="5"/>
  <c r="M2815" i="5" s="1"/>
  <c r="A2816" i="5"/>
  <c r="B2816" i="5"/>
  <c r="C2816" i="5"/>
  <c r="E2816" i="5"/>
  <c r="F2816" i="5"/>
  <c r="G2816" i="5"/>
  <c r="H2816" i="5"/>
  <c r="L2816" i="5"/>
  <c r="M2816" i="5"/>
  <c r="A2817" i="5"/>
  <c r="B2817" i="5"/>
  <c r="C2817" i="5"/>
  <c r="E2817" i="5"/>
  <c r="F2817" i="5"/>
  <c r="G2817" i="5"/>
  <c r="H2817" i="5"/>
  <c r="L2817" i="5"/>
  <c r="M2817" i="5" s="1"/>
  <c r="A2818" i="5"/>
  <c r="B2818" i="5"/>
  <c r="C2818" i="5"/>
  <c r="E2818" i="5"/>
  <c r="F2818" i="5"/>
  <c r="G2818" i="5"/>
  <c r="H2818" i="5"/>
  <c r="L2818" i="5"/>
  <c r="M2818" i="5"/>
  <c r="A2819" i="5"/>
  <c r="B2819" i="5"/>
  <c r="C2819" i="5"/>
  <c r="E2819" i="5"/>
  <c r="F2819" i="5"/>
  <c r="G2819" i="5"/>
  <c r="H2819" i="5"/>
  <c r="L2819" i="5"/>
  <c r="M2819" i="5" s="1"/>
  <c r="A2820" i="5"/>
  <c r="B2820" i="5"/>
  <c r="C2820" i="5"/>
  <c r="E2820" i="5"/>
  <c r="F2820" i="5"/>
  <c r="G2820" i="5"/>
  <c r="H2820" i="5"/>
  <c r="L2820" i="5"/>
  <c r="M2820" i="5"/>
  <c r="A2821" i="5"/>
  <c r="B2821" i="5"/>
  <c r="C2821" i="5"/>
  <c r="E2821" i="5"/>
  <c r="F2821" i="5"/>
  <c r="G2821" i="5"/>
  <c r="H2821" i="5"/>
  <c r="L2821" i="5"/>
  <c r="M2821" i="5" s="1"/>
  <c r="A2822" i="5"/>
  <c r="B2822" i="5"/>
  <c r="C2822" i="5"/>
  <c r="E2822" i="5"/>
  <c r="F2822" i="5"/>
  <c r="G2822" i="5"/>
  <c r="H2822" i="5"/>
  <c r="L2822" i="5"/>
  <c r="M2822" i="5"/>
  <c r="A2823" i="5"/>
  <c r="B2823" i="5"/>
  <c r="C2823" i="5"/>
  <c r="E2823" i="5"/>
  <c r="F2823" i="5"/>
  <c r="G2823" i="5"/>
  <c r="H2823" i="5"/>
  <c r="L2823" i="5"/>
  <c r="M2823" i="5" s="1"/>
  <c r="A2824" i="5"/>
  <c r="B2824" i="5"/>
  <c r="C2824" i="5"/>
  <c r="E2824" i="5"/>
  <c r="F2824" i="5"/>
  <c r="G2824" i="5"/>
  <c r="H2824" i="5"/>
  <c r="L2824" i="5"/>
  <c r="M2824" i="5"/>
  <c r="A2825" i="5"/>
  <c r="B2825" i="5"/>
  <c r="C2825" i="5"/>
  <c r="E2825" i="5"/>
  <c r="F2825" i="5"/>
  <c r="G2825" i="5"/>
  <c r="H2825" i="5"/>
  <c r="L2825" i="5"/>
  <c r="M2825" i="5" s="1"/>
  <c r="A2826" i="5"/>
  <c r="B2826" i="5"/>
  <c r="C2826" i="5"/>
  <c r="E2826" i="5"/>
  <c r="F2826" i="5"/>
  <c r="G2826" i="5"/>
  <c r="H2826" i="5"/>
  <c r="L2826" i="5"/>
  <c r="M2826" i="5"/>
  <c r="A2827" i="5"/>
  <c r="B2827" i="5"/>
  <c r="C2827" i="5"/>
  <c r="E2827" i="5"/>
  <c r="F2827" i="5"/>
  <c r="G2827" i="5"/>
  <c r="H2827" i="5"/>
  <c r="L2827" i="5"/>
  <c r="M2827" i="5" s="1"/>
  <c r="A2828" i="5"/>
  <c r="B2828" i="5"/>
  <c r="C2828" i="5"/>
  <c r="E2828" i="5"/>
  <c r="F2828" i="5"/>
  <c r="G2828" i="5"/>
  <c r="H2828" i="5"/>
  <c r="L2828" i="5"/>
  <c r="M2828" i="5"/>
  <c r="A2829" i="5"/>
  <c r="B2829" i="5"/>
  <c r="C2829" i="5"/>
  <c r="E2829" i="5"/>
  <c r="F2829" i="5"/>
  <c r="G2829" i="5"/>
  <c r="H2829" i="5"/>
  <c r="L2829" i="5"/>
  <c r="M2829" i="5" s="1"/>
  <c r="A2830" i="5"/>
  <c r="B2830" i="5"/>
  <c r="C2830" i="5"/>
  <c r="E2830" i="5"/>
  <c r="F2830" i="5"/>
  <c r="G2830" i="5"/>
  <c r="H2830" i="5"/>
  <c r="L2830" i="5"/>
  <c r="M2830" i="5"/>
  <c r="A2831" i="5"/>
  <c r="B2831" i="5"/>
  <c r="C2831" i="5"/>
  <c r="E2831" i="5"/>
  <c r="F2831" i="5"/>
  <c r="G2831" i="5"/>
  <c r="H2831" i="5"/>
  <c r="L2831" i="5"/>
  <c r="M2831" i="5" s="1"/>
  <c r="A2832" i="5"/>
  <c r="B2832" i="5"/>
  <c r="C2832" i="5"/>
  <c r="E2832" i="5"/>
  <c r="F2832" i="5"/>
  <c r="G2832" i="5"/>
  <c r="H2832" i="5"/>
  <c r="L2832" i="5"/>
  <c r="M2832" i="5"/>
  <c r="A2833" i="5"/>
  <c r="B2833" i="5"/>
  <c r="C2833" i="5"/>
  <c r="E2833" i="5"/>
  <c r="F2833" i="5"/>
  <c r="G2833" i="5"/>
  <c r="H2833" i="5"/>
  <c r="L2833" i="5"/>
  <c r="M2833" i="5" s="1"/>
  <c r="A2834" i="5"/>
  <c r="B2834" i="5"/>
  <c r="C2834" i="5"/>
  <c r="E2834" i="5"/>
  <c r="F2834" i="5"/>
  <c r="G2834" i="5"/>
  <c r="H2834" i="5"/>
  <c r="L2834" i="5"/>
  <c r="M2834" i="5"/>
  <c r="A2835" i="5"/>
  <c r="B2835" i="5"/>
  <c r="C2835" i="5"/>
  <c r="E2835" i="5"/>
  <c r="F2835" i="5"/>
  <c r="G2835" i="5"/>
  <c r="H2835" i="5"/>
  <c r="L2835" i="5"/>
  <c r="M2835" i="5" s="1"/>
  <c r="A2836" i="5"/>
  <c r="B2836" i="5"/>
  <c r="C2836" i="5"/>
  <c r="E2836" i="5"/>
  <c r="F2836" i="5"/>
  <c r="G2836" i="5"/>
  <c r="H2836" i="5"/>
  <c r="L2836" i="5"/>
  <c r="M2836" i="5"/>
  <c r="A2837" i="5"/>
  <c r="B2837" i="5"/>
  <c r="C2837" i="5"/>
  <c r="E2837" i="5"/>
  <c r="F2837" i="5"/>
  <c r="G2837" i="5"/>
  <c r="H2837" i="5"/>
  <c r="L2837" i="5"/>
  <c r="M2837" i="5" s="1"/>
  <c r="A2838" i="5"/>
  <c r="B2838" i="5"/>
  <c r="C2838" i="5"/>
  <c r="E2838" i="5"/>
  <c r="F2838" i="5"/>
  <c r="G2838" i="5"/>
  <c r="H2838" i="5"/>
  <c r="L2838" i="5"/>
  <c r="M2838" i="5"/>
  <c r="A2839" i="5"/>
  <c r="B2839" i="5"/>
  <c r="C2839" i="5"/>
  <c r="E2839" i="5"/>
  <c r="F2839" i="5"/>
  <c r="G2839" i="5"/>
  <c r="H2839" i="5"/>
  <c r="L2839" i="5"/>
  <c r="M2839" i="5" s="1"/>
  <c r="A2840" i="5"/>
  <c r="B2840" i="5"/>
  <c r="C2840" i="5"/>
  <c r="E2840" i="5"/>
  <c r="F2840" i="5"/>
  <c r="G2840" i="5"/>
  <c r="H2840" i="5"/>
  <c r="L2840" i="5"/>
  <c r="M2840" i="5"/>
  <c r="A2841" i="5"/>
  <c r="B2841" i="5"/>
  <c r="C2841" i="5"/>
  <c r="E2841" i="5"/>
  <c r="F2841" i="5"/>
  <c r="G2841" i="5"/>
  <c r="H2841" i="5"/>
  <c r="L2841" i="5"/>
  <c r="M2841" i="5" s="1"/>
  <c r="A2842" i="5"/>
  <c r="B2842" i="5"/>
  <c r="C2842" i="5"/>
  <c r="E2842" i="5"/>
  <c r="F2842" i="5"/>
  <c r="G2842" i="5"/>
  <c r="H2842" i="5"/>
  <c r="L2842" i="5"/>
  <c r="M2842" i="5"/>
  <c r="A2843" i="5"/>
  <c r="B2843" i="5"/>
  <c r="C2843" i="5"/>
  <c r="E2843" i="5"/>
  <c r="F2843" i="5"/>
  <c r="G2843" i="5"/>
  <c r="H2843" i="5"/>
  <c r="L2843" i="5"/>
  <c r="M2843" i="5" s="1"/>
  <c r="A2844" i="5"/>
  <c r="B2844" i="5"/>
  <c r="C2844" i="5"/>
  <c r="E2844" i="5"/>
  <c r="F2844" i="5"/>
  <c r="G2844" i="5"/>
  <c r="H2844" i="5"/>
  <c r="L2844" i="5"/>
  <c r="M2844" i="5"/>
  <c r="A2845" i="5"/>
  <c r="B2845" i="5"/>
  <c r="C2845" i="5"/>
  <c r="E2845" i="5"/>
  <c r="F2845" i="5"/>
  <c r="G2845" i="5"/>
  <c r="H2845" i="5"/>
  <c r="L2845" i="5"/>
  <c r="M2845" i="5" s="1"/>
  <c r="A2846" i="5"/>
  <c r="B2846" i="5"/>
  <c r="C2846" i="5"/>
  <c r="E2846" i="5"/>
  <c r="F2846" i="5"/>
  <c r="G2846" i="5"/>
  <c r="H2846" i="5"/>
  <c r="L2846" i="5"/>
  <c r="M2846" i="5"/>
  <c r="A2847" i="5"/>
  <c r="B2847" i="5"/>
  <c r="C2847" i="5"/>
  <c r="E2847" i="5"/>
  <c r="F2847" i="5"/>
  <c r="G2847" i="5"/>
  <c r="H2847" i="5"/>
  <c r="L2847" i="5"/>
  <c r="M2847" i="5" s="1"/>
  <c r="A2848" i="5"/>
  <c r="B2848" i="5"/>
  <c r="C2848" i="5"/>
  <c r="E2848" i="5"/>
  <c r="F2848" i="5"/>
  <c r="G2848" i="5"/>
  <c r="H2848" i="5"/>
  <c r="L2848" i="5"/>
  <c r="M2848" i="5"/>
  <c r="A2849" i="5"/>
  <c r="B2849" i="5"/>
  <c r="C2849" i="5"/>
  <c r="E2849" i="5"/>
  <c r="F2849" i="5"/>
  <c r="G2849" i="5"/>
  <c r="H2849" i="5"/>
  <c r="L2849" i="5"/>
  <c r="M2849" i="5" s="1"/>
  <c r="A2850" i="5"/>
  <c r="B2850" i="5"/>
  <c r="C2850" i="5"/>
  <c r="E2850" i="5"/>
  <c r="F2850" i="5"/>
  <c r="G2850" i="5"/>
  <c r="H2850" i="5"/>
  <c r="L2850" i="5"/>
  <c r="M2850" i="5"/>
  <c r="A2851" i="5"/>
  <c r="B2851" i="5"/>
  <c r="C2851" i="5"/>
  <c r="E2851" i="5"/>
  <c r="F2851" i="5"/>
  <c r="G2851" i="5"/>
  <c r="H2851" i="5"/>
  <c r="L2851" i="5"/>
  <c r="M2851" i="5" s="1"/>
  <c r="A2852" i="5"/>
  <c r="B2852" i="5"/>
  <c r="C2852" i="5"/>
  <c r="E2852" i="5"/>
  <c r="F2852" i="5"/>
  <c r="G2852" i="5"/>
  <c r="H2852" i="5"/>
  <c r="L2852" i="5"/>
  <c r="M2852" i="5"/>
  <c r="A2853" i="5"/>
  <c r="B2853" i="5"/>
  <c r="C2853" i="5"/>
  <c r="E2853" i="5"/>
  <c r="F2853" i="5"/>
  <c r="G2853" i="5"/>
  <c r="H2853" i="5"/>
  <c r="L2853" i="5"/>
  <c r="M2853" i="5" s="1"/>
  <c r="A2854" i="5"/>
  <c r="B2854" i="5"/>
  <c r="C2854" i="5"/>
  <c r="E2854" i="5"/>
  <c r="F2854" i="5"/>
  <c r="G2854" i="5"/>
  <c r="H2854" i="5"/>
  <c r="L2854" i="5"/>
  <c r="M2854" i="5"/>
  <c r="A2855" i="5"/>
  <c r="B2855" i="5"/>
  <c r="C2855" i="5"/>
  <c r="E2855" i="5"/>
  <c r="F2855" i="5"/>
  <c r="G2855" i="5"/>
  <c r="H2855" i="5"/>
  <c r="L2855" i="5"/>
  <c r="M2855" i="5" s="1"/>
  <c r="A2856" i="5"/>
  <c r="B2856" i="5"/>
  <c r="C2856" i="5"/>
  <c r="E2856" i="5"/>
  <c r="F2856" i="5"/>
  <c r="G2856" i="5"/>
  <c r="H2856" i="5"/>
  <c r="L2856" i="5"/>
  <c r="M2856" i="5"/>
  <c r="A2857" i="5"/>
  <c r="B2857" i="5"/>
  <c r="C2857" i="5"/>
  <c r="E2857" i="5"/>
  <c r="F2857" i="5"/>
  <c r="G2857" i="5"/>
  <c r="H2857" i="5"/>
  <c r="L2857" i="5"/>
  <c r="M2857" i="5" s="1"/>
  <c r="A2858" i="5"/>
  <c r="B2858" i="5"/>
  <c r="C2858" i="5"/>
  <c r="E2858" i="5"/>
  <c r="F2858" i="5"/>
  <c r="G2858" i="5"/>
  <c r="H2858" i="5"/>
  <c r="L2858" i="5"/>
  <c r="M2858" i="5"/>
  <c r="A2859" i="5"/>
  <c r="B2859" i="5"/>
  <c r="C2859" i="5"/>
  <c r="E2859" i="5"/>
  <c r="F2859" i="5"/>
  <c r="G2859" i="5"/>
  <c r="H2859" i="5"/>
  <c r="L2859" i="5"/>
  <c r="M2859" i="5" s="1"/>
  <c r="A2860" i="5"/>
  <c r="B2860" i="5"/>
  <c r="C2860" i="5"/>
  <c r="E2860" i="5"/>
  <c r="F2860" i="5"/>
  <c r="G2860" i="5"/>
  <c r="H2860" i="5"/>
  <c r="L2860" i="5"/>
  <c r="M2860" i="5"/>
  <c r="A2861" i="5"/>
  <c r="B2861" i="5"/>
  <c r="C2861" i="5"/>
  <c r="E2861" i="5"/>
  <c r="F2861" i="5"/>
  <c r="G2861" i="5"/>
  <c r="H2861" i="5"/>
  <c r="L2861" i="5"/>
  <c r="M2861" i="5" s="1"/>
  <c r="A2862" i="5"/>
  <c r="B2862" i="5"/>
  <c r="C2862" i="5"/>
  <c r="E2862" i="5"/>
  <c r="F2862" i="5"/>
  <c r="G2862" i="5"/>
  <c r="H2862" i="5"/>
  <c r="L2862" i="5"/>
  <c r="M2862" i="5"/>
  <c r="A2863" i="5"/>
  <c r="B2863" i="5"/>
  <c r="C2863" i="5"/>
  <c r="E2863" i="5"/>
  <c r="F2863" i="5"/>
  <c r="G2863" i="5"/>
  <c r="H2863" i="5"/>
  <c r="L2863" i="5"/>
  <c r="M2863" i="5" s="1"/>
  <c r="A2864" i="5"/>
  <c r="B2864" i="5"/>
  <c r="C2864" i="5"/>
  <c r="E2864" i="5"/>
  <c r="F2864" i="5"/>
  <c r="G2864" i="5"/>
  <c r="H2864" i="5"/>
  <c r="L2864" i="5"/>
  <c r="M2864" i="5"/>
  <c r="A2865" i="5"/>
  <c r="B2865" i="5"/>
  <c r="C2865" i="5"/>
  <c r="E2865" i="5"/>
  <c r="F2865" i="5"/>
  <c r="G2865" i="5"/>
  <c r="H2865" i="5"/>
  <c r="L2865" i="5"/>
  <c r="M2865" i="5" s="1"/>
  <c r="A2866" i="5"/>
  <c r="B2866" i="5"/>
  <c r="C2866" i="5"/>
  <c r="E2866" i="5"/>
  <c r="F2866" i="5"/>
  <c r="G2866" i="5"/>
  <c r="H2866" i="5"/>
  <c r="L2866" i="5"/>
  <c r="M2866" i="5"/>
  <c r="A2867" i="5"/>
  <c r="B2867" i="5"/>
  <c r="C2867" i="5"/>
  <c r="E2867" i="5"/>
  <c r="F2867" i="5"/>
  <c r="G2867" i="5"/>
  <c r="H2867" i="5"/>
  <c r="L2867" i="5"/>
  <c r="M2867" i="5" s="1"/>
  <c r="A2868" i="5"/>
  <c r="B2868" i="5"/>
  <c r="C2868" i="5"/>
  <c r="E2868" i="5"/>
  <c r="F2868" i="5"/>
  <c r="G2868" i="5"/>
  <c r="H2868" i="5"/>
  <c r="L2868" i="5"/>
  <c r="M2868" i="5"/>
  <c r="A2869" i="5"/>
  <c r="B2869" i="5"/>
  <c r="C2869" i="5"/>
  <c r="E2869" i="5"/>
  <c r="F2869" i="5"/>
  <c r="G2869" i="5"/>
  <c r="H2869" i="5"/>
  <c r="L2869" i="5"/>
  <c r="M2869" i="5" s="1"/>
  <c r="A2870" i="5"/>
  <c r="B2870" i="5"/>
  <c r="C2870" i="5"/>
  <c r="E2870" i="5"/>
  <c r="F2870" i="5"/>
  <c r="G2870" i="5"/>
  <c r="H2870" i="5"/>
  <c r="L2870" i="5"/>
  <c r="M2870" i="5"/>
  <c r="A2871" i="5"/>
  <c r="B2871" i="5"/>
  <c r="C2871" i="5"/>
  <c r="E2871" i="5"/>
  <c r="F2871" i="5"/>
  <c r="G2871" i="5"/>
  <c r="H2871" i="5"/>
  <c r="L2871" i="5"/>
  <c r="M2871" i="5" s="1"/>
  <c r="A2872" i="5"/>
  <c r="B2872" i="5"/>
  <c r="C2872" i="5"/>
  <c r="E2872" i="5"/>
  <c r="F2872" i="5"/>
  <c r="G2872" i="5"/>
  <c r="H2872" i="5"/>
  <c r="L2872" i="5"/>
  <c r="M2872" i="5"/>
  <c r="A2873" i="5"/>
  <c r="B2873" i="5"/>
  <c r="C2873" i="5"/>
  <c r="E2873" i="5"/>
  <c r="F2873" i="5"/>
  <c r="G2873" i="5"/>
  <c r="H2873" i="5"/>
  <c r="L2873" i="5"/>
  <c r="M2873" i="5" s="1"/>
  <c r="A2874" i="5"/>
  <c r="B2874" i="5"/>
  <c r="C2874" i="5"/>
  <c r="E2874" i="5"/>
  <c r="F2874" i="5"/>
  <c r="G2874" i="5"/>
  <c r="H2874" i="5"/>
  <c r="L2874" i="5"/>
  <c r="M2874" i="5"/>
  <c r="A2875" i="5"/>
  <c r="B2875" i="5"/>
  <c r="C2875" i="5"/>
  <c r="E2875" i="5"/>
  <c r="F2875" i="5"/>
  <c r="G2875" i="5"/>
  <c r="H2875" i="5"/>
  <c r="L2875" i="5"/>
  <c r="M2875" i="5" s="1"/>
  <c r="A2876" i="5"/>
  <c r="B2876" i="5"/>
  <c r="C2876" i="5"/>
  <c r="E2876" i="5"/>
  <c r="F2876" i="5"/>
  <c r="G2876" i="5"/>
  <c r="H2876" i="5"/>
  <c r="L2876" i="5"/>
  <c r="M2876" i="5"/>
  <c r="A2877" i="5"/>
  <c r="B2877" i="5"/>
  <c r="C2877" i="5"/>
  <c r="E2877" i="5"/>
  <c r="F2877" i="5"/>
  <c r="G2877" i="5"/>
  <c r="H2877" i="5"/>
  <c r="L2877" i="5"/>
  <c r="M2877" i="5" s="1"/>
  <c r="A2878" i="5"/>
  <c r="B2878" i="5"/>
  <c r="C2878" i="5"/>
  <c r="E2878" i="5"/>
  <c r="F2878" i="5"/>
  <c r="G2878" i="5"/>
  <c r="H2878" i="5"/>
  <c r="L2878" i="5"/>
  <c r="M2878" i="5"/>
  <c r="A2879" i="5"/>
  <c r="B2879" i="5"/>
  <c r="C2879" i="5"/>
  <c r="E2879" i="5"/>
  <c r="F2879" i="5"/>
  <c r="G2879" i="5"/>
  <c r="H2879" i="5"/>
  <c r="L2879" i="5"/>
  <c r="M2879" i="5" s="1"/>
  <c r="A2880" i="5"/>
  <c r="B2880" i="5"/>
  <c r="C2880" i="5"/>
  <c r="E2880" i="5"/>
  <c r="F2880" i="5"/>
  <c r="G2880" i="5"/>
  <c r="H2880" i="5"/>
  <c r="L2880" i="5"/>
  <c r="M2880" i="5"/>
  <c r="A2881" i="5"/>
  <c r="B2881" i="5"/>
  <c r="C2881" i="5"/>
  <c r="E2881" i="5"/>
  <c r="F2881" i="5"/>
  <c r="G2881" i="5"/>
  <c r="H2881" i="5"/>
  <c r="L2881" i="5"/>
  <c r="M2881" i="5" s="1"/>
  <c r="A2882" i="5"/>
  <c r="B2882" i="5"/>
  <c r="C2882" i="5"/>
  <c r="E2882" i="5"/>
  <c r="F2882" i="5"/>
  <c r="G2882" i="5"/>
  <c r="H2882" i="5"/>
  <c r="L2882" i="5"/>
  <c r="M2882" i="5"/>
  <c r="A2883" i="5"/>
  <c r="B2883" i="5"/>
  <c r="C2883" i="5"/>
  <c r="E2883" i="5"/>
  <c r="F2883" i="5"/>
  <c r="G2883" i="5"/>
  <c r="H2883" i="5"/>
  <c r="L2883" i="5"/>
  <c r="M2883" i="5" s="1"/>
  <c r="A2884" i="5"/>
  <c r="B2884" i="5"/>
  <c r="C2884" i="5"/>
  <c r="E2884" i="5"/>
  <c r="F2884" i="5"/>
  <c r="G2884" i="5"/>
  <c r="H2884" i="5"/>
  <c r="L2884" i="5"/>
  <c r="M2884" i="5"/>
  <c r="A2885" i="5"/>
  <c r="B2885" i="5"/>
  <c r="C2885" i="5"/>
  <c r="E2885" i="5"/>
  <c r="F2885" i="5"/>
  <c r="G2885" i="5"/>
  <c r="H2885" i="5"/>
  <c r="L2885" i="5"/>
  <c r="M2885" i="5" s="1"/>
  <c r="A2886" i="5"/>
  <c r="B2886" i="5"/>
  <c r="C2886" i="5"/>
  <c r="E2886" i="5"/>
  <c r="F2886" i="5"/>
  <c r="G2886" i="5"/>
  <c r="H2886" i="5"/>
  <c r="L2886" i="5"/>
  <c r="M2886" i="5"/>
  <c r="A2887" i="5"/>
  <c r="B2887" i="5"/>
  <c r="C2887" i="5"/>
  <c r="E2887" i="5"/>
  <c r="F2887" i="5"/>
  <c r="G2887" i="5"/>
  <c r="H2887" i="5"/>
  <c r="L2887" i="5"/>
  <c r="M2887" i="5" s="1"/>
  <c r="A2888" i="5"/>
  <c r="B2888" i="5"/>
  <c r="C2888" i="5"/>
  <c r="E2888" i="5"/>
  <c r="F2888" i="5"/>
  <c r="G2888" i="5"/>
  <c r="H2888" i="5"/>
  <c r="L2888" i="5"/>
  <c r="M2888" i="5"/>
  <c r="A2889" i="5"/>
  <c r="B2889" i="5"/>
  <c r="C2889" i="5"/>
  <c r="E2889" i="5"/>
  <c r="F2889" i="5"/>
  <c r="G2889" i="5"/>
  <c r="H2889" i="5"/>
  <c r="L2889" i="5"/>
  <c r="M2889" i="5" s="1"/>
  <c r="A2890" i="5"/>
  <c r="B2890" i="5"/>
  <c r="C2890" i="5"/>
  <c r="E2890" i="5"/>
  <c r="F2890" i="5"/>
  <c r="G2890" i="5"/>
  <c r="H2890" i="5"/>
  <c r="L2890" i="5"/>
  <c r="M2890" i="5"/>
  <c r="A2891" i="5"/>
  <c r="B2891" i="5"/>
  <c r="C2891" i="5"/>
  <c r="E2891" i="5"/>
  <c r="F2891" i="5"/>
  <c r="G2891" i="5"/>
  <c r="H2891" i="5"/>
  <c r="L2891" i="5"/>
  <c r="M2891" i="5" s="1"/>
  <c r="A2892" i="5"/>
  <c r="B2892" i="5"/>
  <c r="C2892" i="5"/>
  <c r="E2892" i="5"/>
  <c r="F2892" i="5"/>
  <c r="G2892" i="5"/>
  <c r="H2892" i="5"/>
  <c r="L2892" i="5"/>
  <c r="M2892" i="5"/>
  <c r="A2893" i="5"/>
  <c r="B2893" i="5"/>
  <c r="C2893" i="5"/>
  <c r="E2893" i="5"/>
  <c r="F2893" i="5"/>
  <c r="G2893" i="5"/>
  <c r="H2893" i="5"/>
  <c r="L2893" i="5"/>
  <c r="M2893" i="5" s="1"/>
  <c r="A2894" i="5"/>
  <c r="B2894" i="5"/>
  <c r="C2894" i="5"/>
  <c r="E2894" i="5"/>
  <c r="F2894" i="5"/>
  <c r="G2894" i="5"/>
  <c r="H2894" i="5"/>
  <c r="L2894" i="5"/>
  <c r="M2894" i="5"/>
  <c r="A2895" i="5"/>
  <c r="B2895" i="5"/>
  <c r="C2895" i="5"/>
  <c r="E2895" i="5"/>
  <c r="F2895" i="5"/>
  <c r="G2895" i="5"/>
  <c r="H2895" i="5"/>
  <c r="L2895" i="5"/>
  <c r="M2895" i="5" s="1"/>
  <c r="A2896" i="5"/>
  <c r="B2896" i="5"/>
  <c r="C2896" i="5"/>
  <c r="E2896" i="5"/>
  <c r="F2896" i="5"/>
  <c r="G2896" i="5"/>
  <c r="H2896" i="5"/>
  <c r="L2896" i="5"/>
  <c r="M2896" i="5"/>
  <c r="A2897" i="5"/>
  <c r="B2897" i="5"/>
  <c r="C2897" i="5"/>
  <c r="E2897" i="5"/>
  <c r="F2897" i="5"/>
  <c r="G2897" i="5"/>
  <c r="H2897" i="5"/>
  <c r="L2897" i="5"/>
  <c r="M2897" i="5" s="1"/>
  <c r="A2898" i="5"/>
  <c r="B2898" i="5"/>
  <c r="C2898" i="5"/>
  <c r="E2898" i="5"/>
  <c r="F2898" i="5"/>
  <c r="G2898" i="5"/>
  <c r="H2898" i="5"/>
  <c r="L2898" i="5"/>
  <c r="M2898" i="5"/>
  <c r="A2899" i="5"/>
  <c r="B2899" i="5"/>
  <c r="C2899" i="5"/>
  <c r="E2899" i="5"/>
  <c r="F2899" i="5"/>
  <c r="G2899" i="5"/>
  <c r="H2899" i="5"/>
  <c r="L2899" i="5"/>
  <c r="M2899" i="5" s="1"/>
  <c r="A2900" i="5"/>
  <c r="B2900" i="5"/>
  <c r="C2900" i="5"/>
  <c r="E2900" i="5"/>
  <c r="F2900" i="5"/>
  <c r="G2900" i="5"/>
  <c r="H2900" i="5"/>
  <c r="L2900" i="5"/>
  <c r="M2900" i="5"/>
  <c r="A2901" i="5"/>
  <c r="B2901" i="5"/>
  <c r="C2901" i="5"/>
  <c r="E2901" i="5"/>
  <c r="F2901" i="5"/>
  <c r="G2901" i="5"/>
  <c r="H2901" i="5"/>
  <c r="L2901" i="5"/>
  <c r="M2901" i="5" s="1"/>
  <c r="A2902" i="5"/>
  <c r="B2902" i="5"/>
  <c r="C2902" i="5"/>
  <c r="E2902" i="5"/>
  <c r="F2902" i="5"/>
  <c r="G2902" i="5"/>
  <c r="H2902" i="5"/>
  <c r="L2902" i="5"/>
  <c r="M2902" i="5"/>
  <c r="A2903" i="5"/>
  <c r="B2903" i="5"/>
  <c r="C2903" i="5"/>
  <c r="E2903" i="5"/>
  <c r="F2903" i="5"/>
  <c r="G2903" i="5"/>
  <c r="H2903" i="5"/>
  <c r="L2903" i="5"/>
  <c r="M2903" i="5" s="1"/>
  <c r="A2904" i="5"/>
  <c r="B2904" i="5"/>
  <c r="C2904" i="5"/>
  <c r="E2904" i="5"/>
  <c r="F2904" i="5"/>
  <c r="G2904" i="5"/>
  <c r="H2904" i="5"/>
  <c r="L2904" i="5"/>
  <c r="M2904" i="5"/>
  <c r="A2905" i="5"/>
  <c r="B2905" i="5"/>
  <c r="C2905" i="5"/>
  <c r="E2905" i="5"/>
  <c r="F2905" i="5"/>
  <c r="G2905" i="5"/>
  <c r="H2905" i="5"/>
  <c r="L2905" i="5"/>
  <c r="M2905" i="5" s="1"/>
  <c r="A2906" i="5"/>
  <c r="B2906" i="5"/>
  <c r="C2906" i="5"/>
  <c r="E2906" i="5"/>
  <c r="F2906" i="5"/>
  <c r="G2906" i="5"/>
  <c r="H2906" i="5"/>
  <c r="L2906" i="5"/>
  <c r="M2906" i="5"/>
  <c r="A2907" i="5"/>
  <c r="B2907" i="5"/>
  <c r="C2907" i="5"/>
  <c r="E2907" i="5"/>
  <c r="F2907" i="5"/>
  <c r="G2907" i="5"/>
  <c r="H2907" i="5"/>
  <c r="L2907" i="5"/>
  <c r="M2907" i="5" s="1"/>
  <c r="A2908" i="5"/>
  <c r="B2908" i="5"/>
  <c r="C2908" i="5"/>
  <c r="E2908" i="5"/>
  <c r="F2908" i="5"/>
  <c r="G2908" i="5"/>
  <c r="H2908" i="5"/>
  <c r="L2908" i="5"/>
  <c r="M2908" i="5"/>
  <c r="A2909" i="5"/>
  <c r="B2909" i="5"/>
  <c r="C2909" i="5"/>
  <c r="E2909" i="5"/>
  <c r="F2909" i="5"/>
  <c r="G2909" i="5"/>
  <c r="H2909" i="5"/>
  <c r="L2909" i="5"/>
  <c r="M2909" i="5" s="1"/>
  <c r="A2910" i="5"/>
  <c r="B2910" i="5"/>
  <c r="C2910" i="5"/>
  <c r="E2910" i="5"/>
  <c r="F2910" i="5"/>
  <c r="G2910" i="5"/>
  <c r="H2910" i="5"/>
  <c r="L2910" i="5"/>
  <c r="M2910" i="5"/>
  <c r="A2911" i="5"/>
  <c r="B2911" i="5"/>
  <c r="C2911" i="5"/>
  <c r="E2911" i="5"/>
  <c r="F2911" i="5"/>
  <c r="G2911" i="5"/>
  <c r="H2911" i="5"/>
  <c r="L2911" i="5"/>
  <c r="M2911" i="5" s="1"/>
  <c r="A2912" i="5"/>
  <c r="B2912" i="5"/>
  <c r="C2912" i="5"/>
  <c r="E2912" i="5"/>
  <c r="F2912" i="5"/>
  <c r="G2912" i="5"/>
  <c r="H2912" i="5"/>
  <c r="L2912" i="5"/>
  <c r="M2912" i="5"/>
  <c r="A2913" i="5"/>
  <c r="B2913" i="5"/>
  <c r="C2913" i="5"/>
  <c r="E2913" i="5"/>
  <c r="F2913" i="5"/>
  <c r="G2913" i="5"/>
  <c r="H2913" i="5"/>
  <c r="L2913" i="5"/>
  <c r="M2913" i="5" s="1"/>
  <c r="A2914" i="5"/>
  <c r="B2914" i="5"/>
  <c r="C2914" i="5"/>
  <c r="E2914" i="5"/>
  <c r="F2914" i="5"/>
  <c r="G2914" i="5"/>
  <c r="H2914" i="5"/>
  <c r="L2914" i="5"/>
  <c r="M2914" i="5"/>
  <c r="A2915" i="5"/>
  <c r="B2915" i="5"/>
  <c r="C2915" i="5"/>
  <c r="E2915" i="5"/>
  <c r="F2915" i="5"/>
  <c r="G2915" i="5"/>
  <c r="H2915" i="5"/>
  <c r="L2915" i="5"/>
  <c r="M2915" i="5" s="1"/>
  <c r="A2916" i="5"/>
  <c r="B2916" i="5"/>
  <c r="C2916" i="5"/>
  <c r="E2916" i="5"/>
  <c r="F2916" i="5"/>
  <c r="G2916" i="5"/>
  <c r="H2916" i="5"/>
  <c r="L2916" i="5"/>
  <c r="M2916" i="5"/>
  <c r="A2917" i="5"/>
  <c r="B2917" i="5"/>
  <c r="C2917" i="5"/>
  <c r="E2917" i="5"/>
  <c r="F2917" i="5"/>
  <c r="G2917" i="5"/>
  <c r="H2917" i="5"/>
  <c r="L2917" i="5"/>
  <c r="M2917" i="5" s="1"/>
  <c r="A2918" i="5"/>
  <c r="B2918" i="5"/>
  <c r="C2918" i="5"/>
  <c r="E2918" i="5"/>
  <c r="F2918" i="5"/>
  <c r="G2918" i="5"/>
  <c r="H2918" i="5"/>
  <c r="L2918" i="5"/>
  <c r="M2918" i="5"/>
  <c r="A2919" i="5"/>
  <c r="B2919" i="5"/>
  <c r="C2919" i="5"/>
  <c r="E2919" i="5"/>
  <c r="F2919" i="5"/>
  <c r="G2919" i="5"/>
  <c r="H2919" i="5"/>
  <c r="L2919" i="5"/>
  <c r="M2919" i="5" s="1"/>
  <c r="A2920" i="5"/>
  <c r="B2920" i="5"/>
  <c r="C2920" i="5"/>
  <c r="E2920" i="5"/>
  <c r="F2920" i="5"/>
  <c r="G2920" i="5"/>
  <c r="H2920" i="5"/>
  <c r="L2920" i="5"/>
  <c r="M2920" i="5"/>
  <c r="A2921" i="5"/>
  <c r="B2921" i="5"/>
  <c r="C2921" i="5"/>
  <c r="E2921" i="5"/>
  <c r="F2921" i="5"/>
  <c r="G2921" i="5"/>
  <c r="H2921" i="5"/>
  <c r="L2921" i="5"/>
  <c r="M2921" i="5" s="1"/>
  <c r="A2922" i="5"/>
  <c r="B2922" i="5"/>
  <c r="C2922" i="5"/>
  <c r="E2922" i="5"/>
  <c r="F2922" i="5"/>
  <c r="G2922" i="5"/>
  <c r="H2922" i="5"/>
  <c r="L2922" i="5"/>
  <c r="M2922" i="5"/>
  <c r="A2923" i="5"/>
  <c r="B2923" i="5"/>
  <c r="C2923" i="5"/>
  <c r="E2923" i="5"/>
  <c r="F2923" i="5"/>
  <c r="G2923" i="5"/>
  <c r="H2923" i="5"/>
  <c r="L2923" i="5"/>
  <c r="M2923" i="5" s="1"/>
  <c r="A2924" i="5"/>
  <c r="B2924" i="5"/>
  <c r="C2924" i="5"/>
  <c r="E2924" i="5"/>
  <c r="F2924" i="5"/>
  <c r="G2924" i="5"/>
  <c r="H2924" i="5"/>
  <c r="L2924" i="5"/>
  <c r="M2924" i="5"/>
  <c r="A2925" i="5"/>
  <c r="B2925" i="5"/>
  <c r="C2925" i="5"/>
  <c r="E2925" i="5"/>
  <c r="F2925" i="5"/>
  <c r="G2925" i="5"/>
  <c r="H2925" i="5"/>
  <c r="L2925" i="5"/>
  <c r="M2925" i="5" s="1"/>
  <c r="A2926" i="5"/>
  <c r="B2926" i="5"/>
  <c r="C2926" i="5"/>
  <c r="E2926" i="5"/>
  <c r="F2926" i="5"/>
  <c r="G2926" i="5"/>
  <c r="H2926" i="5"/>
  <c r="L2926" i="5"/>
  <c r="M2926" i="5"/>
  <c r="A2927" i="5"/>
  <c r="B2927" i="5"/>
  <c r="C2927" i="5"/>
  <c r="E2927" i="5"/>
  <c r="F2927" i="5"/>
  <c r="G2927" i="5"/>
  <c r="H2927" i="5"/>
  <c r="L2927" i="5"/>
  <c r="M2927" i="5" s="1"/>
  <c r="A2928" i="5"/>
  <c r="B2928" i="5"/>
  <c r="C2928" i="5"/>
  <c r="E2928" i="5"/>
  <c r="F2928" i="5"/>
  <c r="G2928" i="5"/>
  <c r="H2928" i="5"/>
  <c r="L2928" i="5"/>
  <c r="M2928" i="5"/>
  <c r="A2929" i="5"/>
  <c r="B2929" i="5"/>
  <c r="C2929" i="5"/>
  <c r="E2929" i="5"/>
  <c r="F2929" i="5"/>
  <c r="G2929" i="5"/>
  <c r="H2929" i="5"/>
  <c r="L2929" i="5"/>
  <c r="M2929" i="5" s="1"/>
  <c r="A2930" i="5"/>
  <c r="B2930" i="5"/>
  <c r="C2930" i="5"/>
  <c r="E2930" i="5"/>
  <c r="F2930" i="5"/>
  <c r="G2930" i="5"/>
  <c r="H2930" i="5"/>
  <c r="L2930" i="5"/>
  <c r="M2930" i="5"/>
  <c r="A2931" i="5"/>
  <c r="B2931" i="5"/>
  <c r="C2931" i="5"/>
  <c r="E2931" i="5"/>
  <c r="F2931" i="5"/>
  <c r="G2931" i="5"/>
  <c r="H2931" i="5"/>
  <c r="L2931" i="5"/>
  <c r="M2931" i="5" s="1"/>
  <c r="A2932" i="5"/>
  <c r="B2932" i="5"/>
  <c r="C2932" i="5"/>
  <c r="E2932" i="5"/>
  <c r="F2932" i="5"/>
  <c r="G2932" i="5"/>
  <c r="H2932" i="5"/>
  <c r="L2932" i="5"/>
  <c r="M2932" i="5"/>
  <c r="A2933" i="5"/>
  <c r="B2933" i="5"/>
  <c r="C2933" i="5"/>
  <c r="E2933" i="5"/>
  <c r="F2933" i="5"/>
  <c r="G2933" i="5"/>
  <c r="H2933" i="5"/>
  <c r="L2933" i="5"/>
  <c r="M2933" i="5" s="1"/>
  <c r="A2934" i="5"/>
  <c r="B2934" i="5"/>
  <c r="C2934" i="5"/>
  <c r="E2934" i="5"/>
  <c r="F2934" i="5"/>
  <c r="G2934" i="5"/>
  <c r="H2934" i="5"/>
  <c r="L2934" i="5"/>
  <c r="M2934" i="5"/>
  <c r="A2935" i="5"/>
  <c r="B2935" i="5"/>
  <c r="C2935" i="5"/>
  <c r="E2935" i="5"/>
  <c r="F2935" i="5"/>
  <c r="G2935" i="5"/>
  <c r="H2935" i="5"/>
  <c r="L2935" i="5"/>
  <c r="M2935" i="5" s="1"/>
  <c r="A2936" i="5"/>
  <c r="B2936" i="5"/>
  <c r="C2936" i="5"/>
  <c r="E2936" i="5"/>
  <c r="F2936" i="5"/>
  <c r="G2936" i="5"/>
  <c r="H2936" i="5"/>
  <c r="L2936" i="5"/>
  <c r="M2936" i="5"/>
  <c r="A2937" i="5"/>
  <c r="B2937" i="5"/>
  <c r="C2937" i="5"/>
  <c r="E2937" i="5"/>
  <c r="F2937" i="5"/>
  <c r="G2937" i="5"/>
  <c r="H2937" i="5"/>
  <c r="L2937" i="5"/>
  <c r="M2937" i="5" s="1"/>
  <c r="A2938" i="5"/>
  <c r="B2938" i="5"/>
  <c r="C2938" i="5"/>
  <c r="E2938" i="5"/>
  <c r="F2938" i="5"/>
  <c r="G2938" i="5"/>
  <c r="H2938" i="5"/>
  <c r="L2938" i="5"/>
  <c r="M2938" i="5"/>
  <c r="A2939" i="5"/>
  <c r="B2939" i="5"/>
  <c r="C2939" i="5"/>
  <c r="E2939" i="5"/>
  <c r="F2939" i="5"/>
  <c r="G2939" i="5"/>
  <c r="H2939" i="5"/>
  <c r="L2939" i="5"/>
  <c r="M2939" i="5" s="1"/>
  <c r="A2940" i="5"/>
  <c r="B2940" i="5"/>
  <c r="C2940" i="5"/>
  <c r="E2940" i="5"/>
  <c r="F2940" i="5"/>
  <c r="G2940" i="5"/>
  <c r="H2940" i="5"/>
  <c r="L2940" i="5"/>
  <c r="M2940" i="5"/>
  <c r="A2941" i="5"/>
  <c r="B2941" i="5"/>
  <c r="C2941" i="5"/>
  <c r="E2941" i="5"/>
  <c r="F2941" i="5"/>
  <c r="G2941" i="5"/>
  <c r="H2941" i="5"/>
  <c r="L2941" i="5"/>
  <c r="M2941" i="5" s="1"/>
  <c r="A2942" i="5"/>
  <c r="B2942" i="5"/>
  <c r="C2942" i="5"/>
  <c r="E2942" i="5"/>
  <c r="F2942" i="5"/>
  <c r="G2942" i="5"/>
  <c r="H2942" i="5"/>
  <c r="L2942" i="5"/>
  <c r="M2942" i="5"/>
  <c r="A2943" i="5"/>
  <c r="B2943" i="5"/>
  <c r="C2943" i="5"/>
  <c r="E2943" i="5"/>
  <c r="F2943" i="5"/>
  <c r="G2943" i="5"/>
  <c r="H2943" i="5"/>
  <c r="L2943" i="5"/>
  <c r="M2943" i="5" s="1"/>
  <c r="A2944" i="5"/>
  <c r="B2944" i="5"/>
  <c r="C2944" i="5"/>
  <c r="E2944" i="5"/>
  <c r="F2944" i="5"/>
  <c r="G2944" i="5"/>
  <c r="H2944" i="5"/>
  <c r="L2944" i="5"/>
  <c r="M2944" i="5"/>
  <c r="A2945" i="5"/>
  <c r="B2945" i="5"/>
  <c r="C2945" i="5"/>
  <c r="E2945" i="5"/>
  <c r="F2945" i="5"/>
  <c r="G2945" i="5"/>
  <c r="H2945" i="5"/>
  <c r="L2945" i="5"/>
  <c r="M2945" i="5" s="1"/>
  <c r="A2946" i="5"/>
  <c r="B2946" i="5"/>
  <c r="C2946" i="5"/>
  <c r="E2946" i="5"/>
  <c r="F2946" i="5"/>
  <c r="G2946" i="5"/>
  <c r="H2946" i="5"/>
  <c r="L2946" i="5"/>
  <c r="M2946" i="5"/>
  <c r="A2947" i="5"/>
  <c r="B2947" i="5"/>
  <c r="C2947" i="5"/>
  <c r="E2947" i="5"/>
  <c r="F2947" i="5"/>
  <c r="G2947" i="5"/>
  <c r="H2947" i="5"/>
  <c r="L2947" i="5"/>
  <c r="M2947" i="5" s="1"/>
  <c r="A2948" i="5"/>
  <c r="B2948" i="5"/>
  <c r="C2948" i="5"/>
  <c r="E2948" i="5"/>
  <c r="F2948" i="5"/>
  <c r="G2948" i="5"/>
  <c r="H2948" i="5"/>
  <c r="L2948" i="5"/>
  <c r="M2948" i="5"/>
  <c r="A2949" i="5"/>
  <c r="B2949" i="5"/>
  <c r="C2949" i="5"/>
  <c r="E2949" i="5"/>
  <c r="F2949" i="5"/>
  <c r="G2949" i="5"/>
  <c r="H2949" i="5"/>
  <c r="L2949" i="5"/>
  <c r="M2949" i="5" s="1"/>
  <c r="A2950" i="5"/>
  <c r="B2950" i="5"/>
  <c r="C2950" i="5"/>
  <c r="E2950" i="5"/>
  <c r="F2950" i="5"/>
  <c r="G2950" i="5"/>
  <c r="H2950" i="5"/>
  <c r="L2950" i="5"/>
  <c r="M2950" i="5"/>
  <c r="A2951" i="5"/>
  <c r="B2951" i="5"/>
  <c r="C2951" i="5"/>
  <c r="E2951" i="5"/>
  <c r="F2951" i="5"/>
  <c r="G2951" i="5"/>
  <c r="H2951" i="5"/>
  <c r="L2951" i="5"/>
  <c r="M2951" i="5" s="1"/>
  <c r="A2952" i="5"/>
  <c r="B2952" i="5"/>
  <c r="C2952" i="5"/>
  <c r="E2952" i="5"/>
  <c r="F2952" i="5"/>
  <c r="G2952" i="5"/>
  <c r="H2952" i="5"/>
  <c r="L2952" i="5"/>
  <c r="M2952" i="5"/>
  <c r="A2953" i="5"/>
  <c r="B2953" i="5"/>
  <c r="C2953" i="5"/>
  <c r="E2953" i="5"/>
  <c r="F2953" i="5"/>
  <c r="G2953" i="5"/>
  <c r="H2953" i="5"/>
  <c r="L2953" i="5"/>
  <c r="M2953" i="5" s="1"/>
  <c r="A2954" i="5"/>
  <c r="B2954" i="5"/>
  <c r="C2954" i="5"/>
  <c r="E2954" i="5"/>
  <c r="F2954" i="5"/>
  <c r="G2954" i="5"/>
  <c r="H2954" i="5"/>
  <c r="L2954" i="5"/>
  <c r="M2954" i="5"/>
  <c r="A2955" i="5"/>
  <c r="B2955" i="5"/>
  <c r="C2955" i="5"/>
  <c r="E2955" i="5"/>
  <c r="F2955" i="5"/>
  <c r="G2955" i="5"/>
  <c r="H2955" i="5"/>
  <c r="L2955" i="5"/>
  <c r="M2955" i="5" s="1"/>
  <c r="A2956" i="5"/>
  <c r="B2956" i="5"/>
  <c r="C2956" i="5"/>
  <c r="E2956" i="5"/>
  <c r="F2956" i="5"/>
  <c r="G2956" i="5"/>
  <c r="H2956" i="5"/>
  <c r="L2956" i="5"/>
  <c r="M2956" i="5"/>
  <c r="A2957" i="5"/>
  <c r="B2957" i="5"/>
  <c r="C2957" i="5"/>
  <c r="E2957" i="5"/>
  <c r="F2957" i="5"/>
  <c r="G2957" i="5"/>
  <c r="H2957" i="5"/>
  <c r="L2957" i="5"/>
  <c r="M2957" i="5" s="1"/>
  <c r="A2958" i="5"/>
  <c r="B2958" i="5"/>
  <c r="C2958" i="5"/>
  <c r="E2958" i="5"/>
  <c r="F2958" i="5"/>
  <c r="G2958" i="5"/>
  <c r="H2958" i="5"/>
  <c r="L2958" i="5"/>
  <c r="M2958" i="5"/>
  <c r="A2959" i="5"/>
  <c r="B2959" i="5"/>
  <c r="C2959" i="5"/>
  <c r="E2959" i="5"/>
  <c r="F2959" i="5"/>
  <c r="G2959" i="5"/>
  <c r="H2959" i="5"/>
  <c r="L2959" i="5"/>
  <c r="M2959" i="5" s="1"/>
  <c r="A2960" i="5"/>
  <c r="B2960" i="5"/>
  <c r="C2960" i="5"/>
  <c r="E2960" i="5"/>
  <c r="F2960" i="5"/>
  <c r="G2960" i="5"/>
  <c r="H2960" i="5"/>
  <c r="L2960" i="5"/>
  <c r="M2960" i="5"/>
  <c r="A2961" i="5"/>
  <c r="B2961" i="5"/>
  <c r="C2961" i="5"/>
  <c r="E2961" i="5"/>
  <c r="F2961" i="5"/>
  <c r="G2961" i="5"/>
  <c r="H2961" i="5"/>
  <c r="L2961" i="5"/>
  <c r="M2961" i="5" s="1"/>
  <c r="A2962" i="5"/>
  <c r="B2962" i="5"/>
  <c r="C2962" i="5"/>
  <c r="E2962" i="5"/>
  <c r="F2962" i="5"/>
  <c r="G2962" i="5"/>
  <c r="H2962" i="5"/>
  <c r="L2962" i="5"/>
  <c r="M2962" i="5"/>
  <c r="A2963" i="5"/>
  <c r="B2963" i="5"/>
  <c r="C2963" i="5"/>
  <c r="E2963" i="5"/>
  <c r="F2963" i="5"/>
  <c r="G2963" i="5"/>
  <c r="H2963" i="5"/>
  <c r="L2963" i="5"/>
  <c r="M2963" i="5" s="1"/>
  <c r="A2964" i="5"/>
  <c r="B2964" i="5"/>
  <c r="C2964" i="5"/>
  <c r="E2964" i="5"/>
  <c r="F2964" i="5"/>
  <c r="G2964" i="5"/>
  <c r="H2964" i="5"/>
  <c r="L2964" i="5"/>
  <c r="M2964" i="5"/>
  <c r="A2965" i="5"/>
  <c r="B2965" i="5"/>
  <c r="C2965" i="5"/>
  <c r="E2965" i="5"/>
  <c r="F2965" i="5"/>
  <c r="G2965" i="5"/>
  <c r="H2965" i="5"/>
  <c r="L2965" i="5"/>
  <c r="M2965" i="5" s="1"/>
  <c r="A2966" i="5"/>
  <c r="B2966" i="5"/>
  <c r="C2966" i="5"/>
  <c r="E2966" i="5"/>
  <c r="F2966" i="5"/>
  <c r="G2966" i="5"/>
  <c r="H2966" i="5"/>
  <c r="L2966" i="5"/>
  <c r="M2966" i="5"/>
  <c r="A2967" i="5"/>
  <c r="B2967" i="5"/>
  <c r="C2967" i="5"/>
  <c r="E2967" i="5"/>
  <c r="F2967" i="5"/>
  <c r="G2967" i="5"/>
  <c r="H2967" i="5"/>
  <c r="L2967" i="5"/>
  <c r="M2967" i="5" s="1"/>
  <c r="A2968" i="5"/>
  <c r="B2968" i="5"/>
  <c r="C2968" i="5"/>
  <c r="E2968" i="5"/>
  <c r="F2968" i="5"/>
  <c r="G2968" i="5"/>
  <c r="H2968" i="5"/>
  <c r="L2968" i="5"/>
  <c r="M2968" i="5"/>
  <c r="A2969" i="5"/>
  <c r="B2969" i="5"/>
  <c r="C2969" i="5"/>
  <c r="E2969" i="5"/>
  <c r="F2969" i="5"/>
  <c r="G2969" i="5"/>
  <c r="H2969" i="5"/>
  <c r="L2969" i="5"/>
  <c r="M2969" i="5" s="1"/>
  <c r="A2970" i="5"/>
  <c r="B2970" i="5"/>
  <c r="C2970" i="5"/>
  <c r="E2970" i="5"/>
  <c r="F2970" i="5"/>
  <c r="G2970" i="5"/>
  <c r="H2970" i="5"/>
  <c r="L2970" i="5"/>
  <c r="M2970" i="5"/>
  <c r="A2971" i="5"/>
  <c r="B2971" i="5"/>
  <c r="C2971" i="5"/>
  <c r="E2971" i="5"/>
  <c r="F2971" i="5"/>
  <c r="G2971" i="5"/>
  <c r="H2971" i="5"/>
  <c r="L2971" i="5"/>
  <c r="M2971" i="5" s="1"/>
  <c r="A2972" i="5"/>
  <c r="B2972" i="5"/>
  <c r="C2972" i="5"/>
  <c r="E2972" i="5"/>
  <c r="F2972" i="5"/>
  <c r="G2972" i="5"/>
  <c r="H2972" i="5"/>
  <c r="L2972" i="5"/>
  <c r="M2972" i="5"/>
  <c r="A2973" i="5"/>
  <c r="B2973" i="5"/>
  <c r="C2973" i="5"/>
  <c r="E2973" i="5"/>
  <c r="F2973" i="5"/>
  <c r="G2973" i="5"/>
  <c r="H2973" i="5"/>
  <c r="L2973" i="5"/>
  <c r="M2973" i="5" s="1"/>
  <c r="A2974" i="5"/>
  <c r="B2974" i="5"/>
  <c r="C2974" i="5"/>
  <c r="E2974" i="5"/>
  <c r="F2974" i="5"/>
  <c r="G2974" i="5"/>
  <c r="H2974" i="5"/>
  <c r="L2974" i="5"/>
  <c r="M2974" i="5"/>
  <c r="A2975" i="5"/>
  <c r="B2975" i="5"/>
  <c r="C2975" i="5"/>
  <c r="E2975" i="5"/>
  <c r="F2975" i="5"/>
  <c r="G2975" i="5"/>
  <c r="H2975" i="5"/>
  <c r="L2975" i="5"/>
  <c r="M2975" i="5" s="1"/>
  <c r="A2976" i="5"/>
  <c r="B2976" i="5"/>
  <c r="C2976" i="5"/>
  <c r="E2976" i="5"/>
  <c r="F2976" i="5"/>
  <c r="G2976" i="5"/>
  <c r="H2976" i="5"/>
  <c r="L2976" i="5"/>
  <c r="M2976" i="5"/>
  <c r="A2977" i="5"/>
  <c r="B2977" i="5"/>
  <c r="C2977" i="5"/>
  <c r="E2977" i="5"/>
  <c r="F2977" i="5"/>
  <c r="G2977" i="5"/>
  <c r="H2977" i="5"/>
  <c r="L2977" i="5"/>
  <c r="M2977" i="5" s="1"/>
  <c r="A2978" i="5"/>
  <c r="B2978" i="5"/>
  <c r="C2978" i="5"/>
  <c r="E2978" i="5"/>
  <c r="F2978" i="5"/>
  <c r="G2978" i="5"/>
  <c r="H2978" i="5"/>
  <c r="L2978" i="5"/>
  <c r="M2978" i="5"/>
  <c r="A2979" i="5"/>
  <c r="B2979" i="5"/>
  <c r="C2979" i="5"/>
  <c r="E2979" i="5"/>
  <c r="F2979" i="5"/>
  <c r="G2979" i="5"/>
  <c r="H2979" i="5"/>
  <c r="L2979" i="5"/>
  <c r="M2979" i="5" s="1"/>
  <c r="A2980" i="5"/>
  <c r="B2980" i="5"/>
  <c r="C2980" i="5"/>
  <c r="E2980" i="5"/>
  <c r="F2980" i="5"/>
  <c r="G2980" i="5"/>
  <c r="H2980" i="5"/>
  <c r="L2980" i="5"/>
  <c r="M2980" i="5"/>
  <c r="A2981" i="5"/>
  <c r="B2981" i="5"/>
  <c r="C2981" i="5"/>
  <c r="E2981" i="5"/>
  <c r="F2981" i="5"/>
  <c r="G2981" i="5"/>
  <c r="H2981" i="5"/>
  <c r="L2981" i="5"/>
  <c r="M2981" i="5" s="1"/>
  <c r="A2982" i="5"/>
  <c r="B2982" i="5"/>
  <c r="C2982" i="5"/>
  <c r="E2982" i="5"/>
  <c r="F2982" i="5"/>
  <c r="G2982" i="5"/>
  <c r="H2982" i="5"/>
  <c r="L2982" i="5"/>
  <c r="M2982" i="5"/>
  <c r="A2983" i="5"/>
  <c r="B2983" i="5"/>
  <c r="C2983" i="5"/>
  <c r="E2983" i="5"/>
  <c r="F2983" i="5"/>
  <c r="G2983" i="5"/>
  <c r="H2983" i="5"/>
  <c r="L2983" i="5"/>
  <c r="M2983" i="5" s="1"/>
  <c r="A2984" i="5"/>
  <c r="B2984" i="5"/>
  <c r="C2984" i="5"/>
  <c r="E2984" i="5"/>
  <c r="F2984" i="5"/>
  <c r="G2984" i="5"/>
  <c r="H2984" i="5"/>
  <c r="L2984" i="5"/>
  <c r="M2984" i="5"/>
  <c r="A2985" i="5"/>
  <c r="B2985" i="5"/>
  <c r="C2985" i="5"/>
  <c r="E2985" i="5"/>
  <c r="F2985" i="5"/>
  <c r="G2985" i="5"/>
  <c r="H2985" i="5"/>
  <c r="L2985" i="5"/>
  <c r="M2985" i="5" s="1"/>
  <c r="A2986" i="5"/>
  <c r="B2986" i="5"/>
  <c r="C2986" i="5"/>
  <c r="E2986" i="5"/>
  <c r="F2986" i="5"/>
  <c r="G2986" i="5"/>
  <c r="H2986" i="5"/>
  <c r="L2986" i="5"/>
  <c r="M2986" i="5"/>
  <c r="A2987" i="5"/>
  <c r="B2987" i="5"/>
  <c r="C2987" i="5"/>
  <c r="E2987" i="5"/>
  <c r="F2987" i="5"/>
  <c r="G2987" i="5"/>
  <c r="H2987" i="5"/>
  <c r="L2987" i="5"/>
  <c r="M2987" i="5" s="1"/>
  <c r="A2988" i="5"/>
  <c r="B2988" i="5"/>
  <c r="C2988" i="5"/>
  <c r="E2988" i="5"/>
  <c r="F2988" i="5"/>
  <c r="G2988" i="5"/>
  <c r="H2988" i="5"/>
  <c r="L2988" i="5"/>
  <c r="M2988" i="5"/>
  <c r="A2989" i="5"/>
  <c r="B2989" i="5"/>
  <c r="C2989" i="5"/>
  <c r="E2989" i="5"/>
  <c r="F2989" i="5"/>
  <c r="G2989" i="5"/>
  <c r="H2989" i="5"/>
  <c r="L2989" i="5"/>
  <c r="M2989" i="5" s="1"/>
  <c r="A2990" i="5"/>
  <c r="B2990" i="5"/>
  <c r="C2990" i="5"/>
  <c r="E2990" i="5"/>
  <c r="F2990" i="5"/>
  <c r="G2990" i="5"/>
  <c r="H2990" i="5"/>
  <c r="L2990" i="5"/>
  <c r="M2990" i="5"/>
  <c r="A2991" i="5"/>
  <c r="B2991" i="5"/>
  <c r="C2991" i="5"/>
  <c r="E2991" i="5"/>
  <c r="F2991" i="5"/>
  <c r="G2991" i="5"/>
  <c r="H2991" i="5"/>
  <c r="L2991" i="5"/>
  <c r="M2991" i="5" s="1"/>
  <c r="A2992" i="5"/>
  <c r="B2992" i="5"/>
  <c r="C2992" i="5"/>
  <c r="E2992" i="5"/>
  <c r="F2992" i="5"/>
  <c r="G2992" i="5"/>
  <c r="H2992" i="5"/>
  <c r="L2992" i="5"/>
  <c r="M2992" i="5"/>
  <c r="A2993" i="5"/>
  <c r="B2993" i="5"/>
  <c r="C2993" i="5"/>
  <c r="E2993" i="5"/>
  <c r="F2993" i="5"/>
  <c r="G2993" i="5"/>
  <c r="H2993" i="5"/>
  <c r="L2993" i="5"/>
  <c r="M2993" i="5" s="1"/>
  <c r="A2994" i="5"/>
  <c r="B2994" i="5"/>
  <c r="C2994" i="5"/>
  <c r="E2994" i="5"/>
  <c r="F2994" i="5"/>
  <c r="G2994" i="5"/>
  <c r="H2994" i="5"/>
  <c r="L2994" i="5"/>
  <c r="M2994" i="5"/>
  <c r="A2995" i="5"/>
  <c r="B2995" i="5"/>
  <c r="C2995" i="5"/>
  <c r="E2995" i="5"/>
  <c r="F2995" i="5"/>
  <c r="G2995" i="5"/>
  <c r="H2995" i="5"/>
  <c r="L2995" i="5"/>
  <c r="M2995" i="5" s="1"/>
  <c r="A2996" i="5"/>
  <c r="B2996" i="5"/>
  <c r="C2996" i="5"/>
  <c r="E2996" i="5"/>
  <c r="F2996" i="5"/>
  <c r="G2996" i="5"/>
  <c r="H2996" i="5"/>
  <c r="L2996" i="5"/>
  <c r="M2996" i="5"/>
  <c r="A2997" i="5"/>
  <c r="B2997" i="5"/>
  <c r="C2997" i="5"/>
  <c r="E2997" i="5"/>
  <c r="F2997" i="5"/>
  <c r="G2997" i="5"/>
  <c r="H2997" i="5"/>
  <c r="L2997" i="5"/>
  <c r="M2997" i="5" s="1"/>
  <c r="A2998" i="5"/>
  <c r="B2998" i="5"/>
  <c r="C2998" i="5"/>
  <c r="E2998" i="5"/>
  <c r="F2998" i="5"/>
  <c r="G2998" i="5"/>
  <c r="H2998" i="5"/>
  <c r="L2998" i="5"/>
  <c r="M2998" i="5"/>
  <c r="A2999" i="5"/>
  <c r="B2999" i="5"/>
  <c r="C2999" i="5"/>
  <c r="E2999" i="5"/>
  <c r="F2999" i="5"/>
  <c r="G2999" i="5"/>
  <c r="H2999" i="5"/>
  <c r="L2999" i="5"/>
  <c r="M2999" i="5" s="1"/>
  <c r="A3000" i="5"/>
  <c r="B3000" i="5"/>
  <c r="C3000" i="5"/>
  <c r="E3000" i="5"/>
  <c r="F3000" i="5"/>
  <c r="G3000" i="5"/>
  <c r="H3000" i="5"/>
  <c r="L3000" i="5"/>
  <c r="M3000" i="5"/>
  <c r="E2400" i="5"/>
  <c r="F2400" i="5"/>
  <c r="H2400" i="5"/>
  <c r="L2400" i="5"/>
  <c r="M2400" i="5" s="1"/>
  <c r="E2401" i="5"/>
  <c r="F2401" i="5"/>
  <c r="H2401" i="5"/>
  <c r="L2401" i="5"/>
  <c r="M2401" i="5" s="1"/>
  <c r="E2402" i="5"/>
  <c r="F2402" i="5"/>
  <c r="H2402" i="5"/>
  <c r="L2402" i="5"/>
  <c r="M2402" i="5" s="1"/>
  <c r="E2403" i="5"/>
  <c r="F2403" i="5"/>
  <c r="H2403" i="5"/>
  <c r="L2403" i="5"/>
  <c r="M2403" i="5" s="1"/>
  <c r="E2404" i="5"/>
  <c r="F2404" i="5"/>
  <c r="H2404" i="5"/>
  <c r="L2404" i="5"/>
  <c r="M2404" i="5" s="1"/>
  <c r="E2405" i="5"/>
  <c r="F2405" i="5"/>
  <c r="H2405" i="5"/>
  <c r="L2405" i="5"/>
  <c r="M2405" i="5" s="1"/>
  <c r="E2406" i="5"/>
  <c r="F2406" i="5"/>
  <c r="H2406" i="5"/>
  <c r="L2406" i="5"/>
  <c r="M2406" i="5" s="1"/>
  <c r="E2407" i="5"/>
  <c r="F2407" i="5"/>
  <c r="H2407" i="5"/>
  <c r="L2407" i="5"/>
  <c r="M2407" i="5" s="1"/>
  <c r="E2408" i="5"/>
  <c r="F2408" i="5"/>
  <c r="H2408" i="5"/>
  <c r="L2408" i="5"/>
  <c r="M2408" i="5" s="1"/>
  <c r="E2409" i="5"/>
  <c r="F2409" i="5"/>
  <c r="H2409" i="5"/>
  <c r="L2409" i="5"/>
  <c r="M2409" i="5" s="1"/>
  <c r="E2410" i="5"/>
  <c r="F2410" i="5"/>
  <c r="H2410" i="5"/>
  <c r="L2410" i="5"/>
  <c r="M2410" i="5" s="1"/>
  <c r="E2411" i="5"/>
  <c r="F2411" i="5"/>
  <c r="H2411" i="5"/>
  <c r="L2411" i="5"/>
  <c r="M2411" i="5"/>
  <c r="E2412" i="5"/>
  <c r="F2412" i="5"/>
  <c r="H2412" i="5"/>
  <c r="L2412" i="5"/>
  <c r="M2412" i="5" s="1"/>
  <c r="E2413" i="5"/>
  <c r="F2413" i="5"/>
  <c r="H2413" i="5"/>
  <c r="L2413" i="5"/>
  <c r="M2413" i="5" s="1"/>
  <c r="E2414" i="5"/>
  <c r="F2414" i="5"/>
  <c r="H2414" i="5"/>
  <c r="L2414" i="5"/>
  <c r="M2414" i="5" s="1"/>
  <c r="E2415" i="5"/>
  <c r="F2415" i="5"/>
  <c r="H2415" i="5"/>
  <c r="L2415" i="5"/>
  <c r="M2415" i="5" s="1"/>
  <c r="E2416" i="5"/>
  <c r="F2416" i="5"/>
  <c r="H2416" i="5"/>
  <c r="L2416" i="5"/>
  <c r="M2416" i="5" s="1"/>
  <c r="E2417" i="5"/>
  <c r="F2417" i="5"/>
  <c r="H2417" i="5"/>
  <c r="L2417" i="5"/>
  <c r="M2417" i="5" s="1"/>
  <c r="E2418" i="5"/>
  <c r="F2418" i="5"/>
  <c r="H2418" i="5"/>
  <c r="L2418" i="5"/>
  <c r="M2418" i="5" s="1"/>
  <c r="E2419" i="5"/>
  <c r="F2419" i="5"/>
  <c r="H2419" i="5"/>
  <c r="L2419" i="5"/>
  <c r="M2419" i="5" s="1"/>
  <c r="E2420" i="5"/>
  <c r="F2420" i="5"/>
  <c r="H2420" i="5"/>
  <c r="L2420" i="5"/>
  <c r="M2420" i="5" s="1"/>
  <c r="E2421" i="5"/>
  <c r="F2421" i="5"/>
  <c r="H2421" i="5"/>
  <c r="L2421" i="5"/>
  <c r="M2421" i="5" s="1"/>
  <c r="E2422" i="5"/>
  <c r="F2422" i="5"/>
  <c r="H2422" i="5"/>
  <c r="L2422" i="5"/>
  <c r="M2422" i="5"/>
  <c r="E2423" i="5"/>
  <c r="F2423" i="5"/>
  <c r="H2423" i="5"/>
  <c r="L2423" i="5"/>
  <c r="M2423" i="5"/>
  <c r="E2424" i="5"/>
  <c r="F2424" i="5"/>
  <c r="H2424" i="5"/>
  <c r="L2424" i="5"/>
  <c r="M2424" i="5" s="1"/>
  <c r="E2425" i="5"/>
  <c r="F2425" i="5"/>
  <c r="H2425" i="5"/>
  <c r="L2425" i="5"/>
  <c r="M2425" i="5" s="1"/>
  <c r="E2426" i="5"/>
  <c r="F2426" i="5"/>
  <c r="H2426" i="5"/>
  <c r="L2426" i="5"/>
  <c r="M2426" i="5"/>
  <c r="A2427" i="5"/>
  <c r="B2427" i="5"/>
  <c r="C2427" i="5"/>
  <c r="E2427" i="5"/>
  <c r="F2427" i="5"/>
  <c r="H2427" i="5"/>
  <c r="L2427" i="5"/>
  <c r="M2427" i="5"/>
  <c r="A2428" i="5"/>
  <c r="B2428" i="5"/>
  <c r="C2428" i="5"/>
  <c r="E2428" i="5"/>
  <c r="F2428" i="5"/>
  <c r="H2428" i="5"/>
  <c r="L2428" i="5"/>
  <c r="M2428" i="5" s="1"/>
  <c r="A2429" i="5"/>
  <c r="B2429" i="5"/>
  <c r="C2429" i="5"/>
  <c r="E2429" i="5"/>
  <c r="F2429" i="5"/>
  <c r="H2429" i="5"/>
  <c r="L2429" i="5"/>
  <c r="M2429" i="5" s="1"/>
  <c r="A2430" i="5"/>
  <c r="B2430" i="5"/>
  <c r="C2430" i="5"/>
  <c r="E2430" i="5"/>
  <c r="F2430" i="5"/>
  <c r="H2430" i="5"/>
  <c r="L2430" i="5"/>
  <c r="M2430" i="5" s="1"/>
  <c r="A2431" i="5"/>
  <c r="B2431" i="5"/>
  <c r="C2431" i="5"/>
  <c r="E2431" i="5"/>
  <c r="F2431" i="5"/>
  <c r="H2431" i="5"/>
  <c r="L2431" i="5"/>
  <c r="M2431" i="5" s="1"/>
  <c r="A2432" i="5"/>
  <c r="B2432" i="5"/>
  <c r="C2432" i="5"/>
  <c r="E2432" i="5"/>
  <c r="F2432" i="5"/>
  <c r="H2432" i="5"/>
  <c r="L2432" i="5"/>
  <c r="M2432" i="5" s="1"/>
  <c r="A2433" i="5"/>
  <c r="B2433" i="5"/>
  <c r="C2433" i="5"/>
  <c r="E2433" i="5"/>
  <c r="F2433" i="5"/>
  <c r="H2433" i="5"/>
  <c r="L2433" i="5"/>
  <c r="M2433" i="5" s="1"/>
  <c r="A2434" i="5"/>
  <c r="B2434" i="5"/>
  <c r="C2434" i="5"/>
  <c r="E2434" i="5"/>
  <c r="F2434" i="5"/>
  <c r="H2434" i="5"/>
  <c r="L2434" i="5"/>
  <c r="M2434" i="5" s="1"/>
  <c r="A2435" i="5"/>
  <c r="B2435" i="5"/>
  <c r="C2435" i="5"/>
  <c r="C2436" i="5" s="1"/>
  <c r="C2437" i="5" s="1"/>
  <c r="C2438" i="5" s="1"/>
  <c r="C2439" i="5" s="1"/>
  <c r="E2435" i="5"/>
  <c r="F2435" i="5"/>
  <c r="H2435" i="5"/>
  <c r="L2435" i="5"/>
  <c r="M2435" i="5" s="1"/>
  <c r="A2436" i="5"/>
  <c r="B2436" i="5"/>
  <c r="E2436" i="5"/>
  <c r="F2436" i="5"/>
  <c r="H2436" i="5"/>
  <c r="L2436" i="5"/>
  <c r="M2436" i="5" s="1"/>
  <c r="A2437" i="5"/>
  <c r="B2437" i="5"/>
  <c r="B2438" i="5" s="1"/>
  <c r="B2439" i="5" s="1"/>
  <c r="E2437" i="5"/>
  <c r="F2437" i="5"/>
  <c r="H2437" i="5"/>
  <c r="L2437" i="5"/>
  <c r="M2437" i="5" s="1"/>
  <c r="A2438" i="5"/>
  <c r="A2439" i="5" s="1"/>
  <c r="E2438" i="5"/>
  <c r="F2438" i="5"/>
  <c r="H2438" i="5"/>
  <c r="L2438" i="5"/>
  <c r="M2438" i="5" s="1"/>
  <c r="E2439" i="5"/>
  <c r="F2439" i="5"/>
  <c r="H2439" i="5"/>
  <c r="L2439" i="5"/>
  <c r="M2439" i="5" s="1"/>
  <c r="A2440" i="5"/>
  <c r="B2440" i="5"/>
  <c r="C2440" i="5"/>
  <c r="E2440" i="5"/>
  <c r="F2440" i="5"/>
  <c r="H2440" i="5"/>
  <c r="L2440" i="5"/>
  <c r="M2440" i="5" s="1"/>
  <c r="A2441" i="5"/>
  <c r="B2441" i="5"/>
  <c r="C2441" i="5"/>
  <c r="E2441" i="5"/>
  <c r="F2441" i="5"/>
  <c r="H2441" i="5"/>
  <c r="L2441" i="5"/>
  <c r="M2441" i="5" s="1"/>
  <c r="A2442" i="5"/>
  <c r="B2442" i="5"/>
  <c r="C2442" i="5"/>
  <c r="E2442" i="5"/>
  <c r="F2442" i="5"/>
  <c r="H2442" i="5"/>
  <c r="L2442" i="5"/>
  <c r="M2442" i="5" s="1"/>
  <c r="A2443" i="5"/>
  <c r="B2443" i="5"/>
  <c r="C2443" i="5"/>
  <c r="E2443" i="5"/>
  <c r="F2443" i="5"/>
  <c r="H2443" i="5"/>
  <c r="L2443" i="5"/>
  <c r="M2443" i="5" s="1"/>
  <c r="A2444" i="5"/>
  <c r="B2444" i="5"/>
  <c r="C2444" i="5"/>
  <c r="E2444" i="5"/>
  <c r="F2444" i="5"/>
  <c r="H2444" i="5"/>
  <c r="L2444" i="5"/>
  <c r="M2444" i="5" s="1"/>
  <c r="A2445" i="5"/>
  <c r="B2445" i="5"/>
  <c r="C2445" i="5"/>
  <c r="E2445" i="5"/>
  <c r="F2445" i="5"/>
  <c r="H2445" i="5"/>
  <c r="L2445" i="5"/>
  <c r="M2445" i="5" s="1"/>
  <c r="A2446" i="5"/>
  <c r="B2446" i="5"/>
  <c r="C2446" i="5"/>
  <c r="E2446" i="5"/>
  <c r="F2446" i="5"/>
  <c r="H2446" i="5"/>
  <c r="L2446" i="5"/>
  <c r="M2446" i="5" s="1"/>
  <c r="A2447" i="5"/>
  <c r="B2447" i="5"/>
  <c r="C2447" i="5"/>
  <c r="E2447" i="5"/>
  <c r="F2447" i="5"/>
  <c r="H2447" i="5"/>
  <c r="L2447" i="5"/>
  <c r="M2447" i="5" s="1"/>
  <c r="A2448" i="5"/>
  <c r="B2448" i="5"/>
  <c r="C2448" i="5"/>
  <c r="E2448" i="5"/>
  <c r="F2448" i="5"/>
  <c r="H2448" i="5"/>
  <c r="L2448" i="5"/>
  <c r="M2448" i="5" s="1"/>
  <c r="A2449" i="5"/>
  <c r="B2449" i="5"/>
  <c r="C2449" i="5"/>
  <c r="E2449" i="5"/>
  <c r="F2449" i="5"/>
  <c r="H2449" i="5"/>
  <c r="L2449" i="5"/>
  <c r="M2449" i="5" s="1"/>
  <c r="A2450" i="5"/>
  <c r="B2450" i="5"/>
  <c r="C2450" i="5"/>
  <c r="E2450" i="5"/>
  <c r="F2450" i="5"/>
  <c r="H2450" i="5"/>
  <c r="L2450" i="5"/>
  <c r="M2450" i="5" s="1"/>
  <c r="A2451" i="5"/>
  <c r="B2451" i="5"/>
  <c r="C2451" i="5"/>
  <c r="E2451" i="5"/>
  <c r="F2451" i="5"/>
  <c r="H2451" i="5"/>
  <c r="L2451" i="5"/>
  <c r="M2451" i="5" s="1"/>
  <c r="A2452" i="5"/>
  <c r="B2452" i="5"/>
  <c r="C2452" i="5"/>
  <c r="E2452" i="5"/>
  <c r="F2452" i="5"/>
  <c r="H2452" i="5"/>
  <c r="L2452" i="5"/>
  <c r="M2452" i="5" s="1"/>
  <c r="A2453" i="5"/>
  <c r="B2453" i="5"/>
  <c r="C2453" i="5"/>
  <c r="E2453" i="5"/>
  <c r="F2453" i="5"/>
  <c r="H2453" i="5"/>
  <c r="L2453" i="5"/>
  <c r="M2453" i="5" s="1"/>
  <c r="A2454" i="5"/>
  <c r="B2454" i="5"/>
  <c r="C2454" i="5"/>
  <c r="E2454" i="5"/>
  <c r="F2454" i="5"/>
  <c r="H2454" i="5"/>
  <c r="L2454" i="5"/>
  <c r="M2454" i="5" s="1"/>
  <c r="A2455" i="5"/>
  <c r="B2455" i="5"/>
  <c r="C2455" i="5"/>
  <c r="E2455" i="5"/>
  <c r="F2455" i="5"/>
  <c r="H2455" i="5"/>
  <c r="L2455" i="5"/>
  <c r="M2455" i="5" s="1"/>
  <c r="A2456" i="5"/>
  <c r="B2456" i="5"/>
  <c r="C2456" i="5"/>
  <c r="E2456" i="5"/>
  <c r="F2456" i="5"/>
  <c r="H2456" i="5"/>
  <c r="L2456" i="5"/>
  <c r="M2456" i="5" s="1"/>
  <c r="A2457" i="5"/>
  <c r="B2457" i="5"/>
  <c r="C2457" i="5"/>
  <c r="E2457" i="5"/>
  <c r="F2457" i="5"/>
  <c r="H2457" i="5"/>
  <c r="L2457" i="5"/>
  <c r="M2457" i="5" s="1"/>
  <c r="A2458" i="5"/>
  <c r="B2458" i="5"/>
  <c r="C2458" i="5"/>
  <c r="E2458" i="5"/>
  <c r="F2458" i="5"/>
  <c r="H2458" i="5"/>
  <c r="L2458" i="5"/>
  <c r="M2458" i="5" s="1"/>
  <c r="A2459" i="5"/>
  <c r="B2459" i="5"/>
  <c r="C2459" i="5"/>
  <c r="E2459" i="5"/>
  <c r="F2459" i="5"/>
  <c r="H2459" i="5"/>
  <c r="L2459" i="5"/>
  <c r="M2459" i="5" s="1"/>
  <c r="A2460" i="5"/>
  <c r="B2460" i="5"/>
  <c r="C2460" i="5"/>
  <c r="E2460" i="5"/>
  <c r="F2460" i="5"/>
  <c r="H2460" i="5"/>
  <c r="L2460" i="5"/>
  <c r="M2460" i="5" s="1"/>
  <c r="A2461" i="5"/>
  <c r="B2461" i="5"/>
  <c r="C2461" i="5"/>
  <c r="E2461" i="5"/>
  <c r="F2461" i="5"/>
  <c r="H2461" i="5"/>
  <c r="L2461" i="5"/>
  <c r="M2461" i="5" s="1"/>
  <c r="A2462" i="5"/>
  <c r="B2462" i="5"/>
  <c r="C2462" i="5"/>
  <c r="E2462" i="5"/>
  <c r="F2462" i="5"/>
  <c r="H2462" i="5"/>
  <c r="L2462" i="5"/>
  <c r="M2462" i="5"/>
  <c r="A2463" i="5"/>
  <c r="B2463" i="5"/>
  <c r="C2463" i="5"/>
  <c r="E2463" i="5"/>
  <c r="F2463" i="5"/>
  <c r="H2463" i="5"/>
  <c r="L2463" i="5"/>
  <c r="M2463" i="5"/>
  <c r="A2464" i="5"/>
  <c r="B2464" i="5"/>
  <c r="C2464" i="5"/>
  <c r="E2464" i="5"/>
  <c r="F2464" i="5"/>
  <c r="H2464" i="5"/>
  <c r="L2464" i="5"/>
  <c r="M2464" i="5" s="1"/>
  <c r="A2465" i="5"/>
  <c r="B2465" i="5"/>
  <c r="C2465" i="5"/>
  <c r="E2465" i="5"/>
  <c r="F2465" i="5"/>
  <c r="H2465" i="5"/>
  <c r="L2465" i="5"/>
  <c r="M2465" i="5" s="1"/>
  <c r="A2466" i="5"/>
  <c r="B2466" i="5"/>
  <c r="C2466" i="5"/>
  <c r="E2466" i="5"/>
  <c r="F2466" i="5"/>
  <c r="H2466" i="5"/>
  <c r="L2466" i="5"/>
  <c r="M2466" i="5"/>
  <c r="A2467" i="5"/>
  <c r="B2467" i="5"/>
  <c r="C2467" i="5"/>
  <c r="E2467" i="5"/>
  <c r="F2467" i="5"/>
  <c r="H2467" i="5"/>
  <c r="L2467" i="5"/>
  <c r="M2467" i="5"/>
  <c r="A2468" i="5"/>
  <c r="B2468" i="5"/>
  <c r="C2468" i="5"/>
  <c r="E2468" i="5"/>
  <c r="F2468" i="5"/>
  <c r="H2468" i="5"/>
  <c r="L2468" i="5"/>
  <c r="M2468" i="5" s="1"/>
  <c r="A2469" i="5"/>
  <c r="B2469" i="5"/>
  <c r="C2469" i="5"/>
  <c r="E2469" i="5"/>
  <c r="F2469" i="5"/>
  <c r="H2469" i="5"/>
  <c r="L2469" i="5"/>
  <c r="M2469" i="5" s="1"/>
  <c r="A2470" i="5"/>
  <c r="B2470" i="5"/>
  <c r="C2470" i="5"/>
  <c r="E2470" i="5"/>
  <c r="F2470" i="5"/>
  <c r="H2470" i="5"/>
  <c r="L2470" i="5"/>
  <c r="M2470" i="5"/>
  <c r="A2471" i="5"/>
  <c r="B2471" i="5"/>
  <c r="C2471" i="5"/>
  <c r="E2471" i="5"/>
  <c r="F2471" i="5"/>
  <c r="H2471" i="5"/>
  <c r="L2471" i="5"/>
  <c r="M2471" i="5"/>
  <c r="A2472" i="5"/>
  <c r="B2472" i="5"/>
  <c r="C2472" i="5"/>
  <c r="E2472" i="5"/>
  <c r="F2472" i="5"/>
  <c r="H2472" i="5"/>
  <c r="L2472" i="5"/>
  <c r="M2472" i="5" s="1"/>
  <c r="A2473" i="5"/>
  <c r="B2473" i="5"/>
  <c r="C2473" i="5"/>
  <c r="E2473" i="5"/>
  <c r="F2473" i="5"/>
  <c r="H2473" i="5"/>
  <c r="L2473" i="5"/>
  <c r="M2473" i="5" s="1"/>
  <c r="A2474" i="5"/>
  <c r="B2474" i="5"/>
  <c r="C2474" i="5"/>
  <c r="E2474" i="5"/>
  <c r="F2474" i="5"/>
  <c r="H2474" i="5"/>
  <c r="L2474" i="5"/>
  <c r="M2474" i="5" s="1"/>
  <c r="A2475" i="5"/>
  <c r="B2475" i="5"/>
  <c r="C2475" i="5"/>
  <c r="E2475" i="5"/>
  <c r="F2475" i="5"/>
  <c r="H2475" i="5"/>
  <c r="L2475" i="5"/>
  <c r="M2475" i="5" s="1"/>
  <c r="A2476" i="5"/>
  <c r="B2476" i="5"/>
  <c r="C2476" i="5"/>
  <c r="E2476" i="5"/>
  <c r="F2476" i="5"/>
  <c r="H2476" i="5"/>
  <c r="L2476" i="5"/>
  <c r="M2476" i="5" s="1"/>
  <c r="A2477" i="5"/>
  <c r="B2477" i="5"/>
  <c r="C2477" i="5"/>
  <c r="E2477" i="5"/>
  <c r="F2477" i="5"/>
  <c r="H2477" i="5"/>
  <c r="L2477" i="5"/>
  <c r="M2477" i="5" s="1"/>
  <c r="A2478" i="5"/>
  <c r="B2478" i="5"/>
  <c r="C2478" i="5"/>
  <c r="E2478" i="5"/>
  <c r="F2478" i="5"/>
  <c r="H2478" i="5"/>
  <c r="L2478" i="5"/>
  <c r="M2478" i="5" s="1"/>
  <c r="A2479" i="5"/>
  <c r="B2479" i="5"/>
  <c r="C2479" i="5"/>
  <c r="E2479" i="5"/>
  <c r="F2479" i="5"/>
  <c r="H2479" i="5"/>
  <c r="L2479" i="5"/>
  <c r="M2479" i="5" s="1"/>
  <c r="A2480" i="5"/>
  <c r="B2480" i="5"/>
  <c r="C2480" i="5"/>
  <c r="E2480" i="5"/>
  <c r="F2480" i="5"/>
  <c r="H2480" i="5"/>
  <c r="L2480" i="5"/>
  <c r="M2480" i="5" s="1"/>
  <c r="A2481" i="5"/>
  <c r="B2481" i="5"/>
  <c r="C2481" i="5"/>
  <c r="E2481" i="5"/>
  <c r="F2481" i="5"/>
  <c r="H2481" i="5"/>
  <c r="L2481" i="5"/>
  <c r="M2481" i="5" s="1"/>
  <c r="A2482" i="5"/>
  <c r="B2482" i="5"/>
  <c r="C2482" i="5"/>
  <c r="E2482" i="5"/>
  <c r="F2482" i="5"/>
  <c r="H2482" i="5"/>
  <c r="L2482" i="5"/>
  <c r="M2482" i="5" s="1"/>
  <c r="A2483" i="5"/>
  <c r="B2483" i="5"/>
  <c r="C2483" i="5"/>
  <c r="E2483" i="5"/>
  <c r="F2483" i="5"/>
  <c r="H2483" i="5"/>
  <c r="L2483" i="5"/>
  <c r="M2483" i="5" s="1"/>
  <c r="A2484" i="5"/>
  <c r="B2484" i="5"/>
  <c r="C2484" i="5"/>
  <c r="E2484" i="5"/>
  <c r="F2484" i="5"/>
  <c r="H2484" i="5"/>
  <c r="L2484" i="5"/>
  <c r="M2484" i="5" s="1"/>
  <c r="A2485" i="5"/>
  <c r="B2485" i="5"/>
  <c r="C2485" i="5"/>
  <c r="E2485" i="5"/>
  <c r="F2485" i="5"/>
  <c r="H2485" i="5"/>
  <c r="L2485" i="5"/>
  <c r="M2485" i="5" s="1"/>
  <c r="A2486" i="5"/>
  <c r="B2486" i="5"/>
  <c r="C2486" i="5"/>
  <c r="E2486" i="5"/>
  <c r="F2486" i="5"/>
  <c r="H2486" i="5"/>
  <c r="L2486" i="5"/>
  <c r="M2486" i="5" s="1"/>
  <c r="A2487" i="5"/>
  <c r="B2487" i="5"/>
  <c r="C2487" i="5"/>
  <c r="E2487" i="5"/>
  <c r="F2487" i="5"/>
  <c r="H2487" i="5"/>
  <c r="L2487" i="5"/>
  <c r="M2487" i="5" s="1"/>
  <c r="A2488" i="5"/>
  <c r="B2488" i="5"/>
  <c r="C2488" i="5"/>
  <c r="E2488" i="5"/>
  <c r="F2488" i="5"/>
  <c r="H2488" i="5"/>
  <c r="L2488" i="5"/>
  <c r="M2488" i="5" s="1"/>
  <c r="A2489" i="5"/>
  <c r="B2489" i="5"/>
  <c r="C2489" i="5"/>
  <c r="E2489" i="5"/>
  <c r="F2489" i="5"/>
  <c r="H2489" i="5"/>
  <c r="L2489" i="5"/>
  <c r="M2489" i="5" s="1"/>
  <c r="A2490" i="5"/>
  <c r="B2490" i="5"/>
  <c r="C2490" i="5"/>
  <c r="E2490" i="5"/>
  <c r="F2490" i="5"/>
  <c r="H2490" i="5"/>
  <c r="L2490" i="5"/>
  <c r="M2490" i="5"/>
  <c r="A2491" i="5"/>
  <c r="B2491" i="5"/>
  <c r="C2491" i="5"/>
  <c r="E2491" i="5"/>
  <c r="F2491" i="5"/>
  <c r="H2491" i="5"/>
  <c r="L2491" i="5"/>
  <c r="M2491" i="5"/>
  <c r="A2492" i="5"/>
  <c r="B2492" i="5"/>
  <c r="C2492" i="5"/>
  <c r="E2492" i="5"/>
  <c r="F2492" i="5"/>
  <c r="H2492" i="5"/>
  <c r="L2492" i="5"/>
  <c r="M2492" i="5" s="1"/>
  <c r="A2493" i="5"/>
  <c r="B2493" i="5"/>
  <c r="C2493" i="5"/>
  <c r="E2493" i="5"/>
  <c r="F2493" i="5"/>
  <c r="H2493" i="5"/>
  <c r="L2493" i="5"/>
  <c r="M2493" i="5" s="1"/>
  <c r="A2494" i="5"/>
  <c r="B2494" i="5"/>
  <c r="C2494" i="5"/>
  <c r="E2494" i="5"/>
  <c r="F2494" i="5"/>
  <c r="H2494" i="5"/>
  <c r="L2494" i="5"/>
  <c r="M2494" i="5" s="1"/>
  <c r="A2495" i="5"/>
  <c r="B2495" i="5"/>
  <c r="C2495" i="5"/>
  <c r="E2495" i="5"/>
  <c r="F2495" i="5"/>
  <c r="H2495" i="5"/>
  <c r="L2495" i="5"/>
  <c r="M2495" i="5" s="1"/>
  <c r="A2496" i="5"/>
  <c r="B2496" i="5"/>
  <c r="C2496" i="5"/>
  <c r="E2496" i="5"/>
  <c r="F2496" i="5"/>
  <c r="H2496" i="5"/>
  <c r="L2496" i="5"/>
  <c r="M2496" i="5" s="1"/>
  <c r="A2497" i="5"/>
  <c r="B2497" i="5"/>
  <c r="C2497" i="5"/>
  <c r="E2497" i="5"/>
  <c r="F2497" i="5"/>
  <c r="H2497" i="5"/>
  <c r="L2497" i="5"/>
  <c r="M2497" i="5" s="1"/>
  <c r="A2498" i="5"/>
  <c r="B2498" i="5"/>
  <c r="C2498" i="5"/>
  <c r="E2498" i="5"/>
  <c r="F2498" i="5"/>
  <c r="H2498" i="5"/>
  <c r="L2498" i="5"/>
  <c r="M2498" i="5"/>
  <c r="A2499" i="5"/>
  <c r="B2499" i="5"/>
  <c r="C2499" i="5"/>
  <c r="E2499" i="5"/>
  <c r="F2499" i="5"/>
  <c r="H2499" i="5"/>
  <c r="L2499" i="5"/>
  <c r="M2499" i="5"/>
  <c r="A2500" i="5"/>
  <c r="B2500" i="5"/>
  <c r="C2500" i="5"/>
  <c r="E2500" i="5"/>
  <c r="F2500" i="5"/>
  <c r="H2500" i="5"/>
  <c r="L2500" i="5"/>
  <c r="M2500" i="5" s="1"/>
  <c r="C2318" i="5"/>
  <c r="B2318" i="5"/>
  <c r="A2318" i="5"/>
  <c r="G308" i="4"/>
  <c r="H308" i="4" s="1"/>
  <c r="I308" i="4" s="1"/>
  <c r="E308" i="4" s="1"/>
  <c r="G2505" i="5" s="1"/>
  <c r="E2316" i="5"/>
  <c r="F2316" i="5"/>
  <c r="H2316" i="5"/>
  <c r="E1901" i="5"/>
  <c r="F1901" i="5"/>
  <c r="H1901" i="5"/>
  <c r="E1902" i="5"/>
  <c r="F1902" i="5"/>
  <c r="H1902" i="5"/>
  <c r="E1903" i="5"/>
  <c r="F1903" i="5"/>
  <c r="H1903" i="5"/>
  <c r="E1904" i="5"/>
  <c r="F1904" i="5"/>
  <c r="H1904" i="5"/>
  <c r="E1905" i="5"/>
  <c r="F1905" i="5"/>
  <c r="H1905" i="5"/>
  <c r="E1906" i="5"/>
  <c r="F1906" i="5"/>
  <c r="H1906" i="5"/>
  <c r="E1907" i="5"/>
  <c r="F1907" i="5"/>
  <c r="H1907" i="5"/>
  <c r="E1908" i="5"/>
  <c r="F1908" i="5"/>
  <c r="H1908" i="5"/>
  <c r="E1909" i="5"/>
  <c r="F1909" i="5"/>
  <c r="H1909" i="5"/>
  <c r="E1910" i="5"/>
  <c r="F1910" i="5"/>
  <c r="H1910" i="5"/>
  <c r="E1911" i="5"/>
  <c r="F1911" i="5"/>
  <c r="H1911" i="5"/>
  <c r="E1912" i="5"/>
  <c r="F1912" i="5"/>
  <c r="H1912" i="5"/>
  <c r="E1913" i="5"/>
  <c r="F1913" i="5"/>
  <c r="H1913" i="5"/>
  <c r="E1914" i="5"/>
  <c r="F1914" i="5"/>
  <c r="H1914" i="5"/>
  <c r="E1915" i="5"/>
  <c r="F1915" i="5"/>
  <c r="H1915" i="5"/>
  <c r="E1916" i="5"/>
  <c r="F1916" i="5"/>
  <c r="H1916" i="5"/>
  <c r="E1917" i="5"/>
  <c r="F1917" i="5"/>
  <c r="H1917" i="5"/>
  <c r="E1918" i="5"/>
  <c r="F1918" i="5"/>
  <c r="H1918" i="5"/>
  <c r="E1919" i="5"/>
  <c r="F1919" i="5"/>
  <c r="H1919" i="5"/>
  <c r="E1920" i="5"/>
  <c r="F1920" i="5"/>
  <c r="H1920" i="5"/>
  <c r="E1921" i="5"/>
  <c r="F1921" i="5"/>
  <c r="H1921" i="5"/>
  <c r="E1922" i="5"/>
  <c r="F1922" i="5"/>
  <c r="H1922" i="5"/>
  <c r="E1923" i="5"/>
  <c r="F1923" i="5"/>
  <c r="H1923" i="5"/>
  <c r="E1924" i="5"/>
  <c r="F1924" i="5"/>
  <c r="H1924" i="5"/>
  <c r="E1925" i="5"/>
  <c r="F1925" i="5"/>
  <c r="H1925" i="5"/>
  <c r="E1926" i="5"/>
  <c r="F1926" i="5"/>
  <c r="H1926" i="5"/>
  <c r="E1927" i="5"/>
  <c r="F1927" i="5"/>
  <c r="H1927" i="5"/>
  <c r="E1928" i="5"/>
  <c r="F1928" i="5"/>
  <c r="H1928" i="5"/>
  <c r="E1929" i="5"/>
  <c r="F1929" i="5"/>
  <c r="H1929" i="5"/>
  <c r="E1930" i="5"/>
  <c r="F1930" i="5"/>
  <c r="H1930" i="5"/>
  <c r="E1931" i="5"/>
  <c r="F1931" i="5"/>
  <c r="H1931" i="5"/>
  <c r="E1932" i="5"/>
  <c r="F1932" i="5"/>
  <c r="H1932" i="5"/>
  <c r="E1933" i="5"/>
  <c r="F1933" i="5"/>
  <c r="H1933" i="5"/>
  <c r="E1934" i="5"/>
  <c r="F1934" i="5"/>
  <c r="H1934" i="5"/>
  <c r="E1935" i="5"/>
  <c r="F1935" i="5"/>
  <c r="H1935" i="5"/>
  <c r="E1936" i="5"/>
  <c r="F1936" i="5"/>
  <c r="H1936" i="5"/>
  <c r="E1937" i="5"/>
  <c r="F1937" i="5"/>
  <c r="H1937" i="5"/>
  <c r="E1938" i="5"/>
  <c r="F1938" i="5"/>
  <c r="H1938" i="5"/>
  <c r="E1939" i="5"/>
  <c r="F1939" i="5"/>
  <c r="H1939" i="5"/>
  <c r="E1940" i="5"/>
  <c r="F1940" i="5"/>
  <c r="H1940" i="5"/>
  <c r="E1941" i="5"/>
  <c r="F1941" i="5"/>
  <c r="H1941" i="5"/>
  <c r="E1942" i="5"/>
  <c r="F1942" i="5"/>
  <c r="H1942" i="5"/>
  <c r="E1943" i="5"/>
  <c r="F1943" i="5"/>
  <c r="H1943" i="5"/>
  <c r="E1944" i="5"/>
  <c r="F1944" i="5"/>
  <c r="H1944" i="5"/>
  <c r="E1945" i="5"/>
  <c r="F1945" i="5"/>
  <c r="H1945" i="5"/>
  <c r="E1946" i="5"/>
  <c r="F1946" i="5"/>
  <c r="H1946" i="5"/>
  <c r="E1947" i="5"/>
  <c r="F1947" i="5"/>
  <c r="H1947" i="5"/>
  <c r="E1948" i="5"/>
  <c r="F1948" i="5"/>
  <c r="H1948" i="5"/>
  <c r="E1949" i="5"/>
  <c r="F1949" i="5"/>
  <c r="H1949" i="5"/>
  <c r="E1950" i="5"/>
  <c r="F1950" i="5"/>
  <c r="H1950" i="5"/>
  <c r="E1951" i="5"/>
  <c r="F1951" i="5"/>
  <c r="H1951" i="5"/>
  <c r="E1952" i="5"/>
  <c r="F1952" i="5"/>
  <c r="H1952" i="5"/>
  <c r="E1953" i="5"/>
  <c r="F1953" i="5"/>
  <c r="H1953" i="5"/>
  <c r="E1954" i="5"/>
  <c r="F1954" i="5"/>
  <c r="H1954" i="5"/>
  <c r="E1955" i="5"/>
  <c r="F1955" i="5"/>
  <c r="H1955" i="5"/>
  <c r="E1956" i="5"/>
  <c r="F1956" i="5"/>
  <c r="H1956" i="5"/>
  <c r="E1957" i="5"/>
  <c r="F1957" i="5"/>
  <c r="H1957" i="5"/>
  <c r="E1958" i="5"/>
  <c r="F1958" i="5"/>
  <c r="H1958" i="5"/>
  <c r="E1959" i="5"/>
  <c r="F1959" i="5"/>
  <c r="H1959" i="5"/>
  <c r="E1960" i="5"/>
  <c r="F1960" i="5"/>
  <c r="H1960" i="5"/>
  <c r="E1961" i="5"/>
  <c r="F1961" i="5"/>
  <c r="H1961" i="5"/>
  <c r="E1962" i="5"/>
  <c r="F1962" i="5"/>
  <c r="H1962" i="5"/>
  <c r="E1963" i="5"/>
  <c r="F1963" i="5"/>
  <c r="H1963" i="5"/>
  <c r="E1964" i="5"/>
  <c r="F1964" i="5"/>
  <c r="H1964" i="5"/>
  <c r="E1965" i="5"/>
  <c r="F1965" i="5"/>
  <c r="H1965" i="5"/>
  <c r="E1966" i="5"/>
  <c r="F1966" i="5"/>
  <c r="H1966" i="5"/>
  <c r="E1967" i="5"/>
  <c r="F1967" i="5"/>
  <c r="H1967" i="5"/>
  <c r="E1968" i="5"/>
  <c r="F1968" i="5"/>
  <c r="H1968" i="5"/>
  <c r="E1969" i="5"/>
  <c r="F1969" i="5"/>
  <c r="H1969" i="5"/>
  <c r="E1970" i="5"/>
  <c r="F1970" i="5"/>
  <c r="H1970" i="5"/>
  <c r="E1971" i="5"/>
  <c r="F1971" i="5"/>
  <c r="H1971" i="5"/>
  <c r="E1972" i="5"/>
  <c r="F1972" i="5"/>
  <c r="H1972" i="5"/>
  <c r="E1973" i="5"/>
  <c r="F1973" i="5"/>
  <c r="H1973" i="5"/>
  <c r="E1974" i="5"/>
  <c r="F1974" i="5"/>
  <c r="H1974" i="5"/>
  <c r="E1975" i="5"/>
  <c r="F1975" i="5"/>
  <c r="H1975" i="5"/>
  <c r="E1976" i="5"/>
  <c r="F1976" i="5"/>
  <c r="H1976" i="5"/>
  <c r="E1977" i="5"/>
  <c r="F1977" i="5"/>
  <c r="H1977" i="5"/>
  <c r="E1978" i="5"/>
  <c r="F1978" i="5"/>
  <c r="H1978" i="5"/>
  <c r="E1979" i="5"/>
  <c r="F1979" i="5"/>
  <c r="H1979" i="5"/>
  <c r="E1980" i="5"/>
  <c r="F1980" i="5"/>
  <c r="H1980" i="5"/>
  <c r="E1981" i="5"/>
  <c r="F1981" i="5"/>
  <c r="H1981" i="5"/>
  <c r="E1982" i="5"/>
  <c r="F1982" i="5"/>
  <c r="H1982" i="5"/>
  <c r="E1983" i="5"/>
  <c r="F1983" i="5"/>
  <c r="H1983" i="5"/>
  <c r="E1984" i="5"/>
  <c r="F1984" i="5"/>
  <c r="H1984" i="5"/>
  <c r="E1985" i="5"/>
  <c r="F1985" i="5"/>
  <c r="H1985" i="5"/>
  <c r="E1986" i="5"/>
  <c r="F1986" i="5"/>
  <c r="H1986" i="5"/>
  <c r="E1987" i="5"/>
  <c r="F1987" i="5"/>
  <c r="H1987" i="5"/>
  <c r="E1988" i="5"/>
  <c r="F1988" i="5"/>
  <c r="H1988" i="5"/>
  <c r="E1989" i="5"/>
  <c r="F1989" i="5"/>
  <c r="H1989" i="5"/>
  <c r="E1990" i="5"/>
  <c r="F1990" i="5"/>
  <c r="H1990" i="5"/>
  <c r="E1991" i="5"/>
  <c r="F1991" i="5"/>
  <c r="H1991" i="5"/>
  <c r="E1992" i="5"/>
  <c r="F1992" i="5"/>
  <c r="H1992" i="5"/>
  <c r="E1993" i="5"/>
  <c r="F1993" i="5"/>
  <c r="H1993" i="5"/>
  <c r="E1994" i="5"/>
  <c r="F1994" i="5"/>
  <c r="H1994" i="5"/>
  <c r="E1995" i="5"/>
  <c r="F1995" i="5"/>
  <c r="H1995" i="5"/>
  <c r="E1996" i="5"/>
  <c r="F1996" i="5"/>
  <c r="H1996" i="5"/>
  <c r="E1997" i="5"/>
  <c r="F1997" i="5"/>
  <c r="H1997" i="5"/>
  <c r="E1998" i="5"/>
  <c r="F1998" i="5"/>
  <c r="H1998" i="5"/>
  <c r="E1999" i="5"/>
  <c r="F1999" i="5"/>
  <c r="H1999" i="5"/>
  <c r="E2000" i="5"/>
  <c r="F2000" i="5"/>
  <c r="H2000" i="5"/>
  <c r="E2001" i="5"/>
  <c r="F2001" i="5"/>
  <c r="H2001" i="5"/>
  <c r="E2002" i="5"/>
  <c r="F2002" i="5"/>
  <c r="H2002" i="5"/>
  <c r="E2003" i="5"/>
  <c r="F2003" i="5"/>
  <c r="H2003" i="5"/>
  <c r="E2004" i="5"/>
  <c r="F2004" i="5"/>
  <c r="H2004" i="5"/>
  <c r="E2005" i="5"/>
  <c r="F2005" i="5"/>
  <c r="H2005" i="5"/>
  <c r="E2006" i="5"/>
  <c r="F2006" i="5"/>
  <c r="H2006" i="5"/>
  <c r="E2007" i="5"/>
  <c r="F2007" i="5"/>
  <c r="H2007" i="5"/>
  <c r="E2008" i="5"/>
  <c r="F2008" i="5"/>
  <c r="H2008" i="5"/>
  <c r="E2009" i="5"/>
  <c r="F2009" i="5"/>
  <c r="H2009" i="5"/>
  <c r="E2010" i="5"/>
  <c r="F2010" i="5"/>
  <c r="H2010" i="5"/>
  <c r="E2011" i="5"/>
  <c r="F2011" i="5"/>
  <c r="H2011" i="5"/>
  <c r="E2012" i="5"/>
  <c r="F2012" i="5"/>
  <c r="H2012" i="5"/>
  <c r="E2013" i="5"/>
  <c r="F2013" i="5"/>
  <c r="H2013" i="5"/>
  <c r="E2014" i="5"/>
  <c r="F2014" i="5"/>
  <c r="H2014" i="5"/>
  <c r="E2015" i="5"/>
  <c r="F2015" i="5"/>
  <c r="H2015" i="5"/>
  <c r="E2016" i="5"/>
  <c r="F2016" i="5"/>
  <c r="H2016" i="5"/>
  <c r="E2017" i="5"/>
  <c r="F2017" i="5"/>
  <c r="H2017" i="5"/>
  <c r="E2018" i="5"/>
  <c r="F2018" i="5"/>
  <c r="H2018" i="5"/>
  <c r="E2019" i="5"/>
  <c r="F2019" i="5"/>
  <c r="H2019" i="5"/>
  <c r="E2020" i="5"/>
  <c r="F2020" i="5"/>
  <c r="H2020" i="5"/>
  <c r="E2021" i="5"/>
  <c r="F2021" i="5"/>
  <c r="H2021" i="5"/>
  <c r="E2022" i="5"/>
  <c r="F2022" i="5"/>
  <c r="H2022" i="5"/>
  <c r="E2023" i="5"/>
  <c r="F2023" i="5"/>
  <c r="H2023" i="5"/>
  <c r="E2024" i="5"/>
  <c r="F2024" i="5"/>
  <c r="H2024" i="5"/>
  <c r="E2025" i="5"/>
  <c r="F2025" i="5"/>
  <c r="H2025" i="5"/>
  <c r="E2026" i="5"/>
  <c r="F2026" i="5"/>
  <c r="H2026" i="5"/>
  <c r="E2027" i="5"/>
  <c r="F2027" i="5"/>
  <c r="H2027" i="5"/>
  <c r="E2028" i="5"/>
  <c r="F2028" i="5"/>
  <c r="H2028" i="5"/>
  <c r="E2029" i="5"/>
  <c r="F2029" i="5"/>
  <c r="H2029" i="5"/>
  <c r="E2030" i="5"/>
  <c r="F2030" i="5"/>
  <c r="H2030" i="5"/>
  <c r="E2031" i="5"/>
  <c r="F2031" i="5"/>
  <c r="H2031" i="5"/>
  <c r="E2032" i="5"/>
  <c r="F2032" i="5"/>
  <c r="H2032" i="5"/>
  <c r="E2033" i="5"/>
  <c r="F2033" i="5"/>
  <c r="H2033" i="5"/>
  <c r="E2034" i="5"/>
  <c r="F2034" i="5"/>
  <c r="H2034" i="5"/>
  <c r="E2035" i="5"/>
  <c r="F2035" i="5"/>
  <c r="H2035" i="5"/>
  <c r="E2036" i="5"/>
  <c r="F2036" i="5"/>
  <c r="H2036" i="5"/>
  <c r="E2037" i="5"/>
  <c r="F2037" i="5"/>
  <c r="H2037" i="5"/>
  <c r="E2038" i="5"/>
  <c r="F2038" i="5"/>
  <c r="H2038" i="5"/>
  <c r="E2039" i="5"/>
  <c r="F2039" i="5"/>
  <c r="H2039" i="5"/>
  <c r="E2040" i="5"/>
  <c r="F2040" i="5"/>
  <c r="H2040" i="5"/>
  <c r="E2041" i="5"/>
  <c r="F2041" i="5"/>
  <c r="H2041" i="5"/>
  <c r="E2042" i="5"/>
  <c r="F2042" i="5"/>
  <c r="H2042" i="5"/>
  <c r="E2043" i="5"/>
  <c r="F2043" i="5"/>
  <c r="H2043" i="5"/>
  <c r="E2044" i="5"/>
  <c r="F2044" i="5"/>
  <c r="H2044" i="5"/>
  <c r="E2045" i="5"/>
  <c r="F2045" i="5"/>
  <c r="H2045" i="5"/>
  <c r="E2046" i="5"/>
  <c r="F2046" i="5"/>
  <c r="H2046" i="5"/>
  <c r="E2047" i="5"/>
  <c r="F2047" i="5"/>
  <c r="H2047" i="5"/>
  <c r="E2048" i="5"/>
  <c r="F2048" i="5"/>
  <c r="H2048" i="5"/>
  <c r="E2049" i="5"/>
  <c r="F2049" i="5"/>
  <c r="H2049" i="5"/>
  <c r="E2050" i="5"/>
  <c r="F2050" i="5"/>
  <c r="H2050" i="5"/>
  <c r="E2051" i="5"/>
  <c r="F2051" i="5"/>
  <c r="H2051" i="5"/>
  <c r="E2052" i="5"/>
  <c r="F2052" i="5"/>
  <c r="H2052" i="5"/>
  <c r="E2053" i="5"/>
  <c r="F2053" i="5"/>
  <c r="H2053" i="5"/>
  <c r="E2054" i="5"/>
  <c r="F2054" i="5"/>
  <c r="H2054" i="5"/>
  <c r="E2055" i="5"/>
  <c r="F2055" i="5"/>
  <c r="H2055" i="5"/>
  <c r="E2056" i="5"/>
  <c r="F2056" i="5"/>
  <c r="H2056" i="5"/>
  <c r="E2057" i="5"/>
  <c r="F2057" i="5"/>
  <c r="H2057" i="5"/>
  <c r="E2058" i="5"/>
  <c r="F2058" i="5"/>
  <c r="H2058" i="5"/>
  <c r="E2059" i="5"/>
  <c r="F2059" i="5"/>
  <c r="H2059" i="5"/>
  <c r="E2060" i="5"/>
  <c r="F2060" i="5"/>
  <c r="H2060" i="5"/>
  <c r="E2061" i="5"/>
  <c r="F2061" i="5"/>
  <c r="H2061" i="5"/>
  <c r="E2062" i="5"/>
  <c r="F2062" i="5"/>
  <c r="H2062" i="5"/>
  <c r="E2063" i="5"/>
  <c r="F2063" i="5"/>
  <c r="H2063" i="5"/>
  <c r="E2064" i="5"/>
  <c r="F2064" i="5"/>
  <c r="H2064" i="5"/>
  <c r="E2065" i="5"/>
  <c r="F2065" i="5"/>
  <c r="H2065" i="5"/>
  <c r="E2066" i="5"/>
  <c r="F2066" i="5"/>
  <c r="H2066" i="5"/>
  <c r="E2067" i="5"/>
  <c r="F2067" i="5"/>
  <c r="H2067" i="5"/>
  <c r="E2068" i="5"/>
  <c r="F2068" i="5"/>
  <c r="H2068" i="5"/>
  <c r="E2069" i="5"/>
  <c r="F2069" i="5"/>
  <c r="H2069" i="5"/>
  <c r="E2070" i="5"/>
  <c r="F2070" i="5"/>
  <c r="H2070" i="5"/>
  <c r="E2071" i="5"/>
  <c r="F2071" i="5"/>
  <c r="H2071" i="5"/>
  <c r="E2072" i="5"/>
  <c r="F2072" i="5"/>
  <c r="H2072" i="5"/>
  <c r="E2073" i="5"/>
  <c r="F2073" i="5"/>
  <c r="H2073" i="5"/>
  <c r="E2074" i="5"/>
  <c r="F2074" i="5"/>
  <c r="H2074" i="5"/>
  <c r="E2075" i="5"/>
  <c r="F2075" i="5"/>
  <c r="H2075" i="5"/>
  <c r="E2076" i="5"/>
  <c r="F2076" i="5"/>
  <c r="H2076" i="5"/>
  <c r="E2077" i="5"/>
  <c r="F2077" i="5"/>
  <c r="H2077" i="5"/>
  <c r="E2078" i="5"/>
  <c r="F2078" i="5"/>
  <c r="H2078" i="5"/>
  <c r="E2079" i="5"/>
  <c r="F2079" i="5"/>
  <c r="H2079" i="5"/>
  <c r="E2080" i="5"/>
  <c r="F2080" i="5"/>
  <c r="H2080" i="5"/>
  <c r="E2081" i="5"/>
  <c r="F2081" i="5"/>
  <c r="H2081" i="5"/>
  <c r="E2082" i="5"/>
  <c r="F2082" i="5"/>
  <c r="H2082" i="5"/>
  <c r="E2083" i="5"/>
  <c r="F2083" i="5"/>
  <c r="H2083" i="5"/>
  <c r="E2084" i="5"/>
  <c r="F2084" i="5"/>
  <c r="H2084" i="5"/>
  <c r="E2085" i="5"/>
  <c r="F2085" i="5"/>
  <c r="H2085" i="5"/>
  <c r="E2086" i="5"/>
  <c r="F2086" i="5"/>
  <c r="H2086" i="5"/>
  <c r="E2087" i="5"/>
  <c r="F2087" i="5"/>
  <c r="H2087" i="5"/>
  <c r="E2088" i="5"/>
  <c r="F2088" i="5"/>
  <c r="H2088" i="5"/>
  <c r="E2089" i="5"/>
  <c r="F2089" i="5"/>
  <c r="H2089" i="5"/>
  <c r="E2090" i="5"/>
  <c r="F2090" i="5"/>
  <c r="H2090" i="5"/>
  <c r="E2091" i="5"/>
  <c r="F2091" i="5"/>
  <c r="H2091" i="5"/>
  <c r="E2092" i="5"/>
  <c r="F2092" i="5"/>
  <c r="H2092" i="5"/>
  <c r="E2093" i="5"/>
  <c r="F2093" i="5"/>
  <c r="H2093" i="5"/>
  <c r="E2094" i="5"/>
  <c r="F2094" i="5"/>
  <c r="H2094" i="5"/>
  <c r="E2095" i="5"/>
  <c r="F2095" i="5"/>
  <c r="H2095" i="5"/>
  <c r="E2096" i="5"/>
  <c r="F2096" i="5"/>
  <c r="H2096" i="5"/>
  <c r="E2097" i="5"/>
  <c r="F2097" i="5"/>
  <c r="H2097" i="5"/>
  <c r="E2098" i="5"/>
  <c r="F2098" i="5"/>
  <c r="H2098" i="5"/>
  <c r="E2099" i="5"/>
  <c r="F2099" i="5"/>
  <c r="H2099" i="5"/>
  <c r="E2100" i="5"/>
  <c r="F2100" i="5"/>
  <c r="H2100" i="5"/>
  <c r="E2101" i="5"/>
  <c r="F2101" i="5"/>
  <c r="H2101" i="5"/>
  <c r="E2102" i="5"/>
  <c r="F2102" i="5"/>
  <c r="H2102" i="5"/>
  <c r="E2103" i="5"/>
  <c r="F2103" i="5"/>
  <c r="H2103" i="5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A1901" i="5"/>
  <c r="B1901" i="5"/>
  <c r="C1901" i="5"/>
  <c r="C1902" i="5" s="1"/>
  <c r="C1903" i="5" s="1"/>
  <c r="A1902" i="5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B1902" i="5"/>
  <c r="B1903" i="5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C1904" i="5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E2" i="5" l="1"/>
  <c r="F2" i="5"/>
  <c r="H2" i="5"/>
  <c r="L2" i="5"/>
  <c r="M2" i="5" s="1"/>
  <c r="E3" i="5"/>
  <c r="F3" i="5"/>
  <c r="H3" i="5"/>
  <c r="L3" i="5"/>
  <c r="M3" i="5" s="1"/>
  <c r="E4" i="5"/>
  <c r="F4" i="5"/>
  <c r="H4" i="5"/>
  <c r="L4" i="5"/>
  <c r="M4" i="5" s="1"/>
  <c r="E5" i="5"/>
  <c r="F5" i="5"/>
  <c r="H5" i="5"/>
  <c r="L5" i="5"/>
  <c r="M5" i="5" s="1"/>
  <c r="E6" i="5"/>
  <c r="F6" i="5"/>
  <c r="H6" i="5"/>
  <c r="L6" i="5"/>
  <c r="M6" i="5" s="1"/>
  <c r="E7" i="5"/>
  <c r="F7" i="5"/>
  <c r="H7" i="5"/>
  <c r="L7" i="5"/>
  <c r="M7" i="5" s="1"/>
  <c r="E8" i="5"/>
  <c r="F8" i="5"/>
  <c r="H8" i="5"/>
  <c r="L8" i="5"/>
  <c r="M8" i="5" s="1"/>
  <c r="E9" i="5"/>
  <c r="F9" i="5"/>
  <c r="H9" i="5"/>
  <c r="L9" i="5"/>
  <c r="M9" i="5"/>
  <c r="E10" i="5"/>
  <c r="F10" i="5"/>
  <c r="H10" i="5"/>
  <c r="L10" i="5"/>
  <c r="M10" i="5" s="1"/>
  <c r="E11" i="5"/>
  <c r="F11" i="5"/>
  <c r="H11" i="5"/>
  <c r="L11" i="5"/>
  <c r="M11" i="5" s="1"/>
  <c r="E12" i="5"/>
  <c r="F12" i="5"/>
  <c r="H12" i="5"/>
  <c r="L12" i="5"/>
  <c r="M12" i="5" s="1"/>
  <c r="E13" i="5"/>
  <c r="F13" i="5"/>
  <c r="H13" i="5"/>
  <c r="L13" i="5"/>
  <c r="M13" i="5" s="1"/>
  <c r="E14" i="5"/>
  <c r="F14" i="5"/>
  <c r="H14" i="5"/>
  <c r="L14" i="5"/>
  <c r="M14" i="5" s="1"/>
  <c r="E15" i="5"/>
  <c r="F15" i="5"/>
  <c r="H15" i="5"/>
  <c r="L15" i="5"/>
  <c r="M15" i="5" s="1"/>
  <c r="E16" i="5"/>
  <c r="F16" i="5"/>
  <c r="H16" i="5"/>
  <c r="L16" i="5"/>
  <c r="M16" i="5" s="1"/>
  <c r="E17" i="5"/>
  <c r="F17" i="5"/>
  <c r="H17" i="5"/>
  <c r="L17" i="5"/>
  <c r="M17" i="5"/>
  <c r="E18" i="5"/>
  <c r="F18" i="5"/>
  <c r="H18" i="5"/>
  <c r="L18" i="5"/>
  <c r="M18" i="5" s="1"/>
  <c r="E19" i="5"/>
  <c r="F19" i="5"/>
  <c r="H19" i="5"/>
  <c r="L19" i="5"/>
  <c r="M19" i="5" s="1"/>
  <c r="E20" i="5"/>
  <c r="F20" i="5"/>
  <c r="H20" i="5"/>
  <c r="L20" i="5"/>
  <c r="M20" i="5" s="1"/>
  <c r="E21" i="5"/>
  <c r="F21" i="5"/>
  <c r="H21" i="5"/>
  <c r="L21" i="5"/>
  <c r="M21" i="5" s="1"/>
  <c r="E22" i="5"/>
  <c r="F22" i="5"/>
  <c r="H22" i="5"/>
  <c r="L22" i="5"/>
  <c r="M22" i="5" s="1"/>
  <c r="E23" i="5"/>
  <c r="F23" i="5"/>
  <c r="H23" i="5"/>
  <c r="L23" i="5"/>
  <c r="M23" i="5" s="1"/>
  <c r="E24" i="5"/>
  <c r="F24" i="5"/>
  <c r="H24" i="5"/>
  <c r="L24" i="5"/>
  <c r="M24" i="5" s="1"/>
  <c r="E25" i="5"/>
  <c r="F25" i="5"/>
  <c r="H25" i="5"/>
  <c r="L25" i="5"/>
  <c r="M25" i="5" s="1"/>
  <c r="E26" i="5"/>
  <c r="F26" i="5"/>
  <c r="H26" i="5"/>
  <c r="L26" i="5"/>
  <c r="M26" i="5" s="1"/>
  <c r="E27" i="5"/>
  <c r="F27" i="5"/>
  <c r="H27" i="5"/>
  <c r="L27" i="5"/>
  <c r="M27" i="5" s="1"/>
  <c r="E28" i="5"/>
  <c r="F28" i="5"/>
  <c r="H28" i="5"/>
  <c r="L28" i="5"/>
  <c r="M28" i="5" s="1"/>
  <c r="E29" i="5"/>
  <c r="F29" i="5"/>
  <c r="H29" i="5"/>
  <c r="L29" i="5"/>
  <c r="M29" i="5" s="1"/>
  <c r="E30" i="5"/>
  <c r="F30" i="5"/>
  <c r="H30" i="5"/>
  <c r="L30" i="5"/>
  <c r="M30" i="5" s="1"/>
  <c r="E31" i="5"/>
  <c r="F31" i="5"/>
  <c r="H31" i="5"/>
  <c r="L31" i="5"/>
  <c r="M31" i="5" s="1"/>
  <c r="E32" i="5"/>
  <c r="F32" i="5"/>
  <c r="H32" i="5"/>
  <c r="L32" i="5"/>
  <c r="M32" i="5" s="1"/>
  <c r="E33" i="5"/>
  <c r="F33" i="5"/>
  <c r="H33" i="5"/>
  <c r="L33" i="5"/>
  <c r="M33" i="5"/>
  <c r="E34" i="5"/>
  <c r="F34" i="5"/>
  <c r="H34" i="5"/>
  <c r="L34" i="5"/>
  <c r="M34" i="5" s="1"/>
  <c r="E35" i="5"/>
  <c r="F35" i="5"/>
  <c r="H35" i="5"/>
  <c r="L35" i="5"/>
  <c r="M35" i="5" s="1"/>
  <c r="E36" i="5"/>
  <c r="F36" i="5"/>
  <c r="H36" i="5"/>
  <c r="L36" i="5"/>
  <c r="M36" i="5" s="1"/>
  <c r="E37" i="5"/>
  <c r="F37" i="5"/>
  <c r="H37" i="5"/>
  <c r="L37" i="5"/>
  <c r="M37" i="5" s="1"/>
  <c r="E38" i="5"/>
  <c r="F38" i="5"/>
  <c r="H38" i="5"/>
  <c r="L38" i="5"/>
  <c r="M38" i="5" s="1"/>
  <c r="E39" i="5"/>
  <c r="F39" i="5"/>
  <c r="H39" i="5"/>
  <c r="L39" i="5"/>
  <c r="M39" i="5" s="1"/>
  <c r="E40" i="5"/>
  <c r="F40" i="5"/>
  <c r="H40" i="5"/>
  <c r="L40" i="5"/>
  <c r="M40" i="5" s="1"/>
  <c r="E41" i="5"/>
  <c r="F41" i="5"/>
  <c r="H41" i="5"/>
  <c r="L41" i="5"/>
  <c r="M41" i="5"/>
  <c r="E42" i="5"/>
  <c r="F42" i="5"/>
  <c r="H42" i="5"/>
  <c r="L42" i="5"/>
  <c r="M42" i="5" s="1"/>
  <c r="E43" i="5"/>
  <c r="F43" i="5"/>
  <c r="H43" i="5"/>
  <c r="L43" i="5"/>
  <c r="M43" i="5" s="1"/>
  <c r="E44" i="5"/>
  <c r="F44" i="5"/>
  <c r="H44" i="5"/>
  <c r="L44" i="5"/>
  <c r="M44" i="5" s="1"/>
  <c r="E45" i="5"/>
  <c r="F45" i="5"/>
  <c r="H45" i="5"/>
  <c r="L45" i="5"/>
  <c r="M45" i="5" s="1"/>
  <c r="E46" i="5"/>
  <c r="F46" i="5"/>
  <c r="H46" i="5"/>
  <c r="L46" i="5"/>
  <c r="M46" i="5" s="1"/>
  <c r="E47" i="5"/>
  <c r="F47" i="5"/>
  <c r="H47" i="5"/>
  <c r="L47" i="5"/>
  <c r="M47" i="5" s="1"/>
  <c r="E48" i="5"/>
  <c r="F48" i="5"/>
  <c r="H48" i="5"/>
  <c r="L48" i="5"/>
  <c r="M48" i="5" s="1"/>
  <c r="E49" i="5"/>
  <c r="F49" i="5"/>
  <c r="H49" i="5"/>
  <c r="L49" i="5"/>
  <c r="M49" i="5" s="1"/>
  <c r="E50" i="5"/>
  <c r="F50" i="5"/>
  <c r="H50" i="5"/>
  <c r="L50" i="5"/>
  <c r="M50" i="5" s="1"/>
  <c r="E51" i="5"/>
  <c r="F51" i="5"/>
  <c r="H51" i="5"/>
  <c r="L51" i="5"/>
  <c r="M51" i="5" s="1"/>
  <c r="E52" i="5"/>
  <c r="F52" i="5"/>
  <c r="H52" i="5"/>
  <c r="L52" i="5"/>
  <c r="M52" i="5" s="1"/>
  <c r="E53" i="5"/>
  <c r="F53" i="5"/>
  <c r="H53" i="5"/>
  <c r="L53" i="5"/>
  <c r="M53" i="5" s="1"/>
  <c r="E54" i="5"/>
  <c r="F54" i="5"/>
  <c r="H54" i="5"/>
  <c r="L54" i="5"/>
  <c r="M54" i="5" s="1"/>
  <c r="E55" i="5"/>
  <c r="F55" i="5"/>
  <c r="H55" i="5"/>
  <c r="L55" i="5"/>
  <c r="M55" i="5" s="1"/>
  <c r="E56" i="5"/>
  <c r="F56" i="5"/>
  <c r="H56" i="5"/>
  <c r="L56" i="5"/>
  <c r="M56" i="5" s="1"/>
  <c r="E57" i="5"/>
  <c r="F57" i="5"/>
  <c r="H57" i="5"/>
  <c r="L57" i="5"/>
  <c r="M57" i="5" s="1"/>
  <c r="E58" i="5"/>
  <c r="F58" i="5"/>
  <c r="H58" i="5"/>
  <c r="L58" i="5"/>
  <c r="M58" i="5" s="1"/>
  <c r="E59" i="5"/>
  <c r="F59" i="5"/>
  <c r="H59" i="5"/>
  <c r="L59" i="5"/>
  <c r="M59" i="5" s="1"/>
  <c r="E60" i="5"/>
  <c r="F60" i="5"/>
  <c r="H60" i="5"/>
  <c r="L60" i="5"/>
  <c r="M60" i="5" s="1"/>
  <c r="E61" i="5"/>
  <c r="F61" i="5"/>
  <c r="H61" i="5"/>
  <c r="L61" i="5"/>
  <c r="M61" i="5" s="1"/>
  <c r="E62" i="5"/>
  <c r="F62" i="5"/>
  <c r="H62" i="5"/>
  <c r="L62" i="5"/>
  <c r="M62" i="5" s="1"/>
  <c r="E63" i="5"/>
  <c r="F63" i="5"/>
  <c r="H63" i="5"/>
  <c r="L63" i="5"/>
  <c r="M63" i="5" s="1"/>
  <c r="E64" i="5"/>
  <c r="F64" i="5"/>
  <c r="H64" i="5"/>
  <c r="L64" i="5"/>
  <c r="M64" i="5" s="1"/>
  <c r="E65" i="5"/>
  <c r="F65" i="5"/>
  <c r="H65" i="5"/>
  <c r="L65" i="5"/>
  <c r="M65" i="5" s="1"/>
  <c r="E66" i="5"/>
  <c r="F66" i="5"/>
  <c r="H66" i="5"/>
  <c r="L66" i="5"/>
  <c r="M66" i="5" s="1"/>
  <c r="E67" i="5"/>
  <c r="F67" i="5"/>
  <c r="H67" i="5"/>
  <c r="L67" i="5"/>
  <c r="M67" i="5" s="1"/>
  <c r="E68" i="5"/>
  <c r="F68" i="5"/>
  <c r="H68" i="5"/>
  <c r="L68" i="5"/>
  <c r="M68" i="5" s="1"/>
  <c r="E69" i="5"/>
  <c r="F69" i="5"/>
  <c r="H69" i="5"/>
  <c r="L69" i="5"/>
  <c r="M69" i="5" s="1"/>
  <c r="E70" i="5"/>
  <c r="F70" i="5"/>
  <c r="H70" i="5"/>
  <c r="L70" i="5"/>
  <c r="M70" i="5" s="1"/>
  <c r="E71" i="5"/>
  <c r="F71" i="5"/>
  <c r="H71" i="5"/>
  <c r="L71" i="5"/>
  <c r="M71" i="5" s="1"/>
  <c r="E72" i="5"/>
  <c r="F72" i="5"/>
  <c r="H72" i="5"/>
  <c r="L72" i="5"/>
  <c r="M72" i="5" s="1"/>
  <c r="E73" i="5"/>
  <c r="F73" i="5"/>
  <c r="H73" i="5"/>
  <c r="L73" i="5"/>
  <c r="M73" i="5" s="1"/>
  <c r="E74" i="5"/>
  <c r="F74" i="5"/>
  <c r="H74" i="5"/>
  <c r="L74" i="5"/>
  <c r="M74" i="5" s="1"/>
  <c r="E75" i="5"/>
  <c r="F75" i="5"/>
  <c r="H75" i="5"/>
  <c r="L75" i="5"/>
  <c r="M75" i="5" s="1"/>
  <c r="E76" i="5"/>
  <c r="F76" i="5"/>
  <c r="H76" i="5"/>
  <c r="L76" i="5"/>
  <c r="M76" i="5" s="1"/>
  <c r="E77" i="5"/>
  <c r="F77" i="5"/>
  <c r="H77" i="5"/>
  <c r="L77" i="5"/>
  <c r="M77" i="5" s="1"/>
  <c r="E78" i="5"/>
  <c r="F78" i="5"/>
  <c r="H78" i="5"/>
  <c r="L78" i="5"/>
  <c r="M78" i="5" s="1"/>
  <c r="E79" i="5"/>
  <c r="F79" i="5"/>
  <c r="H79" i="5"/>
  <c r="L79" i="5"/>
  <c r="M79" i="5" s="1"/>
  <c r="E80" i="5"/>
  <c r="F80" i="5"/>
  <c r="H80" i="5"/>
  <c r="L80" i="5"/>
  <c r="M80" i="5" s="1"/>
  <c r="E81" i="5"/>
  <c r="F81" i="5"/>
  <c r="H81" i="5"/>
  <c r="L81" i="5"/>
  <c r="M81" i="5" s="1"/>
  <c r="E82" i="5"/>
  <c r="F82" i="5"/>
  <c r="H82" i="5"/>
  <c r="L82" i="5"/>
  <c r="M82" i="5" s="1"/>
  <c r="E83" i="5"/>
  <c r="F83" i="5"/>
  <c r="H83" i="5"/>
  <c r="L83" i="5"/>
  <c r="M83" i="5" s="1"/>
  <c r="E84" i="5"/>
  <c r="F84" i="5"/>
  <c r="H84" i="5"/>
  <c r="L84" i="5"/>
  <c r="M84" i="5" s="1"/>
  <c r="E85" i="5"/>
  <c r="F85" i="5"/>
  <c r="H85" i="5"/>
  <c r="L85" i="5"/>
  <c r="M85" i="5" s="1"/>
  <c r="E86" i="5"/>
  <c r="F86" i="5"/>
  <c r="H86" i="5"/>
  <c r="L86" i="5"/>
  <c r="M86" i="5" s="1"/>
  <c r="E87" i="5"/>
  <c r="F87" i="5"/>
  <c r="H87" i="5"/>
  <c r="L87" i="5"/>
  <c r="M87" i="5" s="1"/>
  <c r="E88" i="5"/>
  <c r="F88" i="5"/>
  <c r="H88" i="5"/>
  <c r="L88" i="5"/>
  <c r="M88" i="5" s="1"/>
  <c r="E89" i="5"/>
  <c r="F89" i="5"/>
  <c r="H89" i="5"/>
  <c r="L89" i="5"/>
  <c r="M89" i="5" s="1"/>
  <c r="E90" i="5"/>
  <c r="F90" i="5"/>
  <c r="H90" i="5"/>
  <c r="L90" i="5"/>
  <c r="M90" i="5" s="1"/>
  <c r="E91" i="5"/>
  <c r="F91" i="5"/>
  <c r="H91" i="5"/>
  <c r="L91" i="5"/>
  <c r="M91" i="5" s="1"/>
  <c r="E92" i="5"/>
  <c r="F92" i="5"/>
  <c r="H92" i="5"/>
  <c r="L92" i="5"/>
  <c r="M92" i="5" s="1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H158" i="5"/>
  <c r="L158" i="5"/>
  <c r="M158" i="5" s="1"/>
  <c r="E159" i="5"/>
  <c r="F159" i="5"/>
  <c r="H159" i="5"/>
  <c r="L159" i="5"/>
  <c r="M159" i="5" s="1"/>
  <c r="E160" i="5"/>
  <c r="F160" i="5"/>
  <c r="H160" i="5"/>
  <c r="L160" i="5"/>
  <c r="M160" i="5" s="1"/>
  <c r="E161" i="5"/>
  <c r="F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H178" i="5"/>
  <c r="L178" i="5"/>
  <c r="M178" i="5" s="1"/>
  <c r="E179" i="5"/>
  <c r="F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H277" i="5"/>
  <c r="L277" i="5"/>
  <c r="M277" i="5" s="1"/>
  <c r="E278" i="5"/>
  <c r="F278" i="5"/>
  <c r="H278" i="5"/>
  <c r="L278" i="5"/>
  <c r="M278" i="5" s="1"/>
  <c r="E279" i="5"/>
  <c r="F279" i="5"/>
  <c r="H279" i="5"/>
  <c r="L279" i="5"/>
  <c r="M279" i="5" s="1"/>
  <c r="E280" i="5"/>
  <c r="F280" i="5"/>
  <c r="H280" i="5"/>
  <c r="L280" i="5"/>
  <c r="M280" i="5" s="1"/>
  <c r="E281" i="5"/>
  <c r="F281" i="5"/>
  <c r="H281" i="5"/>
  <c r="L281" i="5"/>
  <c r="M281" i="5" s="1"/>
  <c r="E282" i="5"/>
  <c r="F282" i="5"/>
  <c r="H282" i="5"/>
  <c r="L282" i="5"/>
  <c r="M282" i="5" s="1"/>
  <c r="E283" i="5"/>
  <c r="F283" i="5"/>
  <c r="H283" i="5"/>
  <c r="L283" i="5"/>
  <c r="M283" i="5" s="1"/>
  <c r="E284" i="5"/>
  <c r="F284" i="5"/>
  <c r="H284" i="5"/>
  <c r="L284" i="5"/>
  <c r="M284" i="5" s="1"/>
  <c r="E285" i="5"/>
  <c r="F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H300" i="5"/>
  <c r="L300" i="5"/>
  <c r="M300" i="5" s="1"/>
  <c r="E301" i="5"/>
  <c r="F301" i="5"/>
  <c r="H301" i="5"/>
  <c r="L301" i="5"/>
  <c r="M301" i="5" s="1"/>
  <c r="E302" i="5"/>
  <c r="F302" i="5"/>
  <c r="H302" i="5"/>
  <c r="L302" i="5"/>
  <c r="M302" i="5" s="1"/>
  <c r="E303" i="5"/>
  <c r="F303" i="5"/>
  <c r="H303" i="5"/>
  <c r="L303" i="5"/>
  <c r="M303" i="5" s="1"/>
  <c r="E304" i="5"/>
  <c r="F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H349" i="5"/>
  <c r="L349" i="5"/>
  <c r="M349" i="5" s="1"/>
  <c r="E350" i="5"/>
  <c r="F350" i="5"/>
  <c r="H350" i="5"/>
  <c r="L350" i="5"/>
  <c r="M350" i="5" s="1"/>
  <c r="E351" i="5"/>
  <c r="F351" i="5"/>
  <c r="H351" i="5"/>
  <c r="L351" i="5"/>
  <c r="M351" i="5" s="1"/>
  <c r="E352" i="5"/>
  <c r="F352" i="5"/>
  <c r="H352" i="5"/>
  <c r="L352" i="5"/>
  <c r="M352" i="5" s="1"/>
  <c r="E353" i="5"/>
  <c r="F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H423" i="5"/>
  <c r="L423" i="5"/>
  <c r="M423" i="5" s="1"/>
  <c r="E424" i="5"/>
  <c r="F424" i="5"/>
  <c r="H424" i="5"/>
  <c r="L424" i="5"/>
  <c r="M424" i="5" s="1"/>
  <c r="E425" i="5"/>
  <c r="F425" i="5"/>
  <c r="H425" i="5"/>
  <c r="L425" i="5"/>
  <c r="M425" i="5" s="1"/>
  <c r="E426" i="5"/>
  <c r="F426" i="5"/>
  <c r="H426" i="5"/>
  <c r="L426" i="5"/>
  <c r="M426" i="5" s="1"/>
  <c r="E427" i="5"/>
  <c r="F427" i="5"/>
  <c r="H427" i="5"/>
  <c r="L427" i="5"/>
  <c r="M427" i="5" s="1"/>
  <c r="E428" i="5"/>
  <c r="F428" i="5"/>
  <c r="H428" i="5"/>
  <c r="L428" i="5"/>
  <c r="M428" i="5" s="1"/>
  <c r="E429" i="5"/>
  <c r="F429" i="5"/>
  <c r="H429" i="5"/>
  <c r="L429" i="5"/>
  <c r="M429" i="5" s="1"/>
  <c r="E430" i="5"/>
  <c r="F430" i="5"/>
  <c r="H430" i="5"/>
  <c r="L430" i="5"/>
  <c r="M430" i="5" s="1"/>
  <c r="E431" i="5"/>
  <c r="F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H493" i="5"/>
  <c r="L493" i="5"/>
  <c r="M493" i="5" s="1"/>
  <c r="E494" i="5"/>
  <c r="F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/>
  <c r="E546" i="5"/>
  <c r="F546" i="5"/>
  <c r="H546" i="5"/>
  <c r="L546" i="5"/>
  <c r="M546" i="5"/>
  <c r="E547" i="5"/>
  <c r="F547" i="5"/>
  <c r="H547" i="5"/>
  <c r="L547" i="5"/>
  <c r="M547" i="5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/>
  <c r="E551" i="5"/>
  <c r="F551" i="5"/>
  <c r="H551" i="5"/>
  <c r="L551" i="5"/>
  <c r="M551" i="5"/>
  <c r="E552" i="5"/>
  <c r="F552" i="5"/>
  <c r="H552" i="5"/>
  <c r="L552" i="5"/>
  <c r="M552" i="5" s="1"/>
  <c r="E553" i="5"/>
  <c r="F553" i="5"/>
  <c r="H553" i="5"/>
  <c r="L553" i="5"/>
  <c r="M553" i="5"/>
  <c r="E554" i="5"/>
  <c r="F554" i="5"/>
  <c r="H554" i="5"/>
  <c r="L554" i="5"/>
  <c r="M554" i="5" s="1"/>
  <c r="E555" i="5"/>
  <c r="F555" i="5"/>
  <c r="H555" i="5"/>
  <c r="L555" i="5"/>
  <c r="M555" i="5"/>
  <c r="E556" i="5"/>
  <c r="F556" i="5"/>
  <c r="H556" i="5"/>
  <c r="L556" i="5"/>
  <c r="M556" i="5" s="1"/>
  <c r="E557" i="5"/>
  <c r="F557" i="5"/>
  <c r="H557" i="5"/>
  <c r="L557" i="5"/>
  <c r="M557" i="5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/>
  <c r="E563" i="5"/>
  <c r="F563" i="5"/>
  <c r="H563" i="5"/>
  <c r="L563" i="5"/>
  <c r="M563" i="5"/>
  <c r="E564" i="5"/>
  <c r="F564" i="5"/>
  <c r="H564" i="5"/>
  <c r="L564" i="5"/>
  <c r="M564" i="5" s="1"/>
  <c r="E565" i="5"/>
  <c r="F565" i="5"/>
  <c r="H565" i="5"/>
  <c r="L565" i="5"/>
  <c r="M565" i="5"/>
  <c r="E566" i="5"/>
  <c r="F566" i="5"/>
  <c r="H566" i="5"/>
  <c r="L566" i="5"/>
  <c r="M566" i="5" s="1"/>
  <c r="E567" i="5"/>
  <c r="F567" i="5"/>
  <c r="H567" i="5"/>
  <c r="L567" i="5"/>
  <c r="M567" i="5"/>
  <c r="E568" i="5"/>
  <c r="F568" i="5"/>
  <c r="H568" i="5"/>
  <c r="L568" i="5"/>
  <c r="M568" i="5" s="1"/>
  <c r="E569" i="5"/>
  <c r="F569" i="5"/>
  <c r="H569" i="5"/>
  <c r="L569" i="5"/>
  <c r="M569" i="5"/>
  <c r="E570" i="5"/>
  <c r="F570" i="5"/>
  <c r="H570" i="5"/>
  <c r="L570" i="5"/>
  <c r="M570" i="5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/>
  <c r="E574" i="5"/>
  <c r="F574" i="5"/>
  <c r="H574" i="5"/>
  <c r="L574" i="5"/>
  <c r="M574" i="5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/>
  <c r="E578" i="5"/>
  <c r="F578" i="5"/>
  <c r="H578" i="5"/>
  <c r="L578" i="5"/>
  <c r="M578" i="5" s="1"/>
  <c r="E579" i="5"/>
  <c r="F579" i="5"/>
  <c r="H579" i="5"/>
  <c r="L579" i="5"/>
  <c r="M579" i="5"/>
  <c r="E580" i="5"/>
  <c r="F580" i="5"/>
  <c r="H580" i="5"/>
  <c r="L580" i="5"/>
  <c r="M580" i="5" s="1"/>
  <c r="E581" i="5"/>
  <c r="F581" i="5"/>
  <c r="H581" i="5"/>
  <c r="L581" i="5"/>
  <c r="M581" i="5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/>
  <c r="E586" i="5"/>
  <c r="F586" i="5"/>
  <c r="H586" i="5"/>
  <c r="L586" i="5"/>
  <c r="M586" i="5"/>
  <c r="E587" i="5"/>
  <c r="F587" i="5"/>
  <c r="H587" i="5"/>
  <c r="L587" i="5"/>
  <c r="M587" i="5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/>
  <c r="E594" i="5"/>
  <c r="F594" i="5"/>
  <c r="H594" i="5"/>
  <c r="L594" i="5"/>
  <c r="M594" i="5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/>
  <c r="E598" i="5"/>
  <c r="F598" i="5"/>
  <c r="H598" i="5"/>
  <c r="L598" i="5"/>
  <c r="M598" i="5"/>
  <c r="E599" i="5"/>
  <c r="F599" i="5"/>
  <c r="H599" i="5"/>
  <c r="L599" i="5"/>
  <c r="M599" i="5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/>
  <c r="E603" i="5"/>
  <c r="F603" i="5"/>
  <c r="H603" i="5"/>
  <c r="L603" i="5"/>
  <c r="M603" i="5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/>
  <c r="E610" i="5"/>
  <c r="F610" i="5"/>
  <c r="H610" i="5"/>
  <c r="L610" i="5"/>
  <c r="M610" i="5"/>
  <c r="E611" i="5"/>
  <c r="F611" i="5"/>
  <c r="H611" i="5"/>
  <c r="L611" i="5"/>
  <c r="M611" i="5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/>
  <c r="E615" i="5"/>
  <c r="F615" i="5"/>
  <c r="H615" i="5"/>
  <c r="L615" i="5"/>
  <c r="M615" i="5"/>
  <c r="E616" i="5"/>
  <c r="F616" i="5"/>
  <c r="H616" i="5"/>
  <c r="L616" i="5"/>
  <c r="M616" i="5" s="1"/>
  <c r="E617" i="5"/>
  <c r="F617" i="5"/>
  <c r="H617" i="5"/>
  <c r="L617" i="5"/>
  <c r="M617" i="5"/>
  <c r="E618" i="5"/>
  <c r="F618" i="5"/>
  <c r="H618" i="5"/>
  <c r="L618" i="5"/>
  <c r="M618" i="5" s="1"/>
  <c r="E619" i="5"/>
  <c r="F619" i="5"/>
  <c r="H619" i="5"/>
  <c r="L619" i="5"/>
  <c r="M619" i="5"/>
  <c r="E620" i="5"/>
  <c r="F620" i="5"/>
  <c r="H620" i="5"/>
  <c r="L620" i="5"/>
  <c r="M620" i="5" s="1"/>
  <c r="E621" i="5"/>
  <c r="F621" i="5"/>
  <c r="H621" i="5"/>
  <c r="L621" i="5"/>
  <c r="M621" i="5"/>
  <c r="E622" i="5"/>
  <c r="F622" i="5"/>
  <c r="H622" i="5"/>
  <c r="L622" i="5"/>
  <c r="M622" i="5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/>
  <c r="E627" i="5"/>
  <c r="F627" i="5"/>
  <c r="H627" i="5"/>
  <c r="L627" i="5"/>
  <c r="M627" i="5" s="1"/>
  <c r="E628" i="5"/>
  <c r="F628" i="5"/>
  <c r="H628" i="5"/>
  <c r="L628" i="5"/>
  <c r="M628" i="5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/>
  <c r="E639" i="5"/>
  <c r="F639" i="5"/>
  <c r="H639" i="5"/>
  <c r="L639" i="5"/>
  <c r="M639" i="5" s="1"/>
  <c r="E640" i="5"/>
  <c r="F640" i="5"/>
  <c r="H640" i="5"/>
  <c r="L640" i="5"/>
  <c r="M640" i="5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/>
  <c r="E647" i="5"/>
  <c r="F647" i="5"/>
  <c r="H647" i="5"/>
  <c r="L647" i="5"/>
  <c r="M647" i="5" s="1"/>
  <c r="E648" i="5"/>
  <c r="F648" i="5"/>
  <c r="H648" i="5"/>
  <c r="L648" i="5"/>
  <c r="M648" i="5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/>
  <c r="E800" i="5"/>
  <c r="F800" i="5"/>
  <c r="H800" i="5"/>
  <c r="L800" i="5"/>
  <c r="M800" i="5" s="1"/>
  <c r="E801" i="5"/>
  <c r="F801" i="5"/>
  <c r="H801" i="5"/>
  <c r="L801" i="5"/>
  <c r="M801" i="5"/>
  <c r="E802" i="5"/>
  <c r="F802" i="5"/>
  <c r="H802" i="5"/>
  <c r="L802" i="5"/>
  <c r="M802" i="5" s="1"/>
  <c r="E803" i="5"/>
  <c r="F803" i="5"/>
  <c r="H803" i="5"/>
  <c r="L803" i="5"/>
  <c r="M803" i="5"/>
  <c r="E804" i="5"/>
  <c r="F804" i="5"/>
  <c r="H804" i="5"/>
  <c r="L804" i="5"/>
  <c r="M804" i="5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/>
  <c r="E808" i="5"/>
  <c r="F808" i="5"/>
  <c r="H808" i="5"/>
  <c r="L808" i="5"/>
  <c r="M808" i="5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/>
  <c r="E816" i="5"/>
  <c r="F816" i="5"/>
  <c r="H816" i="5"/>
  <c r="L816" i="5"/>
  <c r="M816" i="5"/>
  <c r="E817" i="5"/>
  <c r="F817" i="5"/>
  <c r="H817" i="5"/>
  <c r="L817" i="5"/>
  <c r="M817" i="5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/>
  <c r="E821" i="5"/>
  <c r="F821" i="5"/>
  <c r="H821" i="5"/>
  <c r="L821" i="5"/>
  <c r="M821" i="5"/>
  <c r="E822" i="5"/>
  <c r="F822" i="5"/>
  <c r="H822" i="5"/>
  <c r="L822" i="5"/>
  <c r="M822" i="5" s="1"/>
  <c r="E823" i="5"/>
  <c r="F823" i="5"/>
  <c r="H823" i="5"/>
  <c r="L823" i="5"/>
  <c r="M823" i="5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/>
  <c r="E828" i="5"/>
  <c r="F828" i="5"/>
  <c r="H828" i="5"/>
  <c r="L828" i="5"/>
  <c r="M828" i="5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/>
  <c r="E836" i="5"/>
  <c r="F836" i="5"/>
  <c r="H836" i="5"/>
  <c r="L836" i="5"/>
  <c r="M836" i="5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/>
  <c r="E849" i="5"/>
  <c r="F849" i="5"/>
  <c r="H849" i="5"/>
  <c r="L849" i="5"/>
  <c r="M849" i="5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/>
  <c r="E854" i="5"/>
  <c r="F854" i="5"/>
  <c r="H854" i="5"/>
  <c r="L854" i="5"/>
  <c r="M854" i="5" s="1"/>
  <c r="E855" i="5"/>
  <c r="F855" i="5"/>
  <c r="H855" i="5"/>
  <c r="L855" i="5"/>
  <c r="M855" i="5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/>
  <c r="E868" i="5"/>
  <c r="F868" i="5"/>
  <c r="H868" i="5"/>
  <c r="L868" i="5"/>
  <c r="M868" i="5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/>
  <c r="E881" i="5"/>
  <c r="F881" i="5"/>
  <c r="H881" i="5"/>
  <c r="L881" i="5"/>
  <c r="M881" i="5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/>
  <c r="E886" i="5"/>
  <c r="F886" i="5"/>
  <c r="H886" i="5"/>
  <c r="L886" i="5"/>
  <c r="M886" i="5" s="1"/>
  <c r="E887" i="5"/>
  <c r="F887" i="5"/>
  <c r="H887" i="5"/>
  <c r="L887" i="5"/>
  <c r="M887" i="5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/>
  <c r="E900" i="5"/>
  <c r="F900" i="5"/>
  <c r="H900" i="5"/>
  <c r="L900" i="5"/>
  <c r="M900" i="5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/>
  <c r="E913" i="5"/>
  <c r="F913" i="5"/>
  <c r="H913" i="5"/>
  <c r="L913" i="5"/>
  <c r="M913" i="5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/>
  <c r="E918" i="5"/>
  <c r="F918" i="5"/>
  <c r="H918" i="5"/>
  <c r="L918" i="5"/>
  <c r="M918" i="5" s="1"/>
  <c r="E919" i="5"/>
  <c r="F919" i="5"/>
  <c r="H919" i="5"/>
  <c r="L919" i="5"/>
  <c r="M919" i="5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/>
  <c r="E932" i="5"/>
  <c r="F932" i="5"/>
  <c r="H932" i="5"/>
  <c r="L932" i="5"/>
  <c r="M932" i="5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/>
  <c r="E945" i="5"/>
  <c r="F945" i="5"/>
  <c r="H945" i="5"/>
  <c r="L945" i="5"/>
  <c r="M945" i="5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/>
  <c r="E950" i="5"/>
  <c r="F950" i="5"/>
  <c r="H950" i="5"/>
  <c r="L950" i="5"/>
  <c r="M950" i="5" s="1"/>
  <c r="E951" i="5"/>
  <c r="F951" i="5"/>
  <c r="H951" i="5"/>
  <c r="L951" i="5"/>
  <c r="M951" i="5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/>
  <c r="E964" i="5"/>
  <c r="F964" i="5"/>
  <c r="H964" i="5"/>
  <c r="L964" i="5"/>
  <c r="M964" i="5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/>
  <c r="E1112" i="5"/>
  <c r="F1112" i="5"/>
  <c r="H1112" i="5"/>
  <c r="L1112" i="5"/>
  <c r="M1112" i="5" s="1"/>
  <c r="E1113" i="5"/>
  <c r="F1113" i="5"/>
  <c r="H1113" i="5"/>
  <c r="L1113" i="5"/>
  <c r="M1113" i="5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/>
  <c r="E1176" i="5"/>
  <c r="F1176" i="5"/>
  <c r="H1176" i="5"/>
  <c r="L1176" i="5"/>
  <c r="M1176" i="5" s="1"/>
  <c r="E1177" i="5"/>
  <c r="F1177" i="5"/>
  <c r="H1177" i="5"/>
  <c r="L1177" i="5"/>
  <c r="M1177" i="5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/>
  <c r="E1192" i="5"/>
  <c r="F1192" i="5"/>
  <c r="H1192" i="5"/>
  <c r="L1192" i="5"/>
  <c r="M1192" i="5" s="1"/>
  <c r="E1193" i="5"/>
  <c r="F1193" i="5"/>
  <c r="H1193" i="5"/>
  <c r="L1193" i="5"/>
  <c r="M1193" i="5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/>
  <c r="E1229" i="5"/>
  <c r="F1229" i="5"/>
  <c r="H1229" i="5"/>
  <c r="L1229" i="5"/>
  <c r="M1229" i="5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/>
  <c r="E1237" i="5"/>
  <c r="F1237" i="5"/>
  <c r="H1237" i="5"/>
  <c r="L1237" i="5"/>
  <c r="M1237" i="5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/>
  <c r="E1261" i="5"/>
  <c r="F1261" i="5"/>
  <c r="H1261" i="5"/>
  <c r="L1261" i="5"/>
  <c r="M1261" i="5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/>
  <c r="E1269" i="5"/>
  <c r="F1269" i="5"/>
  <c r="H1269" i="5"/>
  <c r="L1269" i="5"/>
  <c r="M1269" i="5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/>
  <c r="E1293" i="5"/>
  <c r="F1293" i="5"/>
  <c r="H1293" i="5"/>
  <c r="L1293" i="5"/>
  <c r="M1293" i="5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/>
  <c r="E1301" i="5"/>
  <c r="F1301" i="5"/>
  <c r="H1301" i="5"/>
  <c r="L1301" i="5"/>
  <c r="M1301" i="5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/>
  <c r="E1325" i="5"/>
  <c r="F1325" i="5"/>
  <c r="H1325" i="5"/>
  <c r="L1325" i="5"/>
  <c r="M1325" i="5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/>
  <c r="E1333" i="5"/>
  <c r="F1333" i="5"/>
  <c r="H1333" i="5"/>
  <c r="L1333" i="5"/>
  <c r="M1333" i="5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/>
  <c r="E1361" i="5"/>
  <c r="F1361" i="5"/>
  <c r="H1361" i="5"/>
  <c r="L1361" i="5"/>
  <c r="M1361" i="5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/>
  <c r="E1366" i="5"/>
  <c r="F1366" i="5"/>
  <c r="H1366" i="5"/>
  <c r="L1366" i="5"/>
  <c r="M1366" i="5"/>
  <c r="E1367" i="5"/>
  <c r="F1367" i="5"/>
  <c r="H1367" i="5"/>
  <c r="L1367" i="5"/>
  <c r="M1367" i="5" s="1"/>
  <c r="E1368" i="5"/>
  <c r="F1368" i="5"/>
  <c r="H1368" i="5"/>
  <c r="L1368" i="5"/>
  <c r="M1368" i="5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/>
  <c r="E1377" i="5"/>
  <c r="F1377" i="5"/>
  <c r="H1377" i="5"/>
  <c r="L1377" i="5"/>
  <c r="M1377" i="5" s="1"/>
  <c r="E1378" i="5"/>
  <c r="F1378" i="5"/>
  <c r="H1378" i="5"/>
  <c r="L1378" i="5"/>
  <c r="M1378" i="5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/>
  <c r="E1385" i="5"/>
  <c r="F1385" i="5"/>
  <c r="H1385" i="5"/>
  <c r="L1385" i="5"/>
  <c r="M1385" i="5" s="1"/>
  <c r="E1386" i="5"/>
  <c r="F1386" i="5"/>
  <c r="H1386" i="5"/>
  <c r="L1386" i="5"/>
  <c r="M1386" i="5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/>
  <c r="E1393" i="5"/>
  <c r="F1393" i="5"/>
  <c r="H1393" i="5"/>
  <c r="L1393" i="5"/>
  <c r="M1393" i="5"/>
  <c r="E1394" i="5"/>
  <c r="F1394" i="5"/>
  <c r="H1394" i="5"/>
  <c r="L1394" i="5"/>
  <c r="M1394" i="5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/>
  <c r="E1411" i="5"/>
  <c r="F1411" i="5"/>
  <c r="H1411" i="5"/>
  <c r="L1411" i="5"/>
  <c r="M1411" i="5" s="1"/>
  <c r="E1412" i="5"/>
  <c r="F1412" i="5"/>
  <c r="H1412" i="5"/>
  <c r="L1412" i="5"/>
  <c r="M1412" i="5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/>
  <c r="E1417" i="5"/>
  <c r="F1417" i="5"/>
  <c r="H1417" i="5"/>
  <c r="L1417" i="5"/>
  <c r="M1417" i="5" s="1"/>
  <c r="E1418" i="5"/>
  <c r="F1418" i="5"/>
  <c r="H1418" i="5"/>
  <c r="L1418" i="5"/>
  <c r="M1418" i="5"/>
  <c r="E1419" i="5"/>
  <c r="F1419" i="5"/>
  <c r="H1419" i="5"/>
  <c r="L1419" i="5"/>
  <c r="M1419" i="5" s="1"/>
  <c r="E1420" i="5"/>
  <c r="F1420" i="5"/>
  <c r="H1420" i="5"/>
  <c r="L1420" i="5"/>
  <c r="M1420" i="5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/>
  <c r="E1425" i="5"/>
  <c r="F1425" i="5"/>
  <c r="H1425" i="5"/>
  <c r="L1425" i="5"/>
  <c r="M1425" i="5" s="1"/>
  <c r="E1426" i="5"/>
  <c r="F1426" i="5"/>
  <c r="H1426" i="5"/>
  <c r="L1426" i="5"/>
  <c r="M1426" i="5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/>
  <c r="E1437" i="5"/>
  <c r="F1437" i="5"/>
  <c r="H1437" i="5"/>
  <c r="L1437" i="5"/>
  <c r="M1437" i="5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/>
  <c r="E1443" i="5"/>
  <c r="F1443" i="5"/>
  <c r="H1443" i="5"/>
  <c r="L1443" i="5"/>
  <c r="M1443" i="5" s="1"/>
  <c r="E1444" i="5"/>
  <c r="F1444" i="5"/>
  <c r="H1444" i="5"/>
  <c r="L1444" i="5"/>
  <c r="M1444" i="5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/>
  <c r="E1449" i="5"/>
  <c r="F1449" i="5"/>
  <c r="H1449" i="5"/>
  <c r="L1449" i="5"/>
  <c r="M1449" i="5" s="1"/>
  <c r="E1450" i="5"/>
  <c r="F1450" i="5"/>
  <c r="H1450" i="5"/>
  <c r="L1450" i="5"/>
  <c r="M1450" i="5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/>
  <c r="E1457" i="5"/>
  <c r="F1457" i="5"/>
  <c r="H1457" i="5"/>
  <c r="L1457" i="5"/>
  <c r="M1457" i="5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/>
  <c r="E1462" i="5"/>
  <c r="F1462" i="5"/>
  <c r="H1462" i="5"/>
  <c r="L1462" i="5"/>
  <c r="M1462" i="5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/>
  <c r="E1468" i="5"/>
  <c r="F1468" i="5"/>
  <c r="H1468" i="5"/>
  <c r="L1468" i="5"/>
  <c r="M1468" i="5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/>
  <c r="E1473" i="5"/>
  <c r="F1473" i="5"/>
  <c r="H1473" i="5"/>
  <c r="L1473" i="5"/>
  <c r="M1473" i="5" s="1"/>
  <c r="E1474" i="5"/>
  <c r="F1474" i="5"/>
  <c r="H1474" i="5"/>
  <c r="L1474" i="5"/>
  <c r="M1474" i="5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/>
  <c r="E1479" i="5"/>
  <c r="F1479" i="5"/>
  <c r="H1479" i="5"/>
  <c r="L1479" i="5"/>
  <c r="M1479" i="5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/>
  <c r="E1484" i="5"/>
  <c r="F1484" i="5"/>
  <c r="H1484" i="5"/>
  <c r="L1484" i="5"/>
  <c r="M1484" i="5" s="1"/>
  <c r="E1485" i="5"/>
  <c r="F1485" i="5"/>
  <c r="H1485" i="5"/>
  <c r="L1485" i="5"/>
  <c r="M1485" i="5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/>
  <c r="E1506" i="5"/>
  <c r="F1506" i="5"/>
  <c r="H1506" i="5"/>
  <c r="L1506" i="5"/>
  <c r="M1506" i="5" s="1"/>
  <c r="E1507" i="5"/>
  <c r="F1507" i="5"/>
  <c r="H1507" i="5"/>
  <c r="L1507" i="5"/>
  <c r="M1507" i="5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/>
  <c r="E1516" i="5"/>
  <c r="F1516" i="5"/>
  <c r="H1516" i="5"/>
  <c r="L1516" i="5"/>
  <c r="M1516" i="5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/>
  <c r="E1521" i="5"/>
  <c r="F1521" i="5"/>
  <c r="H1521" i="5"/>
  <c r="L1521" i="5"/>
  <c r="M1521" i="5" s="1"/>
  <c r="E1522" i="5"/>
  <c r="F1522" i="5"/>
  <c r="H1522" i="5"/>
  <c r="L1522" i="5"/>
  <c r="M1522" i="5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/>
  <c r="E1527" i="5"/>
  <c r="F1527" i="5"/>
  <c r="H1527" i="5"/>
  <c r="L1527" i="5"/>
  <c r="M1527" i="5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/>
  <c r="E1532" i="5"/>
  <c r="F1532" i="5"/>
  <c r="H1532" i="5"/>
  <c r="L1532" i="5"/>
  <c r="M1532" i="5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/>
  <c r="E1537" i="5"/>
  <c r="F1537" i="5"/>
  <c r="H1537" i="5"/>
  <c r="L1537" i="5"/>
  <c r="M1537" i="5" s="1"/>
  <c r="E1538" i="5"/>
  <c r="F1538" i="5"/>
  <c r="H1538" i="5"/>
  <c r="L1538" i="5"/>
  <c r="M1538" i="5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/>
  <c r="E1543" i="5"/>
  <c r="F1543" i="5"/>
  <c r="H1543" i="5"/>
  <c r="L1543" i="5"/>
  <c r="M1543" i="5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/>
  <c r="E1548" i="5"/>
  <c r="F1548" i="5"/>
  <c r="H1548" i="5"/>
  <c r="L1548" i="5"/>
  <c r="M1548" i="5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/>
  <c r="E1553" i="5"/>
  <c r="F1553" i="5"/>
  <c r="H1553" i="5"/>
  <c r="L1553" i="5"/>
  <c r="M1553" i="5" s="1"/>
  <c r="E1554" i="5"/>
  <c r="F1554" i="5"/>
  <c r="H1554" i="5"/>
  <c r="L1554" i="5"/>
  <c r="M1554" i="5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/>
  <c r="E1559" i="5"/>
  <c r="F1559" i="5"/>
  <c r="H1559" i="5"/>
  <c r="L1559" i="5"/>
  <c r="M1559" i="5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/>
  <c r="E1568" i="5"/>
  <c r="F1568" i="5"/>
  <c r="H1568" i="5"/>
  <c r="L1568" i="5"/>
  <c r="M1568" i="5" s="1"/>
  <c r="E1569" i="5"/>
  <c r="F1569" i="5"/>
  <c r="H1569" i="5"/>
  <c r="L1569" i="5"/>
  <c r="M1569" i="5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/>
  <c r="E1590" i="5"/>
  <c r="F1590" i="5"/>
  <c r="H1590" i="5"/>
  <c r="L1590" i="5"/>
  <c r="M1590" i="5" s="1"/>
  <c r="E1591" i="5"/>
  <c r="F1591" i="5"/>
  <c r="H1591" i="5"/>
  <c r="L1591" i="5"/>
  <c r="M1591" i="5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/>
  <c r="E1600" i="5"/>
  <c r="F1600" i="5"/>
  <c r="H1600" i="5"/>
  <c r="L1600" i="5"/>
  <c r="M1600" i="5" s="1"/>
  <c r="E1601" i="5"/>
  <c r="F1601" i="5"/>
  <c r="H1601" i="5"/>
  <c r="L1601" i="5"/>
  <c r="M1601" i="5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/>
  <c r="E1622" i="5"/>
  <c r="F1622" i="5"/>
  <c r="H1622" i="5"/>
  <c r="L1622" i="5"/>
  <c r="M1622" i="5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/>
  <c r="E1629" i="5"/>
  <c r="F1629" i="5"/>
  <c r="H1629" i="5"/>
  <c r="L1629" i="5"/>
  <c r="M1629" i="5" s="1"/>
  <c r="E1630" i="5"/>
  <c r="F1630" i="5"/>
  <c r="H1630" i="5"/>
  <c r="L1630" i="5"/>
  <c r="M1630" i="5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/>
  <c r="E1651" i="5"/>
  <c r="F1651" i="5"/>
  <c r="H1651" i="5"/>
  <c r="L1651" i="5"/>
  <c r="M1651" i="5" s="1"/>
  <c r="E1652" i="5"/>
  <c r="F1652" i="5"/>
  <c r="H1652" i="5"/>
  <c r="L1652" i="5"/>
  <c r="M1652" i="5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/>
  <c r="E1663" i="5"/>
  <c r="F1663" i="5"/>
  <c r="H1663" i="5"/>
  <c r="L1663" i="5"/>
  <c r="M1663" i="5" s="1"/>
  <c r="E1664" i="5"/>
  <c r="F1664" i="5"/>
  <c r="H1664" i="5"/>
  <c r="L1664" i="5"/>
  <c r="M1664" i="5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A2319" i="5"/>
  <c r="B2319" i="5"/>
  <c r="C2319" i="5"/>
  <c r="A2320" i="5"/>
  <c r="B2320" i="5"/>
  <c r="C2320" i="5"/>
  <c r="A2321" i="5"/>
  <c r="B2321" i="5"/>
  <c r="C2321" i="5"/>
  <c r="A2322" i="5"/>
  <c r="B2322" i="5"/>
  <c r="C2322" i="5"/>
  <c r="A2323" i="5"/>
  <c r="B2323" i="5"/>
  <c r="C2323" i="5"/>
  <c r="A2324" i="5"/>
  <c r="B2324" i="5"/>
  <c r="C2324" i="5"/>
  <c r="A2325" i="5"/>
  <c r="B2325" i="5"/>
  <c r="C2325" i="5"/>
  <c r="A2326" i="5"/>
  <c r="B2326" i="5"/>
  <c r="C2326" i="5"/>
  <c r="A2327" i="5"/>
  <c r="B2327" i="5"/>
  <c r="C2327" i="5"/>
  <c r="A2328" i="5"/>
  <c r="A2329" i="5" s="1"/>
  <c r="A2330" i="5" s="1"/>
  <c r="A2331" i="5" s="1"/>
  <c r="B2328" i="5"/>
  <c r="B2329" i="5" s="1"/>
  <c r="B2330" i="5" s="1"/>
  <c r="B2331" i="5" s="1"/>
  <c r="C2328" i="5"/>
  <c r="C2329" i="5"/>
  <c r="C2330" i="5" s="1"/>
  <c r="C2331" i="5" s="1"/>
  <c r="A2332" i="5"/>
  <c r="B2332" i="5"/>
  <c r="C2332" i="5"/>
  <c r="A2333" i="5"/>
  <c r="B2333" i="5"/>
  <c r="C2333" i="5"/>
  <c r="A2334" i="5"/>
  <c r="B2334" i="5"/>
  <c r="C2334" i="5"/>
  <c r="A2335" i="5"/>
  <c r="B2335" i="5"/>
  <c r="C2335" i="5"/>
  <c r="A2336" i="5"/>
  <c r="B2336" i="5"/>
  <c r="C2336" i="5"/>
  <c r="A2337" i="5"/>
  <c r="B2337" i="5"/>
  <c r="C2337" i="5"/>
  <c r="A2338" i="5"/>
  <c r="B2338" i="5"/>
  <c r="C2338" i="5"/>
  <c r="A2339" i="5"/>
  <c r="B2339" i="5"/>
  <c r="C2339" i="5"/>
  <c r="A2340" i="5"/>
  <c r="B2340" i="5"/>
  <c r="C2340" i="5"/>
  <c r="A2341" i="5"/>
  <c r="B2341" i="5"/>
  <c r="C2341" i="5"/>
  <c r="A2342" i="5"/>
  <c r="B2342" i="5"/>
  <c r="C2342" i="5"/>
  <c r="A2343" i="5"/>
  <c r="B2343" i="5"/>
  <c r="C2343" i="5"/>
  <c r="A2344" i="5"/>
  <c r="B2344" i="5"/>
  <c r="C2344" i="5"/>
  <c r="A2345" i="5"/>
  <c r="B2345" i="5"/>
  <c r="C2345" i="5"/>
  <c r="A2346" i="5"/>
  <c r="B2346" i="5"/>
  <c r="C2346" i="5"/>
  <c r="A2347" i="5"/>
  <c r="B2347" i="5"/>
  <c r="C2347" i="5"/>
  <c r="A2348" i="5"/>
  <c r="B2348" i="5"/>
  <c r="C2348" i="5"/>
  <c r="A2349" i="5"/>
  <c r="B2349" i="5"/>
  <c r="C2349" i="5"/>
  <c r="A2350" i="5"/>
  <c r="B2350" i="5"/>
  <c r="C2350" i="5"/>
  <c r="A2351" i="5"/>
  <c r="B2351" i="5"/>
  <c r="C2351" i="5"/>
  <c r="A2352" i="5"/>
  <c r="B2352" i="5"/>
  <c r="C2352" i="5"/>
  <c r="A2353" i="5"/>
  <c r="B2353" i="5"/>
  <c r="C2353" i="5"/>
  <c r="A2354" i="5"/>
  <c r="B2354" i="5"/>
  <c r="C2354" i="5"/>
  <c r="A2355" i="5"/>
  <c r="B2355" i="5"/>
  <c r="C2355" i="5"/>
  <c r="A2356" i="5"/>
  <c r="B2356" i="5"/>
  <c r="C2356" i="5"/>
  <c r="A2357" i="5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B2357" i="5"/>
  <c r="C2357" i="5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B2358" i="5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L1906" i="5"/>
  <c r="M1906" i="5" s="1"/>
  <c r="L1907" i="5"/>
  <c r="M1907" i="5" s="1"/>
  <c r="L1908" i="5"/>
  <c r="M1908" i="5" s="1"/>
  <c r="L1909" i="5"/>
  <c r="M1909" i="5" s="1"/>
  <c r="L1910" i="5"/>
  <c r="M1910" i="5" s="1"/>
  <c r="L1911" i="5"/>
  <c r="M1911" i="5" s="1"/>
  <c r="L1912" i="5"/>
  <c r="M1912" i="5" s="1"/>
  <c r="L1913" i="5"/>
  <c r="M1913" i="5" s="1"/>
  <c r="L1914" i="5"/>
  <c r="M1914" i="5" s="1"/>
  <c r="L1915" i="5"/>
  <c r="M1915" i="5" s="1"/>
  <c r="L1916" i="5"/>
  <c r="M1916" i="5" s="1"/>
  <c r="L1917" i="5"/>
  <c r="M1917" i="5" s="1"/>
  <c r="L1918" i="5"/>
  <c r="M1918" i="5" s="1"/>
  <c r="L1919" i="5"/>
  <c r="M1919" i="5" s="1"/>
  <c r="L1920" i="5"/>
  <c r="M1920" i="5" s="1"/>
  <c r="L1921" i="5"/>
  <c r="M1921" i="5" s="1"/>
  <c r="L1922" i="5"/>
  <c r="M1922" i="5" s="1"/>
  <c r="L1923" i="5"/>
  <c r="M1923" i="5" s="1"/>
  <c r="L1924" i="5"/>
  <c r="M1924" i="5" s="1"/>
  <c r="L1925" i="5"/>
  <c r="M1925" i="5" s="1"/>
  <c r="L1926" i="5"/>
  <c r="M1926" i="5" s="1"/>
  <c r="L1927" i="5"/>
  <c r="M1927" i="5" s="1"/>
  <c r="L1928" i="5"/>
  <c r="M1928" i="5" s="1"/>
  <c r="L1929" i="5"/>
  <c r="M1929" i="5" s="1"/>
  <c r="L1930" i="5"/>
  <c r="M1930" i="5" s="1"/>
  <c r="L1931" i="5"/>
  <c r="M1931" i="5" s="1"/>
  <c r="L1932" i="5"/>
  <c r="M1932" i="5" s="1"/>
  <c r="L1933" i="5"/>
  <c r="M1933" i="5" s="1"/>
  <c r="L1934" i="5"/>
  <c r="M1934" i="5" s="1"/>
  <c r="L1935" i="5"/>
  <c r="M1935" i="5" s="1"/>
  <c r="L1936" i="5"/>
  <c r="M1936" i="5" s="1"/>
  <c r="L1937" i="5"/>
  <c r="M1937" i="5" s="1"/>
  <c r="L1938" i="5"/>
  <c r="M1938" i="5" s="1"/>
  <c r="L1939" i="5"/>
  <c r="M1939" i="5" s="1"/>
  <c r="L1940" i="5"/>
  <c r="M1940" i="5" s="1"/>
  <c r="L1941" i="5"/>
  <c r="M1941" i="5" s="1"/>
  <c r="L1942" i="5"/>
  <c r="M1942" i="5" s="1"/>
  <c r="L1943" i="5"/>
  <c r="M1943" i="5" s="1"/>
  <c r="L1944" i="5"/>
  <c r="M1944" i="5" s="1"/>
  <c r="L1945" i="5"/>
  <c r="M1945" i="5" s="1"/>
  <c r="L1946" i="5"/>
  <c r="M1946" i="5" s="1"/>
  <c r="L1947" i="5"/>
  <c r="M1947" i="5" s="1"/>
  <c r="L1948" i="5"/>
  <c r="M1948" i="5" s="1"/>
  <c r="L1949" i="5"/>
  <c r="M1949" i="5" s="1"/>
  <c r="L1950" i="5"/>
  <c r="M1950" i="5" s="1"/>
  <c r="L1951" i="5"/>
  <c r="M1951" i="5" s="1"/>
  <c r="L1952" i="5"/>
  <c r="M1952" i="5" s="1"/>
  <c r="L1953" i="5"/>
  <c r="M1953" i="5" s="1"/>
  <c r="L1954" i="5"/>
  <c r="M1954" i="5" s="1"/>
  <c r="L1955" i="5"/>
  <c r="M1955" i="5" s="1"/>
  <c r="L1956" i="5"/>
  <c r="M1956" i="5" s="1"/>
  <c r="L1957" i="5"/>
  <c r="M1957" i="5" s="1"/>
  <c r="L1958" i="5"/>
  <c r="M1958" i="5" s="1"/>
  <c r="L1959" i="5"/>
  <c r="M1959" i="5" s="1"/>
  <c r="L1960" i="5"/>
  <c r="M1960" i="5" s="1"/>
  <c r="L1961" i="5"/>
  <c r="M1961" i="5" s="1"/>
  <c r="L1962" i="5"/>
  <c r="M1962" i="5" s="1"/>
  <c r="L1963" i="5"/>
  <c r="M1963" i="5" s="1"/>
  <c r="L1964" i="5"/>
  <c r="M1964" i="5" s="1"/>
  <c r="L1965" i="5"/>
  <c r="M1965" i="5" s="1"/>
  <c r="L1966" i="5"/>
  <c r="M1966" i="5" s="1"/>
  <c r="L1967" i="5"/>
  <c r="M1967" i="5" s="1"/>
  <c r="L1968" i="5"/>
  <c r="M1968" i="5" s="1"/>
  <c r="L1969" i="5"/>
  <c r="M1969" i="5" s="1"/>
  <c r="L1970" i="5"/>
  <c r="M1970" i="5" s="1"/>
  <c r="L1971" i="5"/>
  <c r="M1971" i="5" s="1"/>
  <c r="L1972" i="5"/>
  <c r="M1972" i="5" s="1"/>
  <c r="L1973" i="5"/>
  <c r="M1973" i="5" s="1"/>
  <c r="L1974" i="5"/>
  <c r="M1974" i="5" s="1"/>
  <c r="L1975" i="5"/>
  <c r="M1975" i="5" s="1"/>
  <c r="L1976" i="5"/>
  <c r="M1976" i="5" s="1"/>
  <c r="L1977" i="5"/>
  <c r="M1977" i="5" s="1"/>
  <c r="L1978" i="5"/>
  <c r="M1978" i="5" s="1"/>
  <c r="L1979" i="5"/>
  <c r="M1979" i="5" s="1"/>
  <c r="L1980" i="5"/>
  <c r="M1980" i="5" s="1"/>
  <c r="L1981" i="5"/>
  <c r="M1981" i="5" s="1"/>
  <c r="L1982" i="5"/>
  <c r="M1982" i="5" s="1"/>
  <c r="L1983" i="5"/>
  <c r="M1983" i="5" s="1"/>
  <c r="L1984" i="5"/>
  <c r="M1984" i="5" s="1"/>
  <c r="L1985" i="5"/>
  <c r="M1985" i="5" s="1"/>
  <c r="L1986" i="5"/>
  <c r="M1986" i="5" s="1"/>
  <c r="L1987" i="5"/>
  <c r="M1987" i="5" s="1"/>
  <c r="L1988" i="5"/>
  <c r="M1988" i="5" s="1"/>
  <c r="L1989" i="5"/>
  <c r="M1989" i="5" s="1"/>
  <c r="L1990" i="5"/>
  <c r="M1990" i="5" s="1"/>
  <c r="L1991" i="5"/>
  <c r="M1991" i="5" s="1"/>
  <c r="L1992" i="5"/>
  <c r="M1992" i="5" s="1"/>
  <c r="L1993" i="5"/>
  <c r="M1993" i="5" s="1"/>
  <c r="L1994" i="5"/>
  <c r="M1994" i="5" s="1"/>
  <c r="L1995" i="5"/>
  <c r="M1995" i="5" s="1"/>
  <c r="L1996" i="5"/>
  <c r="M1996" i="5" s="1"/>
  <c r="L1997" i="5"/>
  <c r="M1997" i="5" s="1"/>
  <c r="L1998" i="5"/>
  <c r="M1998" i="5" s="1"/>
  <c r="L1999" i="5"/>
  <c r="M1999" i="5" s="1"/>
  <c r="L2000" i="5"/>
  <c r="M2000" i="5" s="1"/>
  <c r="L2001" i="5"/>
  <c r="M2001" i="5" s="1"/>
  <c r="L2002" i="5"/>
  <c r="M2002" i="5" s="1"/>
  <c r="L2003" i="5"/>
  <c r="M2003" i="5" s="1"/>
  <c r="L2004" i="5"/>
  <c r="M2004" i="5" s="1"/>
  <c r="L2005" i="5"/>
  <c r="M2005" i="5" s="1"/>
  <c r="L2006" i="5"/>
  <c r="M2006" i="5" s="1"/>
  <c r="L2007" i="5"/>
  <c r="M2007" i="5" s="1"/>
  <c r="L2008" i="5"/>
  <c r="M2008" i="5" s="1"/>
  <c r="L2009" i="5"/>
  <c r="M2009" i="5" s="1"/>
  <c r="L2010" i="5"/>
  <c r="M2010" i="5" s="1"/>
  <c r="L2011" i="5"/>
  <c r="M2011" i="5" s="1"/>
  <c r="L2012" i="5"/>
  <c r="M2012" i="5" s="1"/>
  <c r="L2013" i="5"/>
  <c r="M2013" i="5" s="1"/>
  <c r="L2014" i="5"/>
  <c r="M2014" i="5" s="1"/>
  <c r="L2015" i="5"/>
  <c r="M2015" i="5" s="1"/>
  <c r="L2016" i="5"/>
  <c r="M2016" i="5" s="1"/>
  <c r="L2017" i="5"/>
  <c r="M2017" i="5" s="1"/>
  <c r="L2018" i="5"/>
  <c r="M2018" i="5" s="1"/>
  <c r="L2019" i="5"/>
  <c r="M2019" i="5" s="1"/>
  <c r="L2020" i="5"/>
  <c r="M2020" i="5" s="1"/>
  <c r="L2021" i="5"/>
  <c r="M2021" i="5" s="1"/>
  <c r="L2022" i="5"/>
  <c r="M2022" i="5" s="1"/>
  <c r="L2023" i="5"/>
  <c r="M2023" i="5" s="1"/>
  <c r="L2024" i="5"/>
  <c r="M2024" i="5" s="1"/>
  <c r="L2025" i="5"/>
  <c r="M2025" i="5" s="1"/>
  <c r="L2026" i="5"/>
  <c r="M2026" i="5" s="1"/>
  <c r="L2027" i="5"/>
  <c r="M2027" i="5" s="1"/>
  <c r="L2028" i="5"/>
  <c r="M2028" i="5" s="1"/>
  <c r="L2029" i="5"/>
  <c r="M2029" i="5" s="1"/>
  <c r="L2030" i="5"/>
  <c r="M2030" i="5" s="1"/>
  <c r="L2031" i="5"/>
  <c r="M2031" i="5" s="1"/>
  <c r="L2032" i="5"/>
  <c r="M2032" i="5" s="1"/>
  <c r="L2033" i="5"/>
  <c r="M2033" i="5" s="1"/>
  <c r="L2034" i="5"/>
  <c r="M2034" i="5" s="1"/>
  <c r="L2035" i="5"/>
  <c r="M2035" i="5" s="1"/>
  <c r="L2036" i="5"/>
  <c r="M2036" i="5" s="1"/>
  <c r="L2037" i="5"/>
  <c r="M2037" i="5" s="1"/>
  <c r="L2038" i="5"/>
  <c r="M2038" i="5" s="1"/>
  <c r="L2039" i="5"/>
  <c r="M2039" i="5" s="1"/>
  <c r="L2040" i="5"/>
  <c r="M2040" i="5" s="1"/>
  <c r="L2041" i="5"/>
  <c r="M2041" i="5" s="1"/>
  <c r="L2042" i="5"/>
  <c r="M2042" i="5" s="1"/>
  <c r="L2043" i="5"/>
  <c r="M2043" i="5" s="1"/>
  <c r="L2044" i="5"/>
  <c r="M2044" i="5" s="1"/>
  <c r="L2045" i="5"/>
  <c r="M2045" i="5" s="1"/>
  <c r="L2046" i="5"/>
  <c r="M2046" i="5" s="1"/>
  <c r="L2047" i="5"/>
  <c r="M2047" i="5" s="1"/>
  <c r="L2048" i="5"/>
  <c r="M2048" i="5" s="1"/>
  <c r="L2049" i="5"/>
  <c r="M2049" i="5" s="1"/>
  <c r="L2050" i="5"/>
  <c r="M2050" i="5" s="1"/>
  <c r="L2051" i="5"/>
  <c r="M2051" i="5" s="1"/>
  <c r="L2052" i="5"/>
  <c r="M2052" i="5" s="1"/>
  <c r="L2053" i="5"/>
  <c r="M2053" i="5" s="1"/>
  <c r="L2054" i="5"/>
  <c r="M2054" i="5" s="1"/>
  <c r="L2055" i="5"/>
  <c r="M2055" i="5" s="1"/>
  <c r="L2056" i="5"/>
  <c r="M2056" i="5" s="1"/>
  <c r="L2057" i="5"/>
  <c r="M2057" i="5" s="1"/>
  <c r="L2058" i="5"/>
  <c r="M2058" i="5" s="1"/>
  <c r="L2059" i="5"/>
  <c r="M2059" i="5" s="1"/>
  <c r="L2060" i="5"/>
  <c r="M2060" i="5" s="1"/>
  <c r="L2061" i="5"/>
  <c r="M2061" i="5" s="1"/>
  <c r="L2062" i="5"/>
  <c r="M2062" i="5" s="1"/>
  <c r="L2063" i="5"/>
  <c r="M2063" i="5" s="1"/>
  <c r="L2064" i="5"/>
  <c r="M2064" i="5" s="1"/>
  <c r="L2065" i="5"/>
  <c r="M2065" i="5" s="1"/>
  <c r="L2066" i="5"/>
  <c r="M2066" i="5" s="1"/>
  <c r="L2067" i="5"/>
  <c r="M2067" i="5" s="1"/>
  <c r="L2068" i="5"/>
  <c r="M2068" i="5" s="1"/>
  <c r="L2069" i="5"/>
  <c r="M2069" i="5" s="1"/>
  <c r="L2070" i="5"/>
  <c r="M2070" i="5" s="1"/>
  <c r="L2071" i="5"/>
  <c r="M2071" i="5" s="1"/>
  <c r="L2072" i="5"/>
  <c r="M2072" i="5" s="1"/>
  <c r="L2073" i="5"/>
  <c r="M2073" i="5" s="1"/>
  <c r="L2074" i="5"/>
  <c r="M2074" i="5" s="1"/>
  <c r="L2075" i="5"/>
  <c r="M2075" i="5" s="1"/>
  <c r="L2076" i="5"/>
  <c r="M2076" i="5" s="1"/>
  <c r="L2077" i="5"/>
  <c r="M2077" i="5" s="1"/>
  <c r="L2078" i="5"/>
  <c r="M2078" i="5" s="1"/>
  <c r="L2079" i="5"/>
  <c r="M2079" i="5" s="1"/>
  <c r="L2080" i="5"/>
  <c r="M2080" i="5" s="1"/>
  <c r="L2081" i="5"/>
  <c r="M2081" i="5" s="1"/>
  <c r="L2082" i="5"/>
  <c r="M2082" i="5" s="1"/>
  <c r="L2083" i="5"/>
  <c r="M2083" i="5" s="1"/>
  <c r="L2084" i="5"/>
  <c r="M2084" i="5" s="1"/>
  <c r="L2085" i="5"/>
  <c r="M2085" i="5" s="1"/>
  <c r="L2086" i="5"/>
  <c r="M2086" i="5" s="1"/>
  <c r="L2087" i="5"/>
  <c r="M2087" i="5" s="1"/>
  <c r="L2088" i="5"/>
  <c r="M2088" i="5" s="1"/>
  <c r="L2089" i="5"/>
  <c r="M2089" i="5" s="1"/>
  <c r="L2090" i="5"/>
  <c r="M2090" i="5" s="1"/>
  <c r="L2091" i="5"/>
  <c r="M2091" i="5" s="1"/>
  <c r="L2092" i="5"/>
  <c r="M2092" i="5" s="1"/>
  <c r="L2093" i="5"/>
  <c r="M2093" i="5" s="1"/>
  <c r="L2094" i="5"/>
  <c r="M2094" i="5" s="1"/>
  <c r="L2095" i="5"/>
  <c r="M2095" i="5" s="1"/>
  <c r="L2096" i="5"/>
  <c r="M2096" i="5" s="1"/>
  <c r="L2097" i="5"/>
  <c r="M2097" i="5" s="1"/>
  <c r="L2098" i="5"/>
  <c r="M2098" i="5" s="1"/>
  <c r="L2099" i="5"/>
  <c r="M2099" i="5" s="1"/>
  <c r="L2100" i="5"/>
  <c r="M2100" i="5" s="1"/>
  <c r="L2101" i="5"/>
  <c r="M2101" i="5" s="1"/>
  <c r="L2102" i="5"/>
  <c r="M21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E2317" i="5"/>
  <c r="F2317" i="5"/>
  <c r="H2317" i="5"/>
  <c r="E2318" i="5"/>
  <c r="F2318" i="5"/>
  <c r="H2318" i="5"/>
  <c r="E2319" i="5"/>
  <c r="F2319" i="5"/>
  <c r="H2319" i="5"/>
  <c r="E2320" i="5"/>
  <c r="F2320" i="5"/>
  <c r="H2320" i="5"/>
  <c r="E2321" i="5"/>
  <c r="F2321" i="5"/>
  <c r="H2321" i="5"/>
  <c r="E2322" i="5"/>
  <c r="F2322" i="5"/>
  <c r="H2322" i="5"/>
  <c r="E2323" i="5"/>
  <c r="F2323" i="5"/>
  <c r="H2323" i="5"/>
  <c r="E2324" i="5"/>
  <c r="F2324" i="5"/>
  <c r="H2324" i="5"/>
  <c r="E2325" i="5"/>
  <c r="F2325" i="5"/>
  <c r="H2325" i="5"/>
  <c r="E2326" i="5"/>
  <c r="F2326" i="5"/>
  <c r="H2326" i="5"/>
  <c r="E2327" i="5"/>
  <c r="F2327" i="5"/>
  <c r="H2327" i="5"/>
  <c r="E2328" i="5"/>
  <c r="F2328" i="5"/>
  <c r="H2328" i="5"/>
  <c r="E2329" i="5"/>
  <c r="F2329" i="5"/>
  <c r="H2329" i="5"/>
  <c r="E2330" i="5"/>
  <c r="F2330" i="5"/>
  <c r="H2330" i="5"/>
  <c r="E2331" i="5"/>
  <c r="F2331" i="5"/>
  <c r="H2331" i="5"/>
  <c r="E2332" i="5"/>
  <c r="F2332" i="5"/>
  <c r="H2332" i="5"/>
  <c r="E2333" i="5"/>
  <c r="F2333" i="5"/>
  <c r="H2333" i="5"/>
  <c r="E2334" i="5"/>
  <c r="F2334" i="5"/>
  <c r="H2334" i="5"/>
  <c r="E2335" i="5"/>
  <c r="F2335" i="5"/>
  <c r="H2335" i="5"/>
  <c r="E2336" i="5"/>
  <c r="F2336" i="5"/>
  <c r="H2336" i="5"/>
  <c r="E2337" i="5"/>
  <c r="F2337" i="5"/>
  <c r="H2337" i="5"/>
  <c r="E2338" i="5"/>
  <c r="F2338" i="5"/>
  <c r="H2338" i="5"/>
  <c r="E2339" i="5"/>
  <c r="F2339" i="5"/>
  <c r="H2339" i="5"/>
  <c r="E2340" i="5"/>
  <c r="F2340" i="5"/>
  <c r="H2340" i="5"/>
  <c r="E2341" i="5"/>
  <c r="F2341" i="5"/>
  <c r="H2341" i="5"/>
  <c r="E2342" i="5"/>
  <c r="F2342" i="5"/>
  <c r="H2342" i="5"/>
  <c r="E2343" i="5"/>
  <c r="F2343" i="5"/>
  <c r="H2343" i="5"/>
  <c r="E2344" i="5"/>
  <c r="F2344" i="5"/>
  <c r="H2344" i="5"/>
  <c r="E2345" i="5"/>
  <c r="F2345" i="5"/>
  <c r="H2345" i="5"/>
  <c r="E2346" i="5"/>
  <c r="F2346" i="5"/>
  <c r="H2346" i="5"/>
  <c r="E2347" i="5"/>
  <c r="F2347" i="5"/>
  <c r="H2347" i="5"/>
  <c r="E2348" i="5"/>
  <c r="F2348" i="5"/>
  <c r="H2348" i="5"/>
  <c r="E2349" i="5"/>
  <c r="F2349" i="5"/>
  <c r="H2349" i="5"/>
  <c r="E2350" i="5"/>
  <c r="F2350" i="5"/>
  <c r="H2350" i="5"/>
  <c r="E2351" i="5"/>
  <c r="F2351" i="5"/>
  <c r="H2351" i="5"/>
  <c r="E2352" i="5"/>
  <c r="F2352" i="5"/>
  <c r="H2352" i="5"/>
  <c r="E2353" i="5"/>
  <c r="F2353" i="5"/>
  <c r="H2353" i="5"/>
  <c r="E2354" i="5"/>
  <c r="F2354" i="5"/>
  <c r="H2354" i="5"/>
  <c r="E2355" i="5"/>
  <c r="F2355" i="5"/>
  <c r="H2355" i="5"/>
  <c r="E2356" i="5"/>
  <c r="F2356" i="5"/>
  <c r="H2356" i="5"/>
  <c r="E2357" i="5"/>
  <c r="F2357" i="5"/>
  <c r="H2357" i="5"/>
  <c r="E2358" i="5"/>
  <c r="F2358" i="5"/>
  <c r="H2358" i="5"/>
  <c r="E2359" i="5"/>
  <c r="F2359" i="5"/>
  <c r="H2359" i="5"/>
  <c r="E2360" i="5"/>
  <c r="F2360" i="5"/>
  <c r="H2360" i="5"/>
  <c r="E2361" i="5"/>
  <c r="F2361" i="5"/>
  <c r="H2361" i="5"/>
  <c r="E2362" i="5"/>
  <c r="F2362" i="5"/>
  <c r="H2362" i="5"/>
  <c r="E2363" i="5"/>
  <c r="F2363" i="5"/>
  <c r="H2363" i="5"/>
  <c r="E2364" i="5"/>
  <c r="F2364" i="5"/>
  <c r="H2364" i="5"/>
  <c r="E2365" i="5"/>
  <c r="F2365" i="5"/>
  <c r="H2365" i="5"/>
  <c r="E2366" i="5"/>
  <c r="F2366" i="5"/>
  <c r="H2366" i="5"/>
  <c r="E2367" i="5"/>
  <c r="F2367" i="5"/>
  <c r="H2367" i="5"/>
  <c r="E2368" i="5"/>
  <c r="F2368" i="5"/>
  <c r="H2368" i="5"/>
  <c r="E2369" i="5"/>
  <c r="F2369" i="5"/>
  <c r="H2369" i="5"/>
  <c r="E2370" i="5"/>
  <c r="F2370" i="5"/>
  <c r="H2370" i="5"/>
  <c r="E2371" i="5"/>
  <c r="F2371" i="5"/>
  <c r="H2371" i="5"/>
  <c r="E2372" i="5"/>
  <c r="F2372" i="5"/>
  <c r="H2372" i="5"/>
  <c r="E2373" i="5"/>
  <c r="F2373" i="5"/>
  <c r="H2373" i="5"/>
  <c r="E2374" i="5"/>
  <c r="F2374" i="5"/>
  <c r="H2374" i="5"/>
  <c r="E2375" i="5"/>
  <c r="F2375" i="5"/>
  <c r="H2375" i="5"/>
  <c r="E2376" i="5"/>
  <c r="F2376" i="5"/>
  <c r="H2376" i="5"/>
  <c r="E2377" i="5"/>
  <c r="F2377" i="5"/>
  <c r="H2377" i="5"/>
  <c r="E2378" i="5"/>
  <c r="F2378" i="5"/>
  <c r="H2378" i="5"/>
  <c r="E2379" i="5"/>
  <c r="F2379" i="5"/>
  <c r="H2379" i="5"/>
  <c r="E2380" i="5"/>
  <c r="F2380" i="5"/>
  <c r="H2380" i="5"/>
  <c r="E2381" i="5"/>
  <c r="F2381" i="5"/>
  <c r="H2381" i="5"/>
  <c r="E2382" i="5"/>
  <c r="F2382" i="5"/>
  <c r="H2382" i="5"/>
  <c r="E2383" i="5"/>
  <c r="F2383" i="5"/>
  <c r="H2383" i="5"/>
  <c r="E2384" i="5"/>
  <c r="F2384" i="5"/>
  <c r="H2384" i="5"/>
  <c r="E2385" i="5"/>
  <c r="F2385" i="5"/>
  <c r="H2385" i="5"/>
  <c r="E2386" i="5"/>
  <c r="F2386" i="5"/>
  <c r="H2386" i="5"/>
  <c r="E2387" i="5"/>
  <c r="F2387" i="5"/>
  <c r="H2387" i="5"/>
  <c r="E2388" i="5"/>
  <c r="F2388" i="5"/>
  <c r="H2388" i="5"/>
  <c r="E2389" i="5"/>
  <c r="F2389" i="5"/>
  <c r="H2389" i="5"/>
  <c r="E2390" i="5"/>
  <c r="F2390" i="5"/>
  <c r="H2390" i="5"/>
  <c r="E2391" i="5"/>
  <c r="F2391" i="5"/>
  <c r="H2391" i="5"/>
  <c r="E2392" i="5"/>
  <c r="F2392" i="5"/>
  <c r="H2392" i="5"/>
  <c r="E2393" i="5"/>
  <c r="F2393" i="5"/>
  <c r="H2393" i="5"/>
  <c r="E2394" i="5"/>
  <c r="F2394" i="5"/>
  <c r="H2394" i="5"/>
  <c r="E2395" i="5"/>
  <c r="F2395" i="5"/>
  <c r="H2395" i="5"/>
  <c r="E2396" i="5"/>
  <c r="F2396" i="5"/>
  <c r="H2396" i="5"/>
  <c r="E2397" i="5"/>
  <c r="F2397" i="5"/>
  <c r="H2397" i="5"/>
  <c r="E2398" i="5"/>
  <c r="F2398" i="5"/>
  <c r="H2398" i="5"/>
  <c r="E2399" i="5"/>
  <c r="F2399" i="5"/>
  <c r="H2399" i="5"/>
  <c r="C1900" i="5"/>
  <c r="B1900" i="5"/>
  <c r="A1900" i="5"/>
  <c r="G481" i="4" l="1"/>
  <c r="H481" i="4" s="1"/>
  <c r="I481" i="4" s="1"/>
  <c r="E481" i="4" s="1"/>
  <c r="Q6" i="4" l="1"/>
  <c r="Q7" i="4"/>
  <c r="Q8" i="4"/>
  <c r="Q9" i="4"/>
  <c r="Q10" i="4"/>
  <c r="Q11" i="4"/>
  <c r="Q12" i="4"/>
  <c r="Q13" i="4"/>
  <c r="Q14" i="4"/>
  <c r="Q15" i="4"/>
  <c r="Q16" i="4"/>
  <c r="Q17" i="4"/>
  <c r="Q5" i="4"/>
  <c r="P18" i="4"/>
  <c r="O18" i="4"/>
  <c r="L1899" i="5"/>
  <c r="M1899" i="5" s="1"/>
  <c r="L1900" i="5"/>
  <c r="M1900" i="5" s="1"/>
  <c r="L1901" i="5"/>
  <c r="M1901" i="5" s="1"/>
  <c r="L1902" i="5"/>
  <c r="M1902" i="5" s="1"/>
  <c r="L1903" i="5"/>
  <c r="M1903" i="5" s="1"/>
  <c r="L1904" i="5"/>
  <c r="M1904" i="5" s="1"/>
  <c r="L1905" i="5"/>
  <c r="M1905" i="5" s="1"/>
  <c r="E1899" i="5"/>
  <c r="F1899" i="5"/>
  <c r="H1899" i="5"/>
  <c r="E1900" i="5"/>
  <c r="F1900" i="5"/>
  <c r="H1900" i="5"/>
  <c r="Q18" i="4" l="1"/>
  <c r="G632" i="4"/>
  <c r="H632" i="4" s="1"/>
  <c r="I632" i="4" s="1"/>
  <c r="E632" i="4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G204" i="4"/>
  <c r="H204" i="4" s="1"/>
  <c r="I204" i="4" s="1"/>
  <c r="E204" i="4" s="1"/>
  <c r="G2552" i="5" s="1"/>
  <c r="G511" i="4"/>
  <c r="H511" i="4" s="1"/>
  <c r="I511" i="4" s="1"/>
  <c r="E511" i="4" s="1"/>
  <c r="G1904" i="5" s="1"/>
  <c r="G316" i="4"/>
  <c r="H316" i="4" s="1"/>
  <c r="I316" i="4" s="1"/>
  <c r="E316" i="4" s="1"/>
  <c r="G817" i="4"/>
  <c r="H817" i="4" s="1"/>
  <c r="I817" i="4" s="1"/>
  <c r="E817" i="4" s="1"/>
  <c r="G530" i="4"/>
  <c r="H530" i="4" s="1"/>
  <c r="I530" i="4" s="1"/>
  <c r="E530" i="4" s="1"/>
  <c r="G284" i="4"/>
  <c r="H284" i="4" s="1"/>
  <c r="I284" i="4" s="1"/>
  <c r="E284" i="4" s="1"/>
  <c r="G350" i="4"/>
  <c r="H350" i="4" s="1"/>
  <c r="I350" i="4" s="1"/>
  <c r="E350" i="4" s="1"/>
  <c r="G343" i="4"/>
  <c r="H343" i="4" s="1"/>
  <c r="I343" i="4" s="1"/>
  <c r="E343" i="4" s="1"/>
  <c r="G2019" i="5" s="1"/>
  <c r="G111" i="4"/>
  <c r="H111" i="4" s="1"/>
  <c r="I111" i="4" s="1"/>
  <c r="E111" i="4" s="1"/>
  <c r="G2115" i="5" l="1"/>
  <c r="G2550" i="5"/>
  <c r="G2105" i="5"/>
  <c r="G2553" i="5"/>
  <c r="G2114" i="5"/>
  <c r="G2554" i="5"/>
  <c r="G2204" i="5"/>
  <c r="G2499" i="5"/>
  <c r="G2103" i="5"/>
  <c r="G2104" i="5"/>
  <c r="G953" i="5"/>
  <c r="G1098" i="5"/>
  <c r="G1555" i="5"/>
  <c r="G1785" i="5"/>
  <c r="G707" i="5"/>
  <c r="G1157" i="5"/>
  <c r="G1448" i="5"/>
  <c r="G710" i="5"/>
  <c r="G1432" i="5"/>
  <c r="G1136" i="5"/>
  <c r="G1433" i="5"/>
  <c r="G1014" i="5"/>
  <c r="G1332" i="5"/>
  <c r="G1877" i="5"/>
  <c r="G709" i="5"/>
  <c r="G708" i="5"/>
  <c r="G1633" i="5"/>
  <c r="G1443" i="5"/>
  <c r="G1211" i="5"/>
  <c r="G829" i="5"/>
  <c r="G1124" i="5"/>
  <c r="G1158" i="5"/>
  <c r="G1449" i="5"/>
  <c r="G437" i="4"/>
  <c r="H437" i="4" s="1"/>
  <c r="I437" i="4" s="1"/>
  <c r="E437" i="4" s="1"/>
  <c r="G399" i="4"/>
  <c r="H399" i="4" s="1"/>
  <c r="I399" i="4" s="1"/>
  <c r="E399" i="4" s="1"/>
  <c r="H754" i="4"/>
  <c r="H5" i="4"/>
  <c r="D4" i="13"/>
  <c r="D3" i="24"/>
  <c r="D3" i="16"/>
  <c r="C2" i="51"/>
  <c r="C2" i="48"/>
  <c r="C2" i="50"/>
  <c r="C2" i="39"/>
  <c r="C2" i="47"/>
  <c r="C2" i="46"/>
  <c r="C2" i="53"/>
  <c r="D3" i="54"/>
  <c r="C2" i="49" s="1"/>
  <c r="B16" i="53"/>
  <c r="B10" i="53"/>
  <c r="B15" i="53"/>
  <c r="B9" i="53"/>
  <c r="B6" i="53"/>
  <c r="B17" i="53"/>
  <c r="B8" i="53"/>
  <c r="B18" i="53"/>
  <c r="B12" i="53"/>
  <c r="B11" i="53"/>
  <c r="B7" i="53"/>
  <c r="B14" i="53"/>
  <c r="B13" i="53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J8" i="54"/>
  <c r="G1076" i="5" l="1"/>
  <c r="G934" i="5"/>
  <c r="G1784" i="5"/>
  <c r="J9" i="54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G225" i="4" l="1"/>
  <c r="H225" i="4" l="1"/>
  <c r="I225" i="4" s="1"/>
  <c r="E225" i="4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9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2441" i="5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2422" i="5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2412" i="5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2522" i="5" s="1"/>
  <c r="G409" i="4"/>
  <c r="G411" i="4"/>
  <c r="H411" i="4" s="1"/>
  <c r="I411" i="4" s="1"/>
  <c r="E411" i="4" s="1"/>
  <c r="G410" i="4"/>
  <c r="H410" i="4" s="1"/>
  <c r="I410" i="4" s="1"/>
  <c r="E410" i="4" s="1"/>
  <c r="G2426" i="5" s="1"/>
  <c r="G406" i="4"/>
  <c r="H406" i="4" s="1"/>
  <c r="I406" i="4" s="1"/>
  <c r="E406" i="4" s="1"/>
  <c r="G408" i="4"/>
  <c r="H408" i="4" s="1"/>
  <c r="I408" i="4" s="1"/>
  <c r="E408" i="4" s="1"/>
  <c r="G407" i="4"/>
  <c r="H407" i="4" s="1"/>
  <c r="I407" i="4" s="1"/>
  <c r="E407" i="4" s="1"/>
  <c r="G2202" i="5" s="1"/>
  <c r="G404" i="4"/>
  <c r="G405" i="4"/>
  <c r="H405" i="4" s="1"/>
  <c r="I405" i="4" s="1"/>
  <c r="E405" i="4" s="1"/>
  <c r="G401" i="4"/>
  <c r="G403" i="4"/>
  <c r="H403" i="4" s="1"/>
  <c r="I403" i="4" s="1"/>
  <c r="E403" i="4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2238" i="5" s="1"/>
  <c r="G396" i="4"/>
  <c r="H396" i="4" s="1"/>
  <c r="I396" i="4" s="1"/>
  <c r="E396" i="4" s="1"/>
  <c r="G395" i="4"/>
  <c r="H395" i="4" s="1"/>
  <c r="I395" i="4" s="1"/>
  <c r="E395" i="4" s="1"/>
  <c r="G394" i="4"/>
  <c r="H394" i="4" s="1"/>
  <c r="I394" i="4" s="1"/>
  <c r="E394" i="4" s="1"/>
  <c r="G2494" i="5" s="1"/>
  <c r="G393" i="4"/>
  <c r="H393" i="4" s="1"/>
  <c r="I393" i="4" s="1"/>
  <c r="E393" i="4" s="1"/>
  <c r="G392" i="4"/>
  <c r="H392" i="4" s="1"/>
  <c r="I392" i="4" s="1"/>
  <c r="E392" i="4" s="1"/>
  <c r="G2013" i="5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1944" i="5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2277" i="5" s="1"/>
  <c r="G372" i="4"/>
  <c r="G371" i="4"/>
  <c r="H371" i="4" s="1"/>
  <c r="I371" i="4" s="1"/>
  <c r="E371" i="4" s="1"/>
  <c r="G370" i="4"/>
  <c r="H370" i="4" s="1"/>
  <c r="I370" i="4" s="1"/>
  <c r="E370" i="4" s="1"/>
  <c r="G2111" i="5" s="1"/>
  <c r="G367" i="4"/>
  <c r="G368" i="4"/>
  <c r="G366" i="4"/>
  <c r="G360" i="4"/>
  <c r="G365" i="4"/>
  <c r="H365" i="4" s="1"/>
  <c r="I365" i="4" s="1"/>
  <c r="E365" i="4" s="1"/>
  <c r="G364" i="4"/>
  <c r="H364" i="4" s="1"/>
  <c r="I364" i="4" s="1"/>
  <c r="E364" i="4" s="1"/>
  <c r="G363" i="4"/>
  <c r="G362" i="4"/>
  <c r="H362" i="4" s="1"/>
  <c r="I362" i="4" s="1"/>
  <c r="E362" i="4" s="1"/>
  <c r="G361" i="4"/>
  <c r="H361" i="4" s="1"/>
  <c r="I361" i="4" s="1"/>
  <c r="E361" i="4" s="1"/>
  <c r="G352" i="4"/>
  <c r="G359" i="4"/>
  <c r="G358" i="4"/>
  <c r="H358" i="4" s="1"/>
  <c r="I358" i="4" s="1"/>
  <c r="E358" i="4" s="1"/>
  <c r="G357" i="4"/>
  <c r="G355" i="4"/>
  <c r="H355" i="4" s="1"/>
  <c r="I355" i="4" s="1"/>
  <c r="E355" i="4" s="1"/>
  <c r="G354" i="4"/>
  <c r="H354" i="4" s="1"/>
  <c r="I354" i="4" s="1"/>
  <c r="E354" i="4" s="1"/>
  <c r="G353" i="4"/>
  <c r="G348" i="4"/>
  <c r="G351" i="4"/>
  <c r="G345" i="4"/>
  <c r="G349" i="4"/>
  <c r="G347" i="4"/>
  <c r="G346" i="4"/>
  <c r="H346" i="4" s="1"/>
  <c r="I346" i="4" s="1"/>
  <c r="E346" i="4" s="1"/>
  <c r="G339" i="4"/>
  <c r="G344" i="4"/>
  <c r="H344" i="4" s="1"/>
  <c r="I344" i="4" s="1"/>
  <c r="E344" i="4" s="1"/>
  <c r="G338" i="4"/>
  <c r="G342" i="4"/>
  <c r="G341" i="4"/>
  <c r="H341" i="4" s="1"/>
  <c r="I341" i="4" s="1"/>
  <c r="E341" i="4" s="1"/>
  <c r="G340" i="4"/>
  <c r="H340" i="4" s="1"/>
  <c r="I340" i="4" s="1"/>
  <c r="E340" i="4" s="1"/>
  <c r="G1911" i="5" s="1"/>
  <c r="G337" i="4"/>
  <c r="G336" i="4"/>
  <c r="G332" i="4"/>
  <c r="G330" i="4"/>
  <c r="G335" i="4"/>
  <c r="H335" i="4" s="1"/>
  <c r="I335" i="4" s="1"/>
  <c r="E335" i="4" s="1"/>
  <c r="G2230" i="5" s="1"/>
  <c r="G334" i="4"/>
  <c r="G333" i="4"/>
  <c r="H333" i="4" s="1"/>
  <c r="I333" i="4" s="1"/>
  <c r="E333" i="4" s="1"/>
  <c r="G2213" i="5" s="1"/>
  <c r="G327" i="4"/>
  <c r="G331" i="4"/>
  <c r="G325" i="4"/>
  <c r="G329" i="4"/>
  <c r="H329" i="4" s="1"/>
  <c r="I329" i="4" s="1"/>
  <c r="E329" i="4" s="1"/>
  <c r="G328" i="4"/>
  <c r="H328" i="4" s="1"/>
  <c r="I328" i="4" s="1"/>
  <c r="E328" i="4" s="1"/>
  <c r="G320" i="4"/>
  <c r="G326" i="4"/>
  <c r="H326" i="4" s="1"/>
  <c r="I326" i="4" s="1"/>
  <c r="E326" i="4" s="1"/>
  <c r="G317" i="4"/>
  <c r="G324" i="4"/>
  <c r="H324" i="4" s="1"/>
  <c r="I324" i="4" s="1"/>
  <c r="E324" i="4" s="1"/>
  <c r="G323" i="4"/>
  <c r="G322" i="4"/>
  <c r="H322" i="4" s="1"/>
  <c r="I322" i="4" s="1"/>
  <c r="E322" i="4" s="1"/>
  <c r="G2065" i="5" s="1"/>
  <c r="G321" i="4"/>
  <c r="H321" i="4" s="1"/>
  <c r="I321" i="4" s="1"/>
  <c r="E321" i="4" s="1"/>
  <c r="G319" i="4"/>
  <c r="H319" i="4" s="1"/>
  <c r="I319" i="4" s="1"/>
  <c r="E319" i="4" s="1"/>
  <c r="G318" i="4"/>
  <c r="G313" i="4"/>
  <c r="G310" i="4"/>
  <c r="G315" i="4"/>
  <c r="H315" i="4" s="1"/>
  <c r="I315" i="4" s="1"/>
  <c r="E315" i="4" s="1"/>
  <c r="G314" i="4"/>
  <c r="G832" i="4"/>
  <c r="G312" i="4"/>
  <c r="G311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3" i="4"/>
  <c r="G290" i="4"/>
  <c r="G291" i="4"/>
  <c r="H291" i="4" s="1"/>
  <c r="I291" i="4" s="1"/>
  <c r="E291" i="4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818" i="5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53" i="4"/>
  <c r="H253" i="4" s="1"/>
  <c r="I253" i="4" s="1"/>
  <c r="E253" i="4" s="1"/>
  <c r="G252" i="4"/>
  <c r="G251" i="4"/>
  <c r="G250" i="4"/>
  <c r="H250" i="4" s="1"/>
  <c r="I250" i="4" s="1"/>
  <c r="E250" i="4" s="1"/>
  <c r="G1961" i="5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2393" i="5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2517" i="5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G2061" i="5" s="1"/>
  <c r="D2" i="52"/>
  <c r="C36" i="53"/>
  <c r="D36" i="53"/>
  <c r="E36" i="53"/>
  <c r="E31" i="53"/>
  <c r="E30" i="53"/>
  <c r="E27" i="53"/>
  <c r="E25" i="53"/>
  <c r="E34" i="53"/>
  <c r="E32" i="53"/>
  <c r="E35" i="53"/>
  <c r="E33" i="53"/>
  <c r="E23" i="53"/>
  <c r="E24" i="53"/>
  <c r="E28" i="53"/>
  <c r="E29" i="53"/>
  <c r="E26" i="53"/>
  <c r="C4" i="53"/>
  <c r="L79" i="52"/>
  <c r="K79" i="52"/>
  <c r="L71" i="52"/>
  <c r="D10" i="53" s="1"/>
  <c r="K71" i="52"/>
  <c r="C10" i="53" s="1"/>
  <c r="L65" i="52"/>
  <c r="K65" i="52"/>
  <c r="D32" i="53"/>
  <c r="C32" i="53"/>
  <c r="L59" i="52"/>
  <c r="D9" i="53" s="1"/>
  <c r="D35" i="53" s="1"/>
  <c r="K59" i="52"/>
  <c r="C9" i="53" s="1"/>
  <c r="C35" i="53" s="1"/>
  <c r="L53" i="52"/>
  <c r="K53" i="52"/>
  <c r="L47" i="52"/>
  <c r="D17" i="53" s="1"/>
  <c r="D34" i="53" s="1"/>
  <c r="K47" i="52"/>
  <c r="C17" i="53" s="1"/>
  <c r="C34" i="53" s="1"/>
  <c r="L41" i="52"/>
  <c r="D8" i="53" s="1"/>
  <c r="D31" i="53" s="1"/>
  <c r="K41" i="52"/>
  <c r="C8" i="53" s="1"/>
  <c r="C31" i="53" s="1"/>
  <c r="L35" i="52"/>
  <c r="D18" i="53" s="1"/>
  <c r="D29" i="53" s="1"/>
  <c r="K35" i="52"/>
  <c r="C18" i="53" s="1"/>
  <c r="C29" i="53" s="1"/>
  <c r="L29" i="52"/>
  <c r="D12" i="53" s="1"/>
  <c r="D30" i="53" s="1"/>
  <c r="K29" i="52"/>
  <c r="C12" i="53" s="1"/>
  <c r="C30" i="53" s="1"/>
  <c r="L23" i="52"/>
  <c r="D11" i="53" s="1"/>
  <c r="K23" i="52"/>
  <c r="C11" i="53" s="1"/>
  <c r="L17" i="52"/>
  <c r="D7" i="53" s="1"/>
  <c r="K17" i="52"/>
  <c r="C7" i="53" s="1"/>
  <c r="K11" i="52"/>
  <c r="C14" i="53" s="1"/>
  <c r="L5" i="52"/>
  <c r="D13" i="53" s="1"/>
  <c r="K5" i="52"/>
  <c r="C13" i="53" s="1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G2248" i="5" l="1"/>
  <c r="G2534" i="5"/>
  <c r="G2256" i="5"/>
  <c r="G2528" i="5"/>
  <c r="G2234" i="5"/>
  <c r="G2514" i="5"/>
  <c r="G2228" i="5"/>
  <c r="G2516" i="5"/>
  <c r="G2235" i="5"/>
  <c r="G2525" i="5"/>
  <c r="G2246" i="5"/>
  <c r="G2536" i="5"/>
  <c r="G1772" i="5"/>
  <c r="G2394" i="5"/>
  <c r="G2395" i="5"/>
  <c r="G2316" i="5"/>
  <c r="G2392" i="5"/>
  <c r="G2020" i="5"/>
  <c r="G2363" i="5"/>
  <c r="G2475" i="5"/>
  <c r="G2476" i="5"/>
  <c r="G2035" i="5"/>
  <c r="G2373" i="5"/>
  <c r="G2064" i="5"/>
  <c r="G2357" i="5"/>
  <c r="G2135" i="5"/>
  <c r="G2425" i="5"/>
  <c r="G2297" i="5"/>
  <c r="G2398" i="5"/>
  <c r="G2161" i="5"/>
  <c r="G2430" i="5"/>
  <c r="G2016" i="5"/>
  <c r="G2375" i="5"/>
  <c r="G1936" i="5"/>
  <c r="G2464" i="5"/>
  <c r="G2415" i="5"/>
  <c r="G2414" i="5"/>
  <c r="G1973" i="5"/>
  <c r="G1974" i="5"/>
  <c r="G2307" i="5"/>
  <c r="G2308" i="5"/>
  <c r="G2309" i="5"/>
  <c r="G1965" i="5"/>
  <c r="G1966" i="5"/>
  <c r="G1967" i="5"/>
  <c r="G2140" i="5"/>
  <c r="G2141" i="5"/>
  <c r="G2142" i="5"/>
  <c r="G2143" i="5"/>
  <c r="G2084" i="5"/>
  <c r="G2085" i="5"/>
  <c r="G2086" i="5"/>
  <c r="G688" i="5"/>
  <c r="G55" i="5"/>
  <c r="G776" i="5"/>
  <c r="G937" i="5"/>
  <c r="G1090" i="5"/>
  <c r="G1554" i="5"/>
  <c r="G1808" i="5"/>
  <c r="G168" i="5"/>
  <c r="G169" i="5"/>
  <c r="G1408" i="5"/>
  <c r="G1678" i="5"/>
  <c r="G1111" i="5"/>
  <c r="G1679" i="5"/>
  <c r="G433" i="5"/>
  <c r="G434" i="5"/>
  <c r="G1375" i="5"/>
  <c r="G975" i="5"/>
  <c r="G1102" i="5"/>
  <c r="G1374" i="5"/>
  <c r="G1376" i="5"/>
  <c r="G1685" i="5"/>
  <c r="G1314" i="5"/>
  <c r="G1752" i="5"/>
  <c r="G1753" i="5"/>
  <c r="G346" i="5"/>
  <c r="G347" i="5"/>
  <c r="G936" i="5"/>
  <c r="G1228" i="5"/>
  <c r="G1418" i="5"/>
  <c r="G1645" i="5"/>
  <c r="G135" i="5"/>
  <c r="G774" i="5"/>
  <c r="G1201" i="5"/>
  <c r="G1313" i="5"/>
  <c r="G1202" i="5"/>
  <c r="G1200" i="5"/>
  <c r="G1760" i="5"/>
  <c r="G1761" i="5"/>
  <c r="G1019" i="5"/>
  <c r="G1329" i="5"/>
  <c r="G451" i="5"/>
  <c r="G808" i="5"/>
  <c r="G1243" i="5"/>
  <c r="G1356" i="5"/>
  <c r="G1743" i="5"/>
  <c r="G773" i="5"/>
  <c r="G1768" i="5"/>
  <c r="G861" i="5"/>
  <c r="G1610" i="5"/>
  <c r="G1065" i="5"/>
  <c r="G1590" i="5"/>
  <c r="G749" i="5"/>
  <c r="G568" i="5"/>
  <c r="G1236" i="5"/>
  <c r="G1710" i="5"/>
  <c r="G1711" i="5"/>
  <c r="G862" i="5"/>
  <c r="G1058" i="5"/>
  <c r="G588" i="5"/>
  <c r="G1626" i="5"/>
  <c r="G1591" i="5"/>
  <c r="G413" i="5"/>
  <c r="G1680" i="5"/>
  <c r="G473" i="5"/>
  <c r="G827" i="5"/>
  <c r="G1129" i="5"/>
  <c r="G1275" i="5"/>
  <c r="G1826" i="5"/>
  <c r="G1035" i="5"/>
  <c r="G1511" i="5"/>
  <c r="G734" i="5"/>
  <c r="G1414" i="5"/>
  <c r="G1655" i="5"/>
  <c r="G300" i="5"/>
  <c r="G304" i="5"/>
  <c r="G301" i="5"/>
  <c r="G297" i="5"/>
  <c r="G302" i="5"/>
  <c r="G298" i="5"/>
  <c r="G303" i="5"/>
  <c r="G299" i="5"/>
  <c r="G901" i="5"/>
  <c r="G1175" i="5"/>
  <c r="G1714" i="5"/>
  <c r="G1718" i="5"/>
  <c r="G1452" i="5"/>
  <c r="G1715" i="5"/>
  <c r="G1716" i="5"/>
  <c r="G1717" i="5"/>
  <c r="G863" i="5"/>
  <c r="G1069" i="5"/>
  <c r="G1571" i="5"/>
  <c r="G1608" i="5"/>
  <c r="G932" i="5"/>
  <c r="G1075" i="5"/>
  <c r="G1812" i="5"/>
  <c r="G1559" i="5"/>
  <c r="G444" i="5"/>
  <c r="G448" i="5"/>
  <c r="G445" i="5"/>
  <c r="G443" i="5"/>
  <c r="G446" i="5"/>
  <c r="G447" i="5"/>
  <c r="G814" i="5"/>
  <c r="G1353" i="5"/>
  <c r="G1355" i="5"/>
  <c r="G1215" i="5"/>
  <c r="G1746" i="5"/>
  <c r="G1354" i="5"/>
  <c r="G1747" i="5"/>
  <c r="G601" i="5"/>
  <c r="G1613" i="5"/>
  <c r="C25" i="53"/>
  <c r="C15" i="53"/>
  <c r="D25" i="53"/>
  <c r="D15" i="53"/>
  <c r="C16" i="53"/>
  <c r="D16" i="53"/>
  <c r="C24" i="53"/>
  <c r="C33" i="53"/>
  <c r="D27" i="53"/>
  <c r="D33" i="53"/>
  <c r="C27" i="53"/>
  <c r="C28" i="53"/>
  <c r="C23" i="53"/>
  <c r="C26" i="53"/>
  <c r="D26" i="53"/>
  <c r="H9" i="4"/>
  <c r="I9" i="4" s="1"/>
  <c r="E9" i="4" s="1"/>
  <c r="G2490" i="5" s="1"/>
  <c r="H13" i="4"/>
  <c r="I13" i="4" s="1"/>
  <c r="E13" i="4" s="1"/>
  <c r="G2488" i="5" s="1"/>
  <c r="H17" i="4"/>
  <c r="I17" i="4" s="1"/>
  <c r="E17" i="4" s="1"/>
  <c r="G2102" i="5" s="1"/>
  <c r="H21" i="4"/>
  <c r="I21" i="4" s="1"/>
  <c r="E21" i="4" s="1"/>
  <c r="H25" i="4"/>
  <c r="I25" i="4" s="1"/>
  <c r="E25" i="4" s="1"/>
  <c r="H29" i="4"/>
  <c r="I29" i="4" s="1"/>
  <c r="E29" i="4" s="1"/>
  <c r="G2399" i="5" s="1"/>
  <c r="H33" i="4"/>
  <c r="I33" i="4" s="1"/>
  <c r="E33" i="4" s="1"/>
  <c r="H78" i="4"/>
  <c r="I78" i="4" s="1"/>
  <c r="E78" i="4" s="1"/>
  <c r="G2335" i="5" s="1"/>
  <c r="H41" i="4"/>
  <c r="I41" i="4" s="1"/>
  <c r="E41" i="4" s="1"/>
  <c r="H45" i="4"/>
  <c r="I45" i="4" s="1"/>
  <c r="E45" i="4" s="1"/>
  <c r="H49" i="4"/>
  <c r="I49" i="4" s="1"/>
  <c r="E49" i="4" s="1"/>
  <c r="H53" i="4"/>
  <c r="I53" i="4" s="1"/>
  <c r="E53" i="4" s="1"/>
  <c r="H57" i="4"/>
  <c r="I57" i="4" s="1"/>
  <c r="E57" i="4" s="1"/>
  <c r="H61" i="4"/>
  <c r="I61" i="4" s="1"/>
  <c r="E61" i="4" s="1"/>
  <c r="G2058" i="5" s="1"/>
  <c r="H65" i="4"/>
  <c r="I65" i="4" s="1"/>
  <c r="E65" i="4" s="1"/>
  <c r="G2489" i="5" s="1"/>
  <c r="H69" i="4"/>
  <c r="I69" i="4" s="1"/>
  <c r="E69" i="4" s="1"/>
  <c r="H73" i="4"/>
  <c r="I73" i="4" s="1"/>
  <c r="E73" i="4" s="1"/>
  <c r="G2163" i="5" s="1"/>
  <c r="H77" i="4"/>
  <c r="I77" i="4" s="1"/>
  <c r="E77" i="4" s="1"/>
  <c r="H81" i="4"/>
  <c r="I81" i="4" s="1"/>
  <c r="E81" i="4" s="1"/>
  <c r="H85" i="4"/>
  <c r="I85" i="4" s="1"/>
  <c r="E85" i="4" s="1"/>
  <c r="G2044" i="5" s="1"/>
  <c r="H92" i="4"/>
  <c r="I92" i="4" s="1"/>
  <c r="E92" i="4" s="1"/>
  <c r="G227" i="5" s="1"/>
  <c r="H96" i="4"/>
  <c r="I96" i="4" s="1"/>
  <c r="E96" i="4" s="1"/>
  <c r="H100" i="4"/>
  <c r="I100" i="4" s="1"/>
  <c r="E100" i="4" s="1"/>
  <c r="G2298" i="5" s="1"/>
  <c r="H104" i="4"/>
  <c r="I104" i="4" s="1"/>
  <c r="E104" i="4" s="1"/>
  <c r="G2446" i="5" s="1"/>
  <c r="H108" i="4"/>
  <c r="I108" i="4" s="1"/>
  <c r="E108" i="4" s="1"/>
  <c r="H115" i="4"/>
  <c r="I115" i="4" s="1"/>
  <c r="E115" i="4" s="1"/>
  <c r="H119" i="4"/>
  <c r="I119" i="4" s="1"/>
  <c r="E119" i="4" s="1"/>
  <c r="H123" i="4"/>
  <c r="I123" i="4" s="1"/>
  <c r="E123" i="4" s="1"/>
  <c r="H273" i="4"/>
  <c r="I273" i="4" s="1"/>
  <c r="E273" i="4" s="1"/>
  <c r="G2506" i="5" s="1"/>
  <c r="H131" i="4"/>
  <c r="I131" i="4" s="1"/>
  <c r="E131" i="4" s="1"/>
  <c r="H135" i="4"/>
  <c r="I135" i="4" s="1"/>
  <c r="E135" i="4" s="1"/>
  <c r="H139" i="4"/>
  <c r="I139" i="4" s="1"/>
  <c r="E139" i="4" s="1"/>
  <c r="H143" i="4"/>
  <c r="I143" i="4" s="1"/>
  <c r="E143" i="4" s="1"/>
  <c r="H147" i="4"/>
  <c r="I147" i="4" s="1"/>
  <c r="E147" i="4" s="1"/>
  <c r="G2257" i="5" s="1"/>
  <c r="H151" i="4"/>
  <c r="I151" i="4" s="1"/>
  <c r="E151" i="4" s="1"/>
  <c r="H155" i="4"/>
  <c r="I155" i="4" s="1"/>
  <c r="E155" i="4" s="1"/>
  <c r="G2009" i="5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G1986" i="5" s="1"/>
  <c r="H178" i="4"/>
  <c r="I178" i="4" s="1"/>
  <c r="E178" i="4" s="1"/>
  <c r="H182" i="4"/>
  <c r="I182" i="4" s="1"/>
  <c r="E182" i="4" s="1"/>
  <c r="G1993" i="5" s="1"/>
  <c r="H186" i="4"/>
  <c r="I186" i="4" s="1"/>
  <c r="E186" i="4" s="1"/>
  <c r="H189" i="4"/>
  <c r="I189" i="4" s="1"/>
  <c r="E189" i="4" s="1"/>
  <c r="G2057" i="5" s="1"/>
  <c r="H192" i="4"/>
  <c r="I192" i="4" s="1"/>
  <c r="E192" i="4" s="1"/>
  <c r="H196" i="4"/>
  <c r="I196" i="4" s="1"/>
  <c r="E196" i="4" s="1"/>
  <c r="G2126" i="5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G2231" i="5" s="1"/>
  <c r="H233" i="4"/>
  <c r="I233" i="4" s="1"/>
  <c r="E233" i="4" s="1"/>
  <c r="H240" i="4"/>
  <c r="I240" i="4" s="1"/>
  <c r="E240" i="4" s="1"/>
  <c r="H247" i="4"/>
  <c r="I247" i="4" s="1"/>
  <c r="E247" i="4" s="1"/>
  <c r="G2127" i="5" s="1"/>
  <c r="H257" i="4"/>
  <c r="I257" i="4" s="1"/>
  <c r="E257" i="4" s="1"/>
  <c r="H261" i="4"/>
  <c r="I261" i="4" s="1"/>
  <c r="E261" i="4" s="1"/>
  <c r="H271" i="4"/>
  <c r="I271" i="4" s="1"/>
  <c r="E271" i="4" s="1"/>
  <c r="H283" i="4"/>
  <c r="I283" i="4" s="1"/>
  <c r="E283" i="4" s="1"/>
  <c r="H290" i="4"/>
  <c r="I290" i="4" s="1"/>
  <c r="E290" i="4" s="1"/>
  <c r="H298" i="4"/>
  <c r="I298" i="4" s="1"/>
  <c r="E298" i="4" s="1"/>
  <c r="H299" i="4"/>
  <c r="I299" i="4" s="1"/>
  <c r="E299" i="4" s="1"/>
  <c r="H302" i="4"/>
  <c r="I302" i="4" s="1"/>
  <c r="E302" i="4" s="1"/>
  <c r="H832" i="4"/>
  <c r="I832" i="4" s="1"/>
  <c r="E832" i="4" s="1"/>
  <c r="H310" i="4"/>
  <c r="I310" i="4" s="1"/>
  <c r="E310" i="4" s="1"/>
  <c r="H325" i="4"/>
  <c r="I325" i="4" s="1"/>
  <c r="E325" i="4" s="1"/>
  <c r="H332" i="4"/>
  <c r="I332" i="4" s="1"/>
  <c r="E332" i="4" s="1"/>
  <c r="H359" i="4"/>
  <c r="I359" i="4" s="1"/>
  <c r="E359" i="4" s="1"/>
  <c r="H368" i="4"/>
  <c r="I368" i="4" s="1"/>
  <c r="E368" i="4" s="1"/>
  <c r="H391" i="4"/>
  <c r="I391" i="4" s="1"/>
  <c r="E391" i="4" s="1"/>
  <c r="G2018" i="5" s="1"/>
  <c r="H6" i="4"/>
  <c r="I6" i="4" s="1"/>
  <c r="E6" i="4" s="1"/>
  <c r="G2429" i="5" s="1"/>
  <c r="H10" i="4"/>
  <c r="I10" i="4" s="1"/>
  <c r="E10" i="4" s="1"/>
  <c r="G2487" i="5" s="1"/>
  <c r="H14" i="4"/>
  <c r="I14" i="4" s="1"/>
  <c r="E14" i="4" s="1"/>
  <c r="H18" i="4"/>
  <c r="I18" i="4" s="1"/>
  <c r="E18" i="4" s="1"/>
  <c r="H22" i="4"/>
  <c r="I22" i="4" s="1"/>
  <c r="E22" i="4" s="1"/>
  <c r="H26" i="4"/>
  <c r="I26" i="4" s="1"/>
  <c r="E26" i="4" s="1"/>
  <c r="H30" i="4"/>
  <c r="I30" i="4" s="1"/>
  <c r="E30" i="4" s="1"/>
  <c r="H34" i="4"/>
  <c r="I34" i="4" s="1"/>
  <c r="E34" i="4" s="1"/>
  <c r="H38" i="4"/>
  <c r="I38" i="4" s="1"/>
  <c r="E38" i="4" s="1"/>
  <c r="H42" i="4"/>
  <c r="I42" i="4" s="1"/>
  <c r="E42" i="4" s="1"/>
  <c r="H46" i="4"/>
  <c r="I46" i="4" s="1"/>
  <c r="E46" i="4" s="1"/>
  <c r="H50" i="4"/>
  <c r="I50" i="4" s="1"/>
  <c r="E50" i="4" s="1"/>
  <c r="H54" i="4"/>
  <c r="I54" i="4" s="1"/>
  <c r="E54" i="4" s="1"/>
  <c r="H58" i="4"/>
  <c r="I58" i="4" s="1"/>
  <c r="E58" i="4" s="1"/>
  <c r="H62" i="4"/>
  <c r="I62" i="4" s="1"/>
  <c r="E62" i="4" s="1"/>
  <c r="H66" i="4"/>
  <c r="I66" i="4" s="1"/>
  <c r="E66" i="4" s="1"/>
  <c r="G2214" i="5" s="1"/>
  <c r="H70" i="4"/>
  <c r="I70" i="4" s="1"/>
  <c r="E70" i="4" s="1"/>
  <c r="H74" i="4"/>
  <c r="I74" i="4" s="1"/>
  <c r="E74" i="4" s="1"/>
  <c r="H875" i="4"/>
  <c r="I875" i="4" s="1"/>
  <c r="E875" i="4" s="1"/>
  <c r="G2092" i="5" s="1"/>
  <c r="H82" i="4"/>
  <c r="I82" i="4" s="1"/>
  <c r="E82" i="4" s="1"/>
  <c r="G2367" i="5" s="1"/>
  <c r="H86" i="4"/>
  <c r="I86" i="4" s="1"/>
  <c r="E86" i="4" s="1"/>
  <c r="G128" i="5" s="1"/>
  <c r="H89" i="4"/>
  <c r="I89" i="4" s="1"/>
  <c r="E89" i="4" s="1"/>
  <c r="H93" i="4"/>
  <c r="I93" i="4" s="1"/>
  <c r="E93" i="4" s="1"/>
  <c r="H97" i="4"/>
  <c r="I97" i="4" s="1"/>
  <c r="E97" i="4" s="1"/>
  <c r="G2420" i="5" s="1"/>
  <c r="H101" i="4"/>
  <c r="I101" i="4" s="1"/>
  <c r="E101" i="4" s="1"/>
  <c r="H105" i="4"/>
  <c r="I105" i="4" s="1"/>
  <c r="E105" i="4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G2015" i="5" s="1"/>
  <c r="H128" i="4"/>
  <c r="I128" i="4" s="1"/>
  <c r="E128" i="4" s="1"/>
  <c r="G1922" i="5" s="1"/>
  <c r="H132" i="4"/>
  <c r="I132" i="4" s="1"/>
  <c r="E132" i="4" s="1"/>
  <c r="H136" i="4"/>
  <c r="I136" i="4" s="1"/>
  <c r="E136" i="4" s="1"/>
  <c r="H140" i="4"/>
  <c r="I140" i="4" s="1"/>
  <c r="E140" i="4" s="1"/>
  <c r="G1935" i="5" s="1"/>
  <c r="H144" i="4"/>
  <c r="I144" i="4" s="1"/>
  <c r="E144" i="4" s="1"/>
  <c r="G2014" i="5" s="1"/>
  <c r="H148" i="4"/>
  <c r="I148" i="4" s="1"/>
  <c r="E148" i="4" s="1"/>
  <c r="H152" i="4"/>
  <c r="I152" i="4" s="1"/>
  <c r="E152" i="4" s="1"/>
  <c r="G2465" i="5" s="1"/>
  <c r="H156" i="4"/>
  <c r="I156" i="4" s="1"/>
  <c r="E156" i="4" s="1"/>
  <c r="G1856" i="5" s="1"/>
  <c r="H160" i="4"/>
  <c r="I160" i="4" s="1"/>
  <c r="E160" i="4" s="1"/>
  <c r="G2439" i="5" s="1"/>
  <c r="H164" i="4"/>
  <c r="I164" i="4" s="1"/>
  <c r="E164" i="4" s="1"/>
  <c r="G242" i="5" s="1"/>
  <c r="H171" i="4"/>
  <c r="I171" i="4" s="1"/>
  <c r="E171" i="4" s="1"/>
  <c r="H175" i="4"/>
  <c r="I175" i="4" s="1"/>
  <c r="E175" i="4" s="1"/>
  <c r="G1953" i="5" s="1"/>
  <c r="H179" i="4"/>
  <c r="I179" i="4" s="1"/>
  <c r="E179" i="4" s="1"/>
  <c r="H183" i="4"/>
  <c r="I183" i="4" s="1"/>
  <c r="E183" i="4" s="1"/>
  <c r="H193" i="4"/>
  <c r="I193" i="4" s="1"/>
  <c r="E193" i="4" s="1"/>
  <c r="H197" i="4"/>
  <c r="I197" i="4" s="1"/>
  <c r="E197" i="4" s="1"/>
  <c r="G2138" i="5" s="1"/>
  <c r="H203" i="4"/>
  <c r="I203" i="4" s="1"/>
  <c r="E203" i="4" s="1"/>
  <c r="G2519" i="5" s="1"/>
  <c r="H207" i="4"/>
  <c r="I207" i="4" s="1"/>
  <c r="E207" i="4" s="1"/>
  <c r="H211" i="4"/>
  <c r="I211" i="4" s="1"/>
  <c r="E211" i="4" s="1"/>
  <c r="H215" i="4"/>
  <c r="I215" i="4" s="1"/>
  <c r="E215" i="4" s="1"/>
  <c r="H219" i="4"/>
  <c r="I219" i="4" s="1"/>
  <c r="E219" i="4" s="1"/>
  <c r="G2207" i="5" s="1"/>
  <c r="H223" i="4"/>
  <c r="I223" i="4" s="1"/>
  <c r="E223" i="4" s="1"/>
  <c r="G2206" i="5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G2118" i="5" s="1"/>
  <c r="H258" i="4"/>
  <c r="I258" i="4" s="1"/>
  <c r="E258" i="4" s="1"/>
  <c r="H262" i="4"/>
  <c r="I262" i="4" s="1"/>
  <c r="E262" i="4" s="1"/>
  <c r="H272" i="4"/>
  <c r="I272" i="4" s="1"/>
  <c r="E272" i="4" s="1"/>
  <c r="G2004" i="5" s="1"/>
  <c r="H275" i="4"/>
  <c r="I275" i="4" s="1"/>
  <c r="E275" i="4" s="1"/>
  <c r="H466" i="4"/>
  <c r="I466" i="4" s="1"/>
  <c r="E466" i="4" s="1"/>
  <c r="H287" i="4"/>
  <c r="I287" i="4" s="1"/>
  <c r="E287" i="4" s="1"/>
  <c r="H317" i="4"/>
  <c r="I317" i="4" s="1"/>
  <c r="E317" i="4" s="1"/>
  <c r="H331" i="4"/>
  <c r="I331" i="4" s="1"/>
  <c r="E331" i="4" s="1"/>
  <c r="H334" i="4"/>
  <c r="I334" i="4" s="1"/>
  <c r="E334" i="4" s="1"/>
  <c r="G2507" i="5" s="1"/>
  <c r="H336" i="4"/>
  <c r="I336" i="4" s="1"/>
  <c r="E336" i="4" s="1"/>
  <c r="H339" i="4"/>
  <c r="I339" i="4" s="1"/>
  <c r="E339" i="4" s="1"/>
  <c r="H351" i="4"/>
  <c r="I351" i="4" s="1"/>
  <c r="E351" i="4" s="1"/>
  <c r="H352" i="4"/>
  <c r="I352" i="4" s="1"/>
  <c r="E352" i="4" s="1"/>
  <c r="H363" i="4"/>
  <c r="I363" i="4" s="1"/>
  <c r="E363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H11" i="4"/>
  <c r="I11" i="4" s="1"/>
  <c r="E11" i="4" s="1"/>
  <c r="H15" i="4"/>
  <c r="I15" i="4" s="1"/>
  <c r="E15" i="4" s="1"/>
  <c r="H19" i="4"/>
  <c r="I19" i="4" s="1"/>
  <c r="E19" i="4" s="1"/>
  <c r="G2255" i="5" s="1"/>
  <c r="H23" i="4"/>
  <c r="I23" i="4" s="1"/>
  <c r="E23" i="4" s="1"/>
  <c r="H27" i="4"/>
  <c r="I27" i="4" s="1"/>
  <c r="E27" i="4" s="1"/>
  <c r="H31" i="4"/>
  <c r="I31" i="4" s="1"/>
  <c r="E31" i="4" s="1"/>
  <c r="H35" i="4"/>
  <c r="I35" i="4" s="1"/>
  <c r="E35" i="4" s="1"/>
  <c r="H39" i="4"/>
  <c r="I39" i="4" s="1"/>
  <c r="E39" i="4" s="1"/>
  <c r="H43" i="4"/>
  <c r="I43" i="4" s="1"/>
  <c r="E43" i="4" s="1"/>
  <c r="H47" i="4"/>
  <c r="I47" i="4" s="1"/>
  <c r="E47" i="4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G1948" i="5" s="1"/>
  <c r="H75" i="4"/>
  <c r="I75" i="4" s="1"/>
  <c r="E75" i="4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H121" i="4"/>
  <c r="I121" i="4" s="1"/>
  <c r="E121" i="4" s="1"/>
  <c r="H125" i="4"/>
  <c r="I125" i="4" s="1"/>
  <c r="E125" i="4" s="1"/>
  <c r="G2215" i="5" s="1"/>
  <c r="H129" i="4"/>
  <c r="I129" i="4" s="1"/>
  <c r="E129" i="4" s="1"/>
  <c r="G258" i="5" s="1"/>
  <c r="H133" i="4"/>
  <c r="I133" i="4" s="1"/>
  <c r="E133" i="4" s="1"/>
  <c r="H137" i="4"/>
  <c r="I137" i="4" s="1"/>
  <c r="E137" i="4" s="1"/>
  <c r="H141" i="4"/>
  <c r="I141" i="4" s="1"/>
  <c r="E141" i="4" s="1"/>
  <c r="H145" i="4"/>
  <c r="I145" i="4" s="1"/>
  <c r="E145" i="4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H165" i="4"/>
  <c r="I165" i="4" s="1"/>
  <c r="E165" i="4" s="1"/>
  <c r="H172" i="4"/>
  <c r="I172" i="4" s="1"/>
  <c r="E172" i="4" s="1"/>
  <c r="H176" i="4"/>
  <c r="I176" i="4" s="1"/>
  <c r="E176" i="4" s="1"/>
  <c r="H180" i="4"/>
  <c r="I180" i="4" s="1"/>
  <c r="E180" i="4" s="1"/>
  <c r="G1885" i="5" s="1"/>
  <c r="H415" i="4"/>
  <c r="I415" i="4" s="1"/>
  <c r="E415" i="4" s="1"/>
  <c r="H194" i="4"/>
  <c r="I194" i="4" s="1"/>
  <c r="E194" i="4" s="1"/>
  <c r="H198" i="4"/>
  <c r="I198" i="4" s="1"/>
  <c r="E198" i="4" s="1"/>
  <c r="G2364" i="5" s="1"/>
  <c r="H201" i="4"/>
  <c r="I201" i="4" s="1"/>
  <c r="E201" i="4" s="1"/>
  <c r="H242" i="4"/>
  <c r="I242" i="4" s="1"/>
  <c r="E242" i="4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G2250" i="5" s="1"/>
  <c r="H263" i="4"/>
  <c r="I263" i="4" s="1"/>
  <c r="E263" i="4" s="1"/>
  <c r="H266" i="4"/>
  <c r="I266" i="4" s="1"/>
  <c r="E266" i="4" s="1"/>
  <c r="H269" i="4"/>
  <c r="I269" i="4" s="1"/>
  <c r="E269" i="4" s="1"/>
  <c r="H713" i="4"/>
  <c r="I713" i="4" s="1"/>
  <c r="E713" i="4" s="1"/>
  <c r="G2326" i="5" s="1"/>
  <c r="H276" i="4"/>
  <c r="I276" i="4" s="1"/>
  <c r="E276" i="4" s="1"/>
  <c r="H279" i="4"/>
  <c r="I279" i="4" s="1"/>
  <c r="E279" i="4" s="1"/>
  <c r="H303" i="4"/>
  <c r="I303" i="4" s="1"/>
  <c r="E303" i="4" s="1"/>
  <c r="H307" i="4"/>
  <c r="I307" i="4" s="1"/>
  <c r="E307" i="4" s="1"/>
  <c r="H311" i="4"/>
  <c r="I311" i="4" s="1"/>
  <c r="E311" i="4" s="1"/>
  <c r="H318" i="4"/>
  <c r="I318" i="4" s="1"/>
  <c r="E318" i="4" s="1"/>
  <c r="G2101" i="5" s="1"/>
  <c r="H327" i="4"/>
  <c r="I327" i="4" s="1"/>
  <c r="E327" i="4" s="1"/>
  <c r="H342" i="4"/>
  <c r="I342" i="4" s="1"/>
  <c r="E342" i="4" s="1"/>
  <c r="H348" i="4"/>
  <c r="I348" i="4" s="1"/>
  <c r="E348" i="4" s="1"/>
  <c r="G2467" i="5" s="1"/>
  <c r="H357" i="4"/>
  <c r="I357" i="4" s="1"/>
  <c r="E357" i="4" s="1"/>
  <c r="H360" i="4"/>
  <c r="I360" i="4" s="1"/>
  <c r="E360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H12" i="4"/>
  <c r="I12" i="4" s="1"/>
  <c r="E12" i="4" s="1"/>
  <c r="H16" i="4"/>
  <c r="I16" i="4" s="1"/>
  <c r="E16" i="4" s="1"/>
  <c r="H20" i="4"/>
  <c r="I20" i="4" s="1"/>
  <c r="E20" i="4" s="1"/>
  <c r="H24" i="4"/>
  <c r="I24" i="4" s="1"/>
  <c r="E24" i="4" s="1"/>
  <c r="G2376" i="5" s="1"/>
  <c r="H28" i="4"/>
  <c r="I28" i="4" s="1"/>
  <c r="E28" i="4" s="1"/>
  <c r="H32" i="4"/>
  <c r="I32" i="4" s="1"/>
  <c r="E32" i="4" s="1"/>
  <c r="H36" i="4"/>
  <c r="I36" i="4" s="1"/>
  <c r="E36" i="4" s="1"/>
  <c r="G2365" i="5" s="1"/>
  <c r="H40" i="4"/>
  <c r="I40" i="4" s="1"/>
  <c r="E40" i="4" s="1"/>
  <c r="H44" i="4"/>
  <c r="I44" i="4" s="1"/>
  <c r="E44" i="4" s="1"/>
  <c r="H177" i="4"/>
  <c r="I177" i="4" s="1"/>
  <c r="E177" i="4" s="1"/>
  <c r="G2345" i="5" s="1"/>
  <c r="H52" i="4"/>
  <c r="I52" i="4" s="1"/>
  <c r="E52" i="4" s="1"/>
  <c r="G1729" i="5" s="1"/>
  <c r="H56" i="4"/>
  <c r="I56" i="4" s="1"/>
  <c r="E56" i="4" s="1"/>
  <c r="H60" i="4"/>
  <c r="I60" i="4" s="1"/>
  <c r="E60" i="4" s="1"/>
  <c r="G2391" i="5" s="1"/>
  <c r="H64" i="4"/>
  <c r="I64" i="4" s="1"/>
  <c r="E64" i="4" s="1"/>
  <c r="H68" i="4"/>
  <c r="I68" i="4" s="1"/>
  <c r="E68" i="4" s="1"/>
  <c r="G2359" i="5" s="1"/>
  <c r="H72" i="4"/>
  <c r="I72" i="4" s="1"/>
  <c r="E72" i="4" s="1"/>
  <c r="G2155" i="5" s="1"/>
  <c r="H76" i="4"/>
  <c r="I76" i="4" s="1"/>
  <c r="E76" i="4" s="1"/>
  <c r="G2137" i="5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H99" i="4"/>
  <c r="I99" i="4" s="1"/>
  <c r="E99" i="4" s="1"/>
  <c r="H103" i="4"/>
  <c r="I103" i="4" s="1"/>
  <c r="E103" i="4" s="1"/>
  <c r="H107" i="4"/>
  <c r="I107" i="4" s="1"/>
  <c r="E107" i="4" s="1"/>
  <c r="H114" i="4"/>
  <c r="I114" i="4" s="1"/>
  <c r="E114" i="4" s="1"/>
  <c r="G2162" i="5" s="1"/>
  <c r="H118" i="4"/>
  <c r="I118" i="4" s="1"/>
  <c r="E118" i="4" s="1"/>
  <c r="H122" i="4"/>
  <c r="I122" i="4" s="1"/>
  <c r="E122" i="4" s="1"/>
  <c r="G2551" i="5" s="1"/>
  <c r="H126" i="4"/>
  <c r="I126" i="4" s="1"/>
  <c r="E126" i="4" s="1"/>
  <c r="H130" i="4"/>
  <c r="I130" i="4" s="1"/>
  <c r="E130" i="4" s="1"/>
  <c r="H134" i="4"/>
  <c r="I134" i="4" s="1"/>
  <c r="E134" i="4" s="1"/>
  <c r="G1054" i="5" s="1"/>
  <c r="H138" i="4"/>
  <c r="I138" i="4" s="1"/>
  <c r="E138" i="4" s="1"/>
  <c r="H142" i="4"/>
  <c r="I142" i="4" s="1"/>
  <c r="E142" i="4" s="1"/>
  <c r="H146" i="4"/>
  <c r="I146" i="4" s="1"/>
  <c r="E146" i="4" s="1"/>
  <c r="G2121" i="5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G2109" i="5" s="1"/>
  <c r="H166" i="4"/>
  <c r="I166" i="4" s="1"/>
  <c r="E166" i="4" s="1"/>
  <c r="H169" i="4"/>
  <c r="I169" i="4" s="1"/>
  <c r="E169" i="4" s="1"/>
  <c r="G2511" i="5" s="1"/>
  <c r="H173" i="4"/>
  <c r="I173" i="4" s="1"/>
  <c r="E173" i="4" s="1"/>
  <c r="H520" i="4"/>
  <c r="I520" i="4" s="1"/>
  <c r="E520" i="4" s="1"/>
  <c r="H593" i="4"/>
  <c r="I593" i="4" s="1"/>
  <c r="E593" i="4" s="1"/>
  <c r="G2134" i="5" s="1"/>
  <c r="H209" i="4"/>
  <c r="I209" i="4" s="1"/>
  <c r="E209" i="4" s="1"/>
  <c r="H213" i="4"/>
  <c r="I213" i="4" s="1"/>
  <c r="E213" i="4" s="1"/>
  <c r="H217" i="4"/>
  <c r="I217" i="4" s="1"/>
  <c r="E217" i="4" s="1"/>
  <c r="H221" i="4"/>
  <c r="I221" i="4" s="1"/>
  <c r="E221" i="4" s="1"/>
  <c r="G2157" i="5" s="1"/>
  <c r="H226" i="4"/>
  <c r="I226" i="4" s="1"/>
  <c r="E226" i="4" s="1"/>
  <c r="H232" i="4"/>
  <c r="I232" i="4" s="1"/>
  <c r="E232" i="4" s="1"/>
  <c r="H239" i="4"/>
  <c r="I239" i="4" s="1"/>
  <c r="E239" i="4" s="1"/>
  <c r="H246" i="4"/>
  <c r="I246" i="4" s="1"/>
  <c r="E246" i="4" s="1"/>
  <c r="G587" i="5" s="1"/>
  <c r="H304" i="4"/>
  <c r="I304" i="4" s="1"/>
  <c r="E304" i="4" s="1"/>
  <c r="H312" i="4"/>
  <c r="I312" i="4" s="1"/>
  <c r="E312" i="4" s="1"/>
  <c r="H323" i="4"/>
  <c r="I323" i="4" s="1"/>
  <c r="E323" i="4" s="1"/>
  <c r="H330" i="4"/>
  <c r="I330" i="4" s="1"/>
  <c r="E330" i="4" s="1"/>
  <c r="H338" i="4"/>
  <c r="I338" i="4" s="1"/>
  <c r="E338" i="4" s="1"/>
  <c r="H349" i="4"/>
  <c r="I349" i="4" s="1"/>
  <c r="E349" i="4" s="1"/>
  <c r="H353" i="4"/>
  <c r="I353" i="4" s="1"/>
  <c r="E353" i="4" s="1"/>
  <c r="H366" i="4"/>
  <c r="I366" i="4" s="1"/>
  <c r="E366" i="4" s="1"/>
  <c r="H181" i="4"/>
  <c r="I181" i="4" s="1"/>
  <c r="E181" i="4" s="1"/>
  <c r="G1997" i="5" s="1"/>
  <c r="H185" i="4"/>
  <c r="I185" i="4" s="1"/>
  <c r="E185" i="4" s="1"/>
  <c r="H671" i="4"/>
  <c r="I671" i="4" s="1"/>
  <c r="E671" i="4" s="1"/>
  <c r="H191" i="4"/>
  <c r="I191" i="4" s="1"/>
  <c r="E191" i="4" s="1"/>
  <c r="H195" i="4"/>
  <c r="I195" i="4" s="1"/>
  <c r="E195" i="4" s="1"/>
  <c r="H199" i="4"/>
  <c r="I199" i="4" s="1"/>
  <c r="E199" i="4" s="1"/>
  <c r="H208" i="4"/>
  <c r="I208" i="4" s="1"/>
  <c r="E208" i="4" s="1"/>
  <c r="H212" i="4"/>
  <c r="I212" i="4" s="1"/>
  <c r="E212" i="4" s="1"/>
  <c r="H216" i="4"/>
  <c r="I216" i="4" s="1"/>
  <c r="E216" i="4" s="1"/>
  <c r="H220" i="4"/>
  <c r="I220" i="4" s="1"/>
  <c r="E220" i="4" s="1"/>
  <c r="G2211" i="5" s="1"/>
  <c r="H224" i="4"/>
  <c r="I224" i="4" s="1"/>
  <c r="E224" i="4" s="1"/>
  <c r="H231" i="4"/>
  <c r="I231" i="4" s="1"/>
  <c r="E231" i="4" s="1"/>
  <c r="H235" i="4"/>
  <c r="I235" i="4" s="1"/>
  <c r="E235" i="4" s="1"/>
  <c r="G2226" i="5" s="1"/>
  <c r="H238" i="4"/>
  <c r="I238" i="4" s="1"/>
  <c r="E238" i="4" s="1"/>
  <c r="G2501" i="5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G2410" i="5" s="1"/>
  <c r="H270" i="4"/>
  <c r="I270" i="4" s="1"/>
  <c r="E270" i="4" s="1"/>
  <c r="H277" i="4"/>
  <c r="I277" i="4" s="1"/>
  <c r="E277" i="4" s="1"/>
  <c r="H282" i="4"/>
  <c r="I282" i="4" s="1"/>
  <c r="E282" i="4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H305" i="4"/>
  <c r="I305" i="4" s="1"/>
  <c r="E305" i="4" s="1"/>
  <c r="H314" i="4"/>
  <c r="I314" i="4" s="1"/>
  <c r="E314" i="4" s="1"/>
  <c r="H313" i="4"/>
  <c r="I313" i="4" s="1"/>
  <c r="E313" i="4" s="1"/>
  <c r="H320" i="4"/>
  <c r="I320" i="4" s="1"/>
  <c r="E320" i="4" s="1"/>
  <c r="H337" i="4"/>
  <c r="I337" i="4" s="1"/>
  <c r="E337" i="4" s="1"/>
  <c r="G2407" i="5" s="1"/>
  <c r="H347" i="4"/>
  <c r="I347" i="4" s="1"/>
  <c r="E347" i="4" s="1"/>
  <c r="H345" i="4"/>
  <c r="I345" i="4" s="1"/>
  <c r="E345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H414" i="4"/>
  <c r="I414" i="4" s="1"/>
  <c r="E414" i="4" s="1"/>
  <c r="G2508" i="5" s="1"/>
  <c r="H427" i="4"/>
  <c r="I427" i="4" s="1"/>
  <c r="E427" i="4" s="1"/>
  <c r="H441" i="4"/>
  <c r="I441" i="4" s="1"/>
  <c r="E441" i="4" s="1"/>
  <c r="H450" i="4"/>
  <c r="I450" i="4" s="1"/>
  <c r="E450" i="4" s="1"/>
  <c r="G869" i="5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G2125" i="5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G2076" i="5" s="1"/>
  <c r="H524" i="4"/>
  <c r="I524" i="4" s="1"/>
  <c r="E524" i="4" s="1"/>
  <c r="H528" i="4"/>
  <c r="I528" i="4" s="1"/>
  <c r="E528" i="4" s="1"/>
  <c r="H533" i="4"/>
  <c r="I533" i="4" s="1"/>
  <c r="E533" i="4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G2289" i="5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G2124" i="5" s="1"/>
  <c r="H616" i="4"/>
  <c r="I616" i="4" s="1"/>
  <c r="E616" i="4" s="1"/>
  <c r="G2252" i="5" s="1"/>
  <c r="H623" i="4"/>
  <c r="I623" i="4" s="1"/>
  <c r="E623" i="4" s="1"/>
  <c r="G317" i="5" s="1"/>
  <c r="H626" i="4"/>
  <c r="I626" i="4" s="1"/>
  <c r="E626" i="4" s="1"/>
  <c r="H631" i="4"/>
  <c r="I631" i="4" s="1"/>
  <c r="E631" i="4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H646" i="4"/>
  <c r="I646" i="4" s="1"/>
  <c r="E646" i="4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9" i="4"/>
  <c r="I309" i="4" s="1"/>
  <c r="E309" i="4" s="1"/>
  <c r="H674" i="4"/>
  <c r="I674" i="4" s="1"/>
  <c r="E674" i="4" s="1"/>
  <c r="H678" i="4"/>
  <c r="I678" i="4" s="1"/>
  <c r="E678" i="4" s="1"/>
  <c r="H682" i="4"/>
  <c r="I682" i="4" s="1"/>
  <c r="E682" i="4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G2491" i="5" s="1"/>
  <c r="H705" i="4"/>
  <c r="I705" i="4" s="1"/>
  <c r="E705" i="4" s="1"/>
  <c r="H709" i="4"/>
  <c r="I709" i="4" s="1"/>
  <c r="E709" i="4" s="1"/>
  <c r="G1998" i="5" s="1"/>
  <c r="H752" i="4"/>
  <c r="I752" i="4" s="1"/>
  <c r="E752" i="4" s="1"/>
  <c r="H717" i="4"/>
  <c r="I717" i="4" s="1"/>
  <c r="E717" i="4" s="1"/>
  <c r="G2227" i="5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G2530" i="5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G2139" i="5" s="1"/>
  <c r="H787" i="4"/>
  <c r="I787" i="4" s="1"/>
  <c r="E787" i="4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G1927" i="5" s="1"/>
  <c r="H815" i="4"/>
  <c r="I815" i="4" s="1"/>
  <c r="E815" i="4" s="1"/>
  <c r="G1926" i="5" s="1"/>
  <c r="H819" i="4"/>
  <c r="I819" i="4" s="1"/>
  <c r="E819" i="4" s="1"/>
  <c r="H823" i="4"/>
  <c r="I823" i="4" s="1"/>
  <c r="E823" i="4" s="1"/>
  <c r="G1787" i="5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H886" i="4"/>
  <c r="I886" i="4" s="1"/>
  <c r="E886" i="4" s="1"/>
  <c r="H376" i="4"/>
  <c r="I376" i="4" s="1"/>
  <c r="E376" i="4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G2369" i="5" s="1"/>
  <c r="H454" i="4"/>
  <c r="I454" i="4" s="1"/>
  <c r="E454" i="4" s="1"/>
  <c r="H624" i="4"/>
  <c r="I624" i="4" s="1"/>
  <c r="E624" i="4" s="1"/>
  <c r="H468" i="4"/>
  <c r="I468" i="4" s="1"/>
  <c r="E468" i="4" s="1"/>
  <c r="G2186" i="5" s="1"/>
  <c r="H472" i="4"/>
  <c r="I472" i="4" s="1"/>
  <c r="E472" i="4" s="1"/>
  <c r="H476" i="4"/>
  <c r="I476" i="4" s="1"/>
  <c r="E476" i="4" s="1"/>
  <c r="H480" i="4"/>
  <c r="I480" i="4" s="1"/>
  <c r="E480" i="4" s="1"/>
  <c r="G2005" i="5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E505" i="4" s="1"/>
  <c r="G2154" i="5" s="1"/>
  <c r="H509" i="4"/>
  <c r="I509" i="4" s="1"/>
  <c r="E509" i="4" s="1"/>
  <c r="H512" i="4"/>
  <c r="I512" i="4" s="1"/>
  <c r="E512" i="4" s="1"/>
  <c r="H521" i="4"/>
  <c r="I521" i="4" s="1"/>
  <c r="E521" i="4" s="1"/>
  <c r="G2498" i="5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H544" i="4"/>
  <c r="I544" i="4" s="1"/>
  <c r="E544" i="4" s="1"/>
  <c r="G2440" i="5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G2538" i="5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G2187" i="5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G1956" i="5" s="1"/>
  <c r="H608" i="4"/>
  <c r="I608" i="4" s="1"/>
  <c r="E608" i="4" s="1"/>
  <c r="H614" i="4"/>
  <c r="I614" i="4" s="1"/>
  <c r="E614" i="4" s="1"/>
  <c r="G2416" i="5" s="1"/>
  <c r="H618" i="4"/>
  <c r="I618" i="4" s="1"/>
  <c r="E618" i="4" s="1"/>
  <c r="H622" i="4"/>
  <c r="I622" i="4" s="1"/>
  <c r="E622" i="4" s="1"/>
  <c r="H628" i="4"/>
  <c r="I628" i="4" s="1"/>
  <c r="E628" i="4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G2156" i="5" s="1"/>
  <c r="H666" i="4"/>
  <c r="I666" i="4" s="1"/>
  <c r="E666" i="4" s="1"/>
  <c r="G2450" i="5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H768" i="4"/>
  <c r="I768" i="4" s="1"/>
  <c r="E768" i="4" s="1"/>
  <c r="H772" i="4"/>
  <c r="I772" i="4" s="1"/>
  <c r="E772" i="4" s="1"/>
  <c r="G2232" i="5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H800" i="4"/>
  <c r="I800" i="4" s="1"/>
  <c r="E800" i="4" s="1"/>
  <c r="G2239" i="5" s="1"/>
  <c r="H804" i="4"/>
  <c r="I804" i="4" s="1"/>
  <c r="E804" i="4" s="1"/>
  <c r="G2242" i="5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G2133" i="5" s="1"/>
  <c r="H824" i="4"/>
  <c r="I824" i="4" s="1"/>
  <c r="E824" i="4" s="1"/>
  <c r="H828" i="4"/>
  <c r="I828" i="4" s="1"/>
  <c r="E828" i="4" s="1"/>
  <c r="G2153" i="5" s="1"/>
  <c r="H831" i="4"/>
  <c r="I831" i="4" s="1"/>
  <c r="E831" i="4" s="1"/>
  <c r="G2158" i="5" s="1"/>
  <c r="H835" i="4"/>
  <c r="I835" i="4" s="1"/>
  <c r="E835" i="4" s="1"/>
  <c r="H839" i="4"/>
  <c r="I839" i="4" s="1"/>
  <c r="E839" i="4" s="1"/>
  <c r="H843" i="4"/>
  <c r="I843" i="4" s="1"/>
  <c r="E843" i="4" s="1"/>
  <c r="H847" i="4"/>
  <c r="I847" i="4" s="1"/>
  <c r="E847" i="4" s="1"/>
  <c r="H851" i="4"/>
  <c r="I851" i="4" s="1"/>
  <c r="E851" i="4" s="1"/>
  <c r="G2160" i="5" s="1"/>
  <c r="H855" i="4"/>
  <c r="I855" i="4" s="1"/>
  <c r="E855" i="4" s="1"/>
  <c r="H859" i="4"/>
  <c r="I859" i="4" s="1"/>
  <c r="E859" i="4" s="1"/>
  <c r="H863" i="4"/>
  <c r="I863" i="4" s="1"/>
  <c r="E863" i="4" s="1"/>
  <c r="H867" i="4"/>
  <c r="I867" i="4" s="1"/>
  <c r="E867" i="4" s="1"/>
  <c r="H871" i="4"/>
  <c r="I871" i="4" s="1"/>
  <c r="E871" i="4" s="1"/>
  <c r="H184" i="4"/>
  <c r="I184" i="4" s="1"/>
  <c r="E184" i="4" s="1"/>
  <c r="H879" i="4"/>
  <c r="I879" i="4" s="1"/>
  <c r="E879" i="4" s="1"/>
  <c r="H883" i="4"/>
  <c r="I883" i="4" s="1"/>
  <c r="E883" i="4" s="1"/>
  <c r="H887" i="4"/>
  <c r="I887" i="4" s="1"/>
  <c r="E887" i="4" s="1"/>
  <c r="G1942" i="5" s="1"/>
  <c r="H385" i="4"/>
  <c r="I385" i="4" s="1"/>
  <c r="E385" i="4" s="1"/>
  <c r="G1943" i="5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G2176" i="5" s="1"/>
  <c r="H469" i="4"/>
  <c r="I469" i="4" s="1"/>
  <c r="E469" i="4" s="1"/>
  <c r="G2400" i="5" s="1"/>
  <c r="H473" i="4"/>
  <c r="I473" i="4" s="1"/>
  <c r="E473" i="4" s="1"/>
  <c r="H477" i="4"/>
  <c r="I477" i="4" s="1"/>
  <c r="E477" i="4" s="1"/>
  <c r="H485" i="4"/>
  <c r="I485" i="4" s="1"/>
  <c r="E485" i="4" s="1"/>
  <c r="H489" i="4"/>
  <c r="I489" i="4" s="1"/>
  <c r="E489" i="4" s="1"/>
  <c r="G2532" i="5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H522" i="4"/>
  <c r="I522" i="4" s="1"/>
  <c r="E522" i="4" s="1"/>
  <c r="G2216" i="5" s="1"/>
  <c r="H526" i="4"/>
  <c r="I526" i="4" s="1"/>
  <c r="E526" i="4" s="1"/>
  <c r="G459" i="5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H569" i="4"/>
  <c r="I569" i="4" s="1"/>
  <c r="E569" i="4" s="1"/>
  <c r="H573" i="4"/>
  <c r="I573" i="4" s="1"/>
  <c r="E573" i="4" s="1"/>
  <c r="G1447" i="5" s="1"/>
  <c r="H580" i="4"/>
  <c r="I580" i="4" s="1"/>
  <c r="E580" i="4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G2273" i="5" s="1"/>
  <c r="H611" i="4"/>
  <c r="I611" i="4" s="1"/>
  <c r="E611" i="4" s="1"/>
  <c r="H617" i="4"/>
  <c r="I617" i="4" s="1"/>
  <c r="E617" i="4" s="1"/>
  <c r="H48" i="4"/>
  <c r="I48" i="4" s="1"/>
  <c r="E48" i="4" s="1"/>
  <c r="H629" i="4"/>
  <c r="I629" i="4" s="1"/>
  <c r="E629" i="4" s="1"/>
  <c r="H636" i="4"/>
  <c r="I636" i="4" s="1"/>
  <c r="E636" i="4" s="1"/>
  <c r="G2175" i="5" s="1"/>
  <c r="H640" i="4"/>
  <c r="I640" i="4" s="1"/>
  <c r="E640" i="4" s="1"/>
  <c r="H644" i="4"/>
  <c r="I644" i="4" s="1"/>
  <c r="E644" i="4" s="1"/>
  <c r="H648" i="4"/>
  <c r="I648" i="4" s="1"/>
  <c r="E648" i="4" s="1"/>
  <c r="G2110" i="5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H676" i="4"/>
  <c r="I676" i="4" s="1"/>
  <c r="E676" i="4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G2503" i="5" s="1"/>
  <c r="H711" i="4"/>
  <c r="I711" i="4" s="1"/>
  <c r="E711" i="4" s="1"/>
  <c r="H715" i="4"/>
  <c r="I715" i="4" s="1"/>
  <c r="E715" i="4" s="1"/>
  <c r="H719" i="4"/>
  <c r="I719" i="4" s="1"/>
  <c r="E719" i="4" s="1"/>
  <c r="G2353" i="5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G2274" i="5" s="1"/>
  <c r="H761" i="4"/>
  <c r="I761" i="4" s="1"/>
  <c r="E761" i="4" s="1"/>
  <c r="H765" i="4"/>
  <c r="I765" i="4" s="1"/>
  <c r="E765" i="4" s="1"/>
  <c r="H769" i="4"/>
  <c r="I769" i="4" s="1"/>
  <c r="E769" i="4" s="1"/>
  <c r="H773" i="4"/>
  <c r="I773" i="4" s="1"/>
  <c r="E773" i="4" s="1"/>
  <c r="G2493" i="5" s="1"/>
  <c r="H777" i="4"/>
  <c r="I777" i="4" s="1"/>
  <c r="E777" i="4" s="1"/>
  <c r="H781" i="4"/>
  <c r="I781" i="4" s="1"/>
  <c r="E781" i="4" s="1"/>
  <c r="H37" i="4"/>
  <c r="I37" i="4" s="1"/>
  <c r="E37" i="4" s="1"/>
  <c r="H789" i="4"/>
  <c r="I789" i="4" s="1"/>
  <c r="E789" i="4" s="1"/>
  <c r="H793" i="4"/>
  <c r="I793" i="4" s="1"/>
  <c r="E793" i="4" s="1"/>
  <c r="G2159" i="5" s="1"/>
  <c r="H797" i="4"/>
  <c r="I797" i="4" s="1"/>
  <c r="E797" i="4" s="1"/>
  <c r="G2294" i="5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H836" i="4"/>
  <c r="I836" i="4" s="1"/>
  <c r="E836" i="4" s="1"/>
  <c r="G1954" i="5" s="1"/>
  <c r="H840" i="4"/>
  <c r="I840" i="4" s="1"/>
  <c r="E840" i="4" s="1"/>
  <c r="G2520" i="5" s="1"/>
  <c r="H844" i="4"/>
  <c r="I844" i="4" s="1"/>
  <c r="E844" i="4" s="1"/>
  <c r="H848" i="4"/>
  <c r="I848" i="4" s="1"/>
  <c r="E848" i="4" s="1"/>
  <c r="G2249" i="5" s="1"/>
  <c r="H852" i="4"/>
  <c r="I852" i="4" s="1"/>
  <c r="E852" i="4" s="1"/>
  <c r="H856" i="4"/>
  <c r="I856" i="4" s="1"/>
  <c r="E856" i="4" s="1"/>
  <c r="G1981" i="5" s="1"/>
  <c r="H860" i="4"/>
  <c r="I860" i="4" s="1"/>
  <c r="E860" i="4" s="1"/>
  <c r="H864" i="4"/>
  <c r="I864" i="4" s="1"/>
  <c r="E864" i="4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H884" i="4"/>
  <c r="I884" i="4" s="1"/>
  <c r="E884" i="4" s="1"/>
  <c r="H440" i="4"/>
  <c r="I440" i="4" s="1"/>
  <c r="E440" i="4" s="1"/>
  <c r="H451" i="4"/>
  <c r="I451" i="4" s="1"/>
  <c r="E451" i="4" s="1"/>
  <c r="H453" i="4"/>
  <c r="I453" i="4" s="1"/>
  <c r="E453" i="4" s="1"/>
  <c r="H465" i="4"/>
  <c r="I465" i="4" s="1"/>
  <c r="E465" i="4" s="1"/>
  <c r="G2500" i="5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H507" i="4"/>
  <c r="I507" i="4" s="1"/>
  <c r="E507" i="4" s="1"/>
  <c r="H516" i="4"/>
  <c r="I516" i="4" s="1"/>
  <c r="E516" i="4" s="1"/>
  <c r="H519" i="4"/>
  <c r="I519" i="4" s="1"/>
  <c r="E519" i="4" s="1"/>
  <c r="H523" i="4"/>
  <c r="I523" i="4" s="1"/>
  <c r="E523" i="4" s="1"/>
  <c r="H527" i="4"/>
  <c r="I527" i="4" s="1"/>
  <c r="E527" i="4" s="1"/>
  <c r="H535" i="4"/>
  <c r="I535" i="4" s="1"/>
  <c r="E535" i="4" s="1"/>
  <c r="H539" i="4"/>
  <c r="I539" i="4" s="1"/>
  <c r="E539" i="4" s="1"/>
  <c r="H550" i="4"/>
  <c r="I550" i="4" s="1"/>
  <c r="E550" i="4" s="1"/>
  <c r="G2371" i="5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H570" i="4"/>
  <c r="I570" i="4" s="1"/>
  <c r="E570" i="4" s="1"/>
  <c r="G222" i="5" s="1"/>
  <c r="H574" i="4"/>
  <c r="I574" i="4" s="1"/>
  <c r="E574" i="4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E603" i="4" s="1"/>
  <c r="H609" i="4"/>
  <c r="I609" i="4" s="1"/>
  <c r="E609" i="4" s="1"/>
  <c r="H615" i="4"/>
  <c r="I615" i="4" s="1"/>
  <c r="E615" i="4" s="1"/>
  <c r="H621" i="4"/>
  <c r="I621" i="4" s="1"/>
  <c r="E621" i="4" s="1"/>
  <c r="H154" i="4"/>
  <c r="I154" i="4" s="1"/>
  <c r="E154" i="4" s="1"/>
  <c r="H630" i="4"/>
  <c r="I630" i="4" s="1"/>
  <c r="E630" i="4" s="1"/>
  <c r="H633" i="4"/>
  <c r="I633" i="4" s="1"/>
  <c r="E633" i="4" s="1"/>
  <c r="G2372" i="5" s="1"/>
  <c r="H637" i="4"/>
  <c r="I637" i="4" s="1"/>
  <c r="E637" i="4" s="1"/>
  <c r="H641" i="4"/>
  <c r="I641" i="4" s="1"/>
  <c r="E641" i="4" s="1"/>
  <c r="H645" i="4"/>
  <c r="I645" i="4" s="1"/>
  <c r="E645" i="4" s="1"/>
  <c r="H649" i="4"/>
  <c r="I649" i="4" s="1"/>
  <c r="E649" i="4" s="1"/>
  <c r="G2291" i="5" s="1"/>
  <c r="H656" i="4"/>
  <c r="I656" i="4" s="1"/>
  <c r="E656" i="4" s="1"/>
  <c r="H660" i="4"/>
  <c r="I660" i="4" s="1"/>
  <c r="E660" i="4" s="1"/>
  <c r="G2152" i="5" s="1"/>
  <c r="H664" i="4"/>
  <c r="I664" i="4" s="1"/>
  <c r="E664" i="4" s="1"/>
  <c r="H673" i="4"/>
  <c r="I673" i="4" s="1"/>
  <c r="E673" i="4" s="1"/>
  <c r="H677" i="4"/>
  <c r="I677" i="4" s="1"/>
  <c r="E677" i="4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G2513" i="5" s="1"/>
  <c r="H700" i="4"/>
  <c r="I700" i="4" s="1"/>
  <c r="E700" i="4" s="1"/>
  <c r="H704" i="4"/>
  <c r="I704" i="4" s="1"/>
  <c r="E704" i="4" s="1"/>
  <c r="H708" i="4"/>
  <c r="I708" i="4" s="1"/>
  <c r="E708" i="4" s="1"/>
  <c r="G2194" i="5" s="1"/>
  <c r="H712" i="4"/>
  <c r="I712" i="4" s="1"/>
  <c r="E712" i="4" s="1"/>
  <c r="H716" i="4"/>
  <c r="I716" i="4" s="1"/>
  <c r="E716" i="4" s="1"/>
  <c r="H720" i="4"/>
  <c r="I720" i="4" s="1"/>
  <c r="E720" i="4" s="1"/>
  <c r="G2041" i="5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G2428" i="5" s="1"/>
  <c r="H770" i="4"/>
  <c r="I770" i="4" s="1"/>
  <c r="E770" i="4" s="1"/>
  <c r="H774" i="4"/>
  <c r="I774" i="4" s="1"/>
  <c r="E774" i="4" s="1"/>
  <c r="H778" i="4"/>
  <c r="I778" i="4" s="1"/>
  <c r="E778" i="4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H798" i="4"/>
  <c r="I798" i="4" s="1"/>
  <c r="E798" i="4" s="1"/>
  <c r="H802" i="4"/>
  <c r="I802" i="4" s="1"/>
  <c r="E802" i="4" s="1"/>
  <c r="H806" i="4"/>
  <c r="I806" i="4" s="1"/>
  <c r="E806" i="4" s="1"/>
  <c r="G2251" i="5" s="1"/>
  <c r="H810" i="4"/>
  <c r="I810" i="4" s="1"/>
  <c r="E810" i="4" s="1"/>
  <c r="H814" i="4"/>
  <c r="I814" i="4" s="1"/>
  <c r="E814" i="4" s="1"/>
  <c r="G2263" i="5" s="1"/>
  <c r="H818" i="4"/>
  <c r="I818" i="4" s="1"/>
  <c r="E818" i="4" s="1"/>
  <c r="G2338" i="5" s="1"/>
  <c r="H822" i="4"/>
  <c r="I822" i="4" s="1"/>
  <c r="E822" i="4" s="1"/>
  <c r="H826" i="4"/>
  <c r="I826" i="4" s="1"/>
  <c r="E826" i="4" s="1"/>
  <c r="H833" i="4"/>
  <c r="I833" i="4" s="1"/>
  <c r="E833" i="4" s="1"/>
  <c r="H837" i="4"/>
  <c r="I837" i="4" s="1"/>
  <c r="E837" i="4" s="1"/>
  <c r="H841" i="4"/>
  <c r="I841" i="4" s="1"/>
  <c r="E841" i="4" s="1"/>
  <c r="H877" i="4"/>
  <c r="I877" i="4" s="1"/>
  <c r="E877" i="4" s="1"/>
  <c r="G2470" i="5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G2524" i="5" s="1"/>
  <c r="H869" i="4"/>
  <c r="I869" i="4" s="1"/>
  <c r="E869" i="4" s="1"/>
  <c r="G1319" i="5" s="1"/>
  <c r="H861" i="4"/>
  <c r="I861" i="4" s="1"/>
  <c r="E861" i="4" s="1"/>
  <c r="H205" i="4"/>
  <c r="I205" i="4" s="1"/>
  <c r="E205" i="4" s="1"/>
  <c r="G2390" i="5" s="1"/>
  <c r="H881" i="4"/>
  <c r="I881" i="4" s="1"/>
  <c r="E881" i="4" s="1"/>
  <c r="H885" i="4"/>
  <c r="I885" i="4" s="1"/>
  <c r="E885" i="4" s="1"/>
  <c r="D23" i="53"/>
  <c r="D28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2237" i="5" l="1"/>
  <c r="G2523" i="5"/>
  <c r="G2236" i="5"/>
  <c r="G2521" i="5"/>
  <c r="G2113" i="5"/>
  <c r="G2541" i="5"/>
  <c r="G2542" i="5"/>
  <c r="G2543" i="5"/>
  <c r="G2112" i="5"/>
  <c r="G2547" i="5"/>
  <c r="G2548" i="5"/>
  <c r="G2240" i="5"/>
  <c r="G2510" i="5"/>
  <c r="G2233" i="5"/>
  <c r="G2518" i="5"/>
  <c r="G2241" i="5"/>
  <c r="G2535" i="5"/>
  <c r="G2117" i="5"/>
  <c r="G2549" i="5"/>
  <c r="G2212" i="5"/>
  <c r="G2527" i="5"/>
  <c r="G2010" i="5"/>
  <c r="G2526" i="5"/>
  <c r="G2544" i="5"/>
  <c r="G2545" i="5"/>
  <c r="G2546" i="5"/>
  <c r="G2253" i="5"/>
  <c r="G2531" i="5"/>
  <c r="G2203" i="5"/>
  <c r="G2509" i="5"/>
  <c r="G2243" i="5"/>
  <c r="G2537" i="5"/>
  <c r="G2254" i="5"/>
  <c r="G2529" i="5"/>
  <c r="G2229" i="5"/>
  <c r="G2515" i="5"/>
  <c r="G2116" i="5"/>
  <c r="G2539" i="5"/>
  <c r="G2540" i="5"/>
  <c r="G2247" i="5"/>
  <c r="G2533" i="5"/>
  <c r="G2210" i="5"/>
  <c r="G2512" i="5"/>
  <c r="G2168" i="5"/>
  <c r="G2504" i="5"/>
  <c r="G2290" i="5"/>
  <c r="G2411" i="5"/>
  <c r="G2310" i="5"/>
  <c r="G2409" i="5"/>
  <c r="G2405" i="5"/>
  <c r="G2406" i="5"/>
  <c r="G2404" i="5"/>
  <c r="G2136" i="5"/>
  <c r="G2423" i="5"/>
  <c r="G2303" i="5"/>
  <c r="G2387" i="5"/>
  <c r="G2461" i="5"/>
  <c r="G2460" i="5"/>
  <c r="G2040" i="5"/>
  <c r="G2370" i="5"/>
  <c r="G2495" i="5"/>
  <c r="G2496" i="5"/>
  <c r="G1982" i="5"/>
  <c r="G2481" i="5"/>
  <c r="G2482" i="5"/>
  <c r="G2483" i="5"/>
  <c r="G1947" i="5"/>
  <c r="G2466" i="5"/>
  <c r="G2205" i="5"/>
  <c r="G2502" i="5"/>
  <c r="G2062" i="5"/>
  <c r="G2433" i="5"/>
  <c r="G2278" i="5"/>
  <c r="G2413" i="5"/>
  <c r="G1931" i="5"/>
  <c r="G2471" i="5"/>
  <c r="G1963" i="5"/>
  <c r="G2484" i="5"/>
  <c r="G2378" i="5"/>
  <c r="G2379" i="5"/>
  <c r="G2281" i="5"/>
  <c r="G2397" i="5"/>
  <c r="G2456" i="5"/>
  <c r="G2455" i="5"/>
  <c r="G2361" i="5"/>
  <c r="G2362" i="5"/>
  <c r="G2437" i="5"/>
  <c r="G2436" i="5"/>
  <c r="G2434" i="5"/>
  <c r="G2435" i="5"/>
  <c r="G2438" i="5"/>
  <c r="G2122" i="5"/>
  <c r="G2421" i="5"/>
  <c r="G2478" i="5"/>
  <c r="G2479" i="5"/>
  <c r="G2449" i="5"/>
  <c r="G2448" i="5"/>
  <c r="G1932" i="5"/>
  <c r="G2468" i="5"/>
  <c r="G2288" i="5"/>
  <c r="G2396" i="5"/>
  <c r="G2128" i="5"/>
  <c r="G2418" i="5"/>
  <c r="G2419" i="5"/>
  <c r="G1917" i="5"/>
  <c r="G2469" i="5"/>
  <c r="G2287" i="5"/>
  <c r="G2386" i="5"/>
  <c r="G1980" i="5"/>
  <c r="G2485" i="5"/>
  <c r="G2486" i="5"/>
  <c r="G1964" i="5"/>
  <c r="G2472" i="5"/>
  <c r="G2473" i="5"/>
  <c r="G2474" i="5"/>
  <c r="G2045" i="5"/>
  <c r="G2360" i="5"/>
  <c r="G2265" i="5"/>
  <c r="G2381" i="5"/>
  <c r="G2185" i="5"/>
  <c r="G2497" i="5"/>
  <c r="G2401" i="5"/>
  <c r="G2402" i="5"/>
  <c r="G2403" i="5"/>
  <c r="G2442" i="5"/>
  <c r="G2444" i="5"/>
  <c r="G2443" i="5"/>
  <c r="G1987" i="5"/>
  <c r="G2480" i="5"/>
  <c r="G2264" i="5"/>
  <c r="G2382" i="5"/>
  <c r="G2267" i="5"/>
  <c r="G2377" i="5"/>
  <c r="G2012" i="5"/>
  <c r="G2374" i="5"/>
  <c r="G2017" i="5"/>
  <c r="G2368" i="5"/>
  <c r="G2453" i="5"/>
  <c r="G2454" i="5"/>
  <c r="G1937" i="5"/>
  <c r="G2447" i="5"/>
  <c r="G2011" i="5"/>
  <c r="G2366" i="5"/>
  <c r="G1930" i="5"/>
  <c r="G2459" i="5"/>
  <c r="G2458" i="5"/>
  <c r="G2457" i="5"/>
  <c r="G2452" i="5"/>
  <c r="G2451" i="5"/>
  <c r="G2302" i="5"/>
  <c r="G2388" i="5"/>
  <c r="G2389" i="5"/>
  <c r="G2431" i="5"/>
  <c r="G2432" i="5"/>
  <c r="G2123" i="5"/>
  <c r="G2417" i="5"/>
  <c r="G2169" i="5"/>
  <c r="G2492" i="5"/>
  <c r="G2383" i="5"/>
  <c r="G2384" i="5"/>
  <c r="G2385" i="5"/>
  <c r="G1912" i="5"/>
  <c r="G2462" i="5"/>
  <c r="G1910" i="5"/>
  <c r="G2445" i="5"/>
  <c r="G2301" i="5"/>
  <c r="G2408" i="5"/>
  <c r="G163" i="5"/>
  <c r="G2424" i="5"/>
  <c r="G2063" i="5"/>
  <c r="G2358" i="5"/>
  <c r="G2266" i="5"/>
  <c r="G2380" i="5"/>
  <c r="G1970" i="5"/>
  <c r="G2477" i="5"/>
  <c r="G2046" i="5"/>
  <c r="G2427" i="5"/>
  <c r="G1909" i="5"/>
  <c r="G2463" i="5"/>
  <c r="G2350" i="5"/>
  <c r="G2351" i="5"/>
  <c r="G2042" i="5"/>
  <c r="G2352" i="5"/>
  <c r="G2091" i="5"/>
  <c r="G2342" i="5"/>
  <c r="G1955" i="5"/>
  <c r="G2344" i="5"/>
  <c r="G2036" i="5"/>
  <c r="G2349" i="5"/>
  <c r="G2043" i="5"/>
  <c r="G2354" i="5"/>
  <c r="G2008" i="5"/>
  <c r="G2356" i="5"/>
  <c r="G2355" i="5"/>
  <c r="G1962" i="5"/>
  <c r="G2340" i="5"/>
  <c r="G2083" i="5"/>
  <c r="G2343" i="5"/>
  <c r="G2077" i="5"/>
  <c r="G2341" i="5"/>
  <c r="G2346" i="5"/>
  <c r="G2347" i="5"/>
  <c r="G2348" i="5"/>
  <c r="G2333" i="5"/>
  <c r="G2332" i="5"/>
  <c r="G2334" i="5"/>
  <c r="G2317" i="5"/>
  <c r="G2318" i="5"/>
  <c r="G2323" i="5"/>
  <c r="G2322" i="5"/>
  <c r="G2325" i="5"/>
  <c r="G2324" i="5"/>
  <c r="G2328" i="5"/>
  <c r="G2330" i="5"/>
  <c r="G2331" i="5"/>
  <c r="G2327" i="5"/>
  <c r="G2329" i="5"/>
  <c r="G2093" i="5"/>
  <c r="G2339" i="5"/>
  <c r="G1985" i="5"/>
  <c r="G2337" i="5"/>
  <c r="G2075" i="5"/>
  <c r="G2336" i="5"/>
  <c r="G2319" i="5"/>
  <c r="G2321" i="5"/>
  <c r="G2320" i="5"/>
  <c r="G1923" i="5"/>
  <c r="G1924" i="5"/>
  <c r="G1925" i="5"/>
  <c r="G2208" i="5"/>
  <c r="G2209" i="5"/>
  <c r="G2071" i="5"/>
  <c r="G2072" i="5"/>
  <c r="G2073" i="5"/>
  <c r="G2074" i="5"/>
  <c r="G2098" i="5"/>
  <c r="G2099" i="5"/>
  <c r="G2100" i="5"/>
  <c r="G2295" i="5"/>
  <c r="G2296" i="5"/>
  <c r="G1988" i="5"/>
  <c r="G1989" i="5"/>
  <c r="G1990" i="5"/>
  <c r="G1991" i="5"/>
  <c r="G1992" i="5"/>
  <c r="G2170" i="5"/>
  <c r="G2171" i="5"/>
  <c r="G2174" i="5"/>
  <c r="G2172" i="5"/>
  <c r="G2173" i="5"/>
  <c r="G2244" i="5"/>
  <c r="G2245" i="5"/>
  <c r="G1938" i="5"/>
  <c r="G1939" i="5"/>
  <c r="G2305" i="5"/>
  <c r="G2304" i="5"/>
  <c r="G2306" i="5"/>
  <c r="G2094" i="5"/>
  <c r="G2095" i="5"/>
  <c r="G2096" i="5"/>
  <c r="G2097" i="5"/>
  <c r="G2192" i="5"/>
  <c r="G2190" i="5"/>
  <c r="G2191" i="5"/>
  <c r="G2193" i="5"/>
  <c r="G2026" i="5"/>
  <c r="G2027" i="5"/>
  <c r="G1959" i="5"/>
  <c r="G1960" i="5"/>
  <c r="G2047" i="5"/>
  <c r="G2048" i="5"/>
  <c r="G2049" i="5"/>
  <c r="G2050" i="5"/>
  <c r="G2051" i="5"/>
  <c r="G2150" i="5"/>
  <c r="G2151" i="5"/>
  <c r="G2087" i="5"/>
  <c r="G2088" i="5"/>
  <c r="G2144" i="5"/>
  <c r="G2145" i="5"/>
  <c r="G2293" i="5"/>
  <c r="G2292" i="5"/>
  <c r="G2023" i="5"/>
  <c r="G2024" i="5"/>
  <c r="G2025" i="5"/>
  <c r="G1983" i="5"/>
  <c r="G1984" i="5"/>
  <c r="G2181" i="5"/>
  <c r="G2184" i="5"/>
  <c r="G2182" i="5"/>
  <c r="G2183" i="5"/>
  <c r="G1901" i="5"/>
  <c r="G1902" i="5"/>
  <c r="G1903" i="5"/>
  <c r="G2258" i="5"/>
  <c r="G2259" i="5"/>
  <c r="G2164" i="5"/>
  <c r="G2166" i="5"/>
  <c r="G2165" i="5"/>
  <c r="G2167" i="5"/>
  <c r="G2080" i="5"/>
  <c r="G2081" i="5"/>
  <c r="G2082" i="5"/>
  <c r="G2311" i="5"/>
  <c r="G2312" i="5"/>
  <c r="G1975" i="5"/>
  <c r="G1976" i="5"/>
  <c r="G1968" i="5"/>
  <c r="G1969" i="5"/>
  <c r="G1949" i="5"/>
  <c r="G1950" i="5"/>
  <c r="G1951" i="5"/>
  <c r="G1952" i="5"/>
  <c r="G1977" i="5"/>
  <c r="G1978" i="5"/>
  <c r="G1979" i="5"/>
  <c r="G1913" i="5"/>
  <c r="G1914" i="5"/>
  <c r="G1915" i="5"/>
  <c r="G1916" i="5"/>
  <c r="G1957" i="5"/>
  <c r="G1958" i="5"/>
  <c r="G1920" i="5"/>
  <c r="G1921" i="5"/>
  <c r="G2119" i="5"/>
  <c r="G2120" i="5"/>
  <c r="G1994" i="5"/>
  <c r="G1995" i="5"/>
  <c r="G1996" i="5"/>
  <c r="G2055" i="5"/>
  <c r="G2056" i="5"/>
  <c r="G2217" i="5"/>
  <c r="G2218" i="5"/>
  <c r="G2199" i="5"/>
  <c r="G2201" i="5"/>
  <c r="G2198" i="5"/>
  <c r="G2200" i="5"/>
  <c r="G2188" i="5"/>
  <c r="G2189" i="5"/>
  <c r="G1928" i="5"/>
  <c r="G1929" i="5"/>
  <c r="G2037" i="5"/>
  <c r="G2038" i="5"/>
  <c r="G2039" i="5"/>
  <c r="G2270" i="5"/>
  <c r="G2271" i="5"/>
  <c r="G2268" i="5"/>
  <c r="G2269" i="5"/>
  <c r="G2272" i="5"/>
  <c r="G1933" i="5"/>
  <c r="G1934" i="5"/>
  <c r="G2146" i="5"/>
  <c r="G2147" i="5"/>
  <c r="G2148" i="5"/>
  <c r="G2149" i="5"/>
  <c r="G1940" i="5"/>
  <c r="G1941" i="5"/>
  <c r="G2300" i="5"/>
  <c r="G2299" i="5"/>
  <c r="G2106" i="5"/>
  <c r="G2107" i="5"/>
  <c r="G2108" i="5"/>
  <c r="G2028" i="5"/>
  <c r="G2029" i="5"/>
  <c r="G2030" i="5"/>
  <c r="G2031" i="5"/>
  <c r="G2032" i="5"/>
  <c r="G2260" i="5"/>
  <c r="G2262" i="5"/>
  <c r="G2261" i="5"/>
  <c r="G2178" i="5"/>
  <c r="G2180" i="5"/>
  <c r="G2177" i="5"/>
  <c r="G2179" i="5"/>
  <c r="G2069" i="5"/>
  <c r="G2070" i="5"/>
  <c r="G2276" i="5"/>
  <c r="G2275" i="5"/>
  <c r="G2313" i="5"/>
  <c r="G2314" i="5"/>
  <c r="G2315" i="5"/>
  <c r="G1945" i="5"/>
  <c r="G1946" i="5"/>
  <c r="G2052" i="5"/>
  <c r="G2053" i="5"/>
  <c r="G2054" i="5"/>
  <c r="G2219" i="5"/>
  <c r="G2221" i="5"/>
  <c r="G2224" i="5"/>
  <c r="G2220" i="5"/>
  <c r="G2222" i="5"/>
  <c r="G2223" i="5"/>
  <c r="G2225" i="5"/>
  <c r="G2059" i="5"/>
  <c r="G2060" i="5"/>
  <c r="G2196" i="5"/>
  <c r="G2197" i="5"/>
  <c r="G2195" i="5"/>
  <c r="G2033" i="5"/>
  <c r="G2034" i="5"/>
  <c r="G1999" i="5"/>
  <c r="G2000" i="5"/>
  <c r="G2001" i="5"/>
  <c r="G1905" i="5"/>
  <c r="G1906" i="5"/>
  <c r="G1907" i="5"/>
  <c r="G1908" i="5"/>
  <c r="G2066" i="5"/>
  <c r="G2067" i="5"/>
  <c r="G2068" i="5"/>
  <c r="G2002" i="5"/>
  <c r="G2003" i="5"/>
  <c r="G2280" i="5"/>
  <c r="G2279" i="5"/>
  <c r="G2078" i="5"/>
  <c r="G2079" i="5"/>
  <c r="G1971" i="5"/>
  <c r="G1972" i="5"/>
  <c r="G2089" i="5"/>
  <c r="G2090" i="5"/>
  <c r="G1918" i="5"/>
  <c r="G1919" i="5"/>
  <c r="G2282" i="5"/>
  <c r="G2284" i="5"/>
  <c r="G2285" i="5"/>
  <c r="G2283" i="5"/>
  <c r="G2286" i="5"/>
  <c r="G2129" i="5"/>
  <c r="G2130" i="5"/>
  <c r="G2131" i="5"/>
  <c r="G2132" i="5"/>
  <c r="G2006" i="5"/>
  <c r="G2007" i="5"/>
  <c r="G2021" i="5"/>
  <c r="G2022" i="5"/>
  <c r="G1845" i="5"/>
  <c r="G628" i="5"/>
  <c r="G1316" i="5"/>
  <c r="G170" i="5"/>
  <c r="G171" i="5"/>
  <c r="G1223" i="5"/>
  <c r="G1400" i="5"/>
  <c r="G1656" i="5"/>
  <c r="G732" i="5"/>
  <c r="G230" i="5"/>
  <c r="G229" i="5"/>
  <c r="G692" i="5"/>
  <c r="G235" i="5"/>
  <c r="G695" i="5"/>
  <c r="G1600" i="5"/>
  <c r="G285" i="5"/>
  <c r="G286" i="5"/>
  <c r="G898" i="5"/>
  <c r="G1722" i="5"/>
  <c r="G1468" i="5"/>
  <c r="G1470" i="5"/>
  <c r="G1469" i="5"/>
  <c r="G378" i="5"/>
  <c r="G379" i="5"/>
  <c r="G1096" i="5"/>
  <c r="G1562" i="5"/>
  <c r="G1778" i="5"/>
  <c r="G962" i="5"/>
  <c r="G1777" i="5"/>
  <c r="G468" i="5"/>
  <c r="G812" i="5"/>
  <c r="G813" i="5"/>
  <c r="G1359" i="5"/>
  <c r="G1213" i="5"/>
  <c r="G1731" i="5"/>
  <c r="G1732" i="5"/>
  <c r="G178" i="5"/>
  <c r="G176" i="5"/>
  <c r="G177" i="5"/>
  <c r="G175" i="5"/>
  <c r="G179" i="5"/>
  <c r="G1415" i="5"/>
  <c r="G1417" i="5"/>
  <c r="G1416" i="5"/>
  <c r="G500" i="5"/>
  <c r="G824" i="5"/>
  <c r="G1829" i="5"/>
  <c r="G167" i="5"/>
  <c r="G166" i="5"/>
  <c r="G722" i="5"/>
  <c r="G530" i="5"/>
  <c r="G705" i="5"/>
  <c r="G706" i="5"/>
  <c r="G1140" i="5"/>
  <c r="G1431" i="5"/>
  <c r="G1138" i="5"/>
  <c r="G1139" i="5"/>
  <c r="G1430" i="5"/>
  <c r="G1627" i="5"/>
  <c r="G88" i="5"/>
  <c r="G89" i="5"/>
  <c r="G90" i="5"/>
  <c r="G800" i="5"/>
  <c r="G802" i="5"/>
  <c r="G801" i="5"/>
  <c r="G1870" i="5"/>
  <c r="G1038" i="5"/>
  <c r="G1531" i="5"/>
  <c r="G306" i="5"/>
  <c r="G305" i="5"/>
  <c r="G1188" i="5"/>
  <c r="G1458" i="5"/>
  <c r="G1723" i="5"/>
  <c r="G476" i="5"/>
  <c r="G836" i="5"/>
  <c r="G1838" i="5"/>
  <c r="G1270" i="5"/>
  <c r="G1127" i="5"/>
  <c r="G1839" i="5"/>
  <c r="G1840" i="5"/>
  <c r="G1841" i="5"/>
  <c r="G689" i="5"/>
  <c r="G1162" i="5"/>
  <c r="G256" i="5"/>
  <c r="G255" i="5"/>
  <c r="G257" i="5"/>
  <c r="G889" i="5"/>
  <c r="G1186" i="5"/>
  <c r="G1460" i="5"/>
  <c r="G1696" i="5"/>
  <c r="G232" i="5"/>
  <c r="G231" i="5"/>
  <c r="G691" i="5"/>
  <c r="G1293" i="5"/>
  <c r="G1164" i="5"/>
  <c r="G1292" i="5"/>
  <c r="G1599" i="5"/>
  <c r="G690" i="5"/>
  <c r="G1165" i="5"/>
  <c r="G896" i="5"/>
  <c r="G289" i="5"/>
  <c r="G1464" i="5"/>
  <c r="G1179" i="5"/>
  <c r="G218" i="5"/>
  <c r="G216" i="5"/>
  <c r="G220" i="5"/>
  <c r="G217" i="5"/>
  <c r="G221" i="5"/>
  <c r="G215" i="5"/>
  <c r="G693" i="5"/>
  <c r="G694" i="5"/>
  <c r="G219" i="5"/>
  <c r="G1166" i="5"/>
  <c r="G1285" i="5"/>
  <c r="G1286" i="5"/>
  <c r="G1606" i="5"/>
  <c r="G537" i="5"/>
  <c r="G536" i="5"/>
  <c r="G538" i="5"/>
  <c r="G1153" i="5"/>
  <c r="G1634" i="5"/>
  <c r="G1445" i="5"/>
  <c r="G416" i="5"/>
  <c r="G420" i="5"/>
  <c r="G417" i="5"/>
  <c r="G419" i="5"/>
  <c r="G415" i="5"/>
  <c r="G418" i="5"/>
  <c r="G1681" i="5"/>
  <c r="G274" i="5"/>
  <c r="G272" i="5"/>
  <c r="G273" i="5"/>
  <c r="G886" i="5"/>
  <c r="G885" i="5"/>
  <c r="G1181" i="5"/>
  <c r="G1699" i="5"/>
  <c r="G1463" i="5"/>
  <c r="G891" i="5"/>
  <c r="G1477" i="5"/>
  <c r="G1697" i="5"/>
  <c r="G605" i="5"/>
  <c r="G858" i="5"/>
  <c r="G606" i="5"/>
  <c r="G1573" i="5"/>
  <c r="G1619" i="5"/>
  <c r="G1071" i="5"/>
  <c r="G957" i="5"/>
  <c r="G1803" i="5"/>
  <c r="G950" i="5"/>
  <c r="G1802" i="5"/>
  <c r="G1549" i="5"/>
  <c r="G161" i="5"/>
  <c r="G723" i="5"/>
  <c r="G1219" i="5"/>
  <c r="G1412" i="5"/>
  <c r="G1873" i="5"/>
  <c r="G593" i="5"/>
  <c r="G852" i="5"/>
  <c r="G1621" i="5"/>
  <c r="G1061" i="5"/>
  <c r="G894" i="5"/>
  <c r="G1189" i="5"/>
  <c r="G1084" i="5"/>
  <c r="G1085" i="5"/>
  <c r="G1561" i="5"/>
  <c r="G1793" i="5"/>
  <c r="G292" i="5"/>
  <c r="G296" i="5"/>
  <c r="G290" i="5"/>
  <c r="G295" i="5"/>
  <c r="G291" i="5"/>
  <c r="G293" i="5"/>
  <c r="G294" i="5"/>
  <c r="G899" i="5"/>
  <c r="G1459" i="5"/>
  <c r="G1176" i="5"/>
  <c r="G1713" i="5"/>
  <c r="G421" i="5"/>
  <c r="G1677" i="5"/>
  <c r="G30" i="5"/>
  <c r="G33" i="5"/>
  <c r="G31" i="5"/>
  <c r="G29" i="5"/>
  <c r="G34" i="5"/>
  <c r="G32" i="5"/>
  <c r="G678" i="5"/>
  <c r="G1003" i="5"/>
  <c r="G1335" i="5"/>
  <c r="G1336" i="5"/>
  <c r="G1880" i="5"/>
  <c r="G1881" i="5"/>
  <c r="G1879" i="5"/>
  <c r="G486" i="5"/>
  <c r="G1271" i="5"/>
  <c r="G1830" i="5"/>
  <c r="G1130" i="5"/>
  <c r="G381" i="5"/>
  <c r="G382" i="5"/>
  <c r="G1672" i="5"/>
  <c r="G189" i="5"/>
  <c r="G725" i="5"/>
  <c r="G1230" i="5"/>
  <c r="G1424" i="5"/>
  <c r="G1647" i="5"/>
  <c r="G1648" i="5"/>
  <c r="G1646" i="5"/>
  <c r="G499" i="5"/>
  <c r="G1260" i="5"/>
  <c r="G1825" i="5"/>
  <c r="G634" i="5"/>
  <c r="G637" i="5"/>
  <c r="G635" i="5"/>
  <c r="G638" i="5"/>
  <c r="G636" i="5"/>
  <c r="G904" i="5"/>
  <c r="G633" i="5"/>
  <c r="G903" i="5"/>
  <c r="G1044" i="5"/>
  <c r="G1486" i="5"/>
  <c r="G1489" i="5"/>
  <c r="G1487" i="5"/>
  <c r="G1816" i="5"/>
  <c r="G1488" i="5"/>
  <c r="G157" i="5"/>
  <c r="G737" i="5"/>
  <c r="G1224" i="5"/>
  <c r="G1404" i="5"/>
  <c r="G1662" i="5"/>
  <c r="G22" i="5"/>
  <c r="G20" i="5"/>
  <c r="G18" i="5"/>
  <c r="G21" i="5"/>
  <c r="G19" i="5"/>
  <c r="G1346" i="5"/>
  <c r="G1896" i="5"/>
  <c r="G842" i="5"/>
  <c r="G841" i="5"/>
  <c r="G1265" i="5"/>
  <c r="G1823" i="5"/>
  <c r="G672" i="5"/>
  <c r="G1016" i="5"/>
  <c r="G1015" i="5"/>
  <c r="G1017" i="5"/>
  <c r="G1018" i="5"/>
  <c r="G194" i="5"/>
  <c r="G193" i="5"/>
  <c r="G729" i="5"/>
  <c r="G730" i="5"/>
  <c r="G731" i="5"/>
  <c r="G1225" i="5"/>
  <c r="G1403" i="5"/>
  <c r="G1653" i="5"/>
  <c r="G918" i="5"/>
  <c r="G1051" i="5"/>
  <c r="G1819" i="5"/>
  <c r="G1100" i="5"/>
  <c r="G928" i="5"/>
  <c r="G1809" i="5"/>
  <c r="G241" i="5"/>
  <c r="G607" i="5"/>
  <c r="G609" i="5"/>
  <c r="G611" i="5"/>
  <c r="G610" i="5"/>
  <c r="G854" i="5"/>
  <c r="G608" i="5"/>
  <c r="G853" i="5"/>
  <c r="G1067" i="5"/>
  <c r="G1578" i="5"/>
  <c r="G1618" i="5"/>
  <c r="G1576" i="5"/>
  <c r="G1579" i="5"/>
  <c r="G1580" i="5"/>
  <c r="G1577" i="5"/>
  <c r="G1617" i="5"/>
  <c r="G1574" i="5"/>
  <c r="G1066" i="5"/>
  <c r="G1575" i="5"/>
  <c r="G348" i="5"/>
  <c r="G349" i="5"/>
  <c r="G963" i="5"/>
  <c r="G1095" i="5"/>
  <c r="G603" i="5"/>
  <c r="G873" i="5"/>
  <c r="G604" i="5"/>
  <c r="G1614" i="5"/>
  <c r="G1583" i="5"/>
  <c r="G7" i="5"/>
  <c r="G660" i="5"/>
  <c r="G1010" i="5"/>
  <c r="G385" i="5"/>
  <c r="G973" i="5"/>
  <c r="G974" i="5"/>
  <c r="G1386" i="5"/>
  <c r="G1114" i="5"/>
  <c r="G1687" i="5"/>
  <c r="G56" i="5"/>
  <c r="G794" i="5"/>
  <c r="G1492" i="5"/>
  <c r="G1034" i="5"/>
  <c r="G1872" i="5"/>
  <c r="G432" i="5"/>
  <c r="G976" i="5"/>
  <c r="G1390" i="5"/>
  <c r="G1688" i="5"/>
  <c r="G1103" i="5"/>
  <c r="G314" i="5"/>
  <c r="G933" i="5"/>
  <c r="G1566" i="5"/>
  <c r="G524" i="5"/>
  <c r="G525" i="5"/>
  <c r="G523" i="5"/>
  <c r="G1137" i="5"/>
  <c r="G1635" i="5"/>
  <c r="G704" i="5"/>
  <c r="G1444" i="5"/>
  <c r="G1152" i="5"/>
  <c r="G456" i="5"/>
  <c r="G819" i="5"/>
  <c r="G472" i="5"/>
  <c r="G471" i="5"/>
  <c r="G826" i="5"/>
  <c r="G1273" i="5"/>
  <c r="G1128" i="5"/>
  <c r="G1272" i="5"/>
  <c r="G1274" i="5"/>
  <c r="G1827" i="5"/>
  <c r="G186" i="5"/>
  <c r="G188" i="5"/>
  <c r="G187" i="5"/>
  <c r="G1663" i="5"/>
  <c r="G116" i="5"/>
  <c r="G117" i="5"/>
  <c r="G760" i="5"/>
  <c r="G759" i="5"/>
  <c r="G1204" i="5"/>
  <c r="G1774" i="5"/>
  <c r="G1205" i="5"/>
  <c r="G1318" i="5"/>
  <c r="G1203" i="5"/>
  <c r="G386" i="5"/>
  <c r="G387" i="5"/>
  <c r="G988" i="5"/>
  <c r="G1110" i="5"/>
  <c r="G1109" i="5"/>
  <c r="G1398" i="5"/>
  <c r="G546" i="5"/>
  <c r="G544" i="5"/>
  <c r="G716" i="5"/>
  <c r="G545" i="5"/>
  <c r="G1142" i="5"/>
  <c r="G1145" i="5"/>
  <c r="G1429" i="5"/>
  <c r="G1141" i="5"/>
  <c r="G1144" i="5"/>
  <c r="G1628" i="5"/>
  <c r="G1428" i="5"/>
  <c r="G1143" i="5"/>
  <c r="G860" i="5"/>
  <c r="G1056" i="5"/>
  <c r="G1589" i="5"/>
  <c r="G1609" i="5"/>
  <c r="G75" i="5"/>
  <c r="G76" i="5"/>
  <c r="G77" i="5"/>
  <c r="G74" i="5"/>
  <c r="G78" i="5"/>
  <c r="G790" i="5"/>
  <c r="G1026" i="5"/>
  <c r="G1505" i="5"/>
  <c r="G1510" i="5"/>
  <c r="G1508" i="5"/>
  <c r="G1506" i="5"/>
  <c r="G1864" i="5"/>
  <c r="G1507" i="5"/>
  <c r="G1504" i="5"/>
  <c r="G1509" i="5"/>
  <c r="G613" i="5"/>
  <c r="G614" i="5"/>
  <c r="G851" i="5"/>
  <c r="G1057" i="5"/>
  <c r="G612" i="5"/>
  <c r="G1581" i="5"/>
  <c r="G1616" i="5"/>
  <c r="G200" i="5"/>
  <c r="G1221" i="5"/>
  <c r="G1425" i="5"/>
  <c r="G743" i="5"/>
  <c r="G1643" i="5"/>
  <c r="G51" i="5"/>
  <c r="G52" i="5"/>
  <c r="G53" i="5"/>
  <c r="G54" i="5"/>
  <c r="G665" i="5"/>
  <c r="G999" i="5"/>
  <c r="G1325" i="5"/>
  <c r="G1327" i="5"/>
  <c r="G1878" i="5"/>
  <c r="G1324" i="5"/>
  <c r="G1326" i="5"/>
  <c r="G664" i="5"/>
  <c r="G206" i="5"/>
  <c r="G208" i="5"/>
  <c r="G209" i="5"/>
  <c r="G207" i="5"/>
  <c r="G703" i="5"/>
  <c r="G1289" i="5"/>
  <c r="G1605" i="5"/>
  <c r="G835" i="5"/>
  <c r="G878" i="5"/>
  <c r="G879" i="5"/>
  <c r="G1702" i="5"/>
  <c r="G1454" i="5"/>
  <c r="G1700" i="5"/>
  <c r="G1701" i="5"/>
  <c r="G1187" i="5"/>
  <c r="G427" i="5"/>
  <c r="G426" i="5"/>
  <c r="G1104" i="5"/>
  <c r="G1395" i="5"/>
  <c r="G966" i="5"/>
  <c r="G1394" i="5"/>
  <c r="G1396" i="5"/>
  <c r="G1667" i="5"/>
  <c r="G392" i="5"/>
  <c r="G396" i="5"/>
  <c r="G393" i="5"/>
  <c r="G395" i="5"/>
  <c r="G391" i="5"/>
  <c r="G983" i="5"/>
  <c r="G394" i="5"/>
  <c r="G984" i="5"/>
  <c r="G1115" i="5"/>
  <c r="G1377" i="5"/>
  <c r="G982" i="5"/>
  <c r="G1116" i="5"/>
  <c r="G1668" i="5"/>
  <c r="G1669" i="5"/>
  <c r="G650" i="5"/>
  <c r="G653" i="5"/>
  <c r="G654" i="5"/>
  <c r="G651" i="5"/>
  <c r="G655" i="5"/>
  <c r="G652" i="5"/>
  <c r="G910" i="5"/>
  <c r="G1045" i="5"/>
  <c r="G1820" i="5"/>
  <c r="G388" i="5"/>
  <c r="G389" i="5"/>
  <c r="G390" i="5"/>
  <c r="G964" i="5"/>
  <c r="G276" i="5"/>
  <c r="G277" i="5"/>
  <c r="G1726" i="5"/>
  <c r="G457" i="5"/>
  <c r="G458" i="5"/>
  <c r="G1364" i="5"/>
  <c r="G1744" i="5"/>
  <c r="G164" i="5"/>
  <c r="G165" i="5"/>
  <c r="G288" i="5"/>
  <c r="G287" i="5"/>
  <c r="G897" i="5"/>
  <c r="G1190" i="5"/>
  <c r="G1706" i="5"/>
  <c r="G1705" i="5"/>
  <c r="G362" i="5"/>
  <c r="G363" i="5"/>
  <c r="G961" i="5"/>
  <c r="G1073" i="5"/>
  <c r="G1721" i="5"/>
  <c r="G1543" i="5"/>
  <c r="G793" i="5"/>
  <c r="G59" i="5"/>
  <c r="G58" i="5"/>
  <c r="G803" i="5"/>
  <c r="G1030" i="5"/>
  <c r="G1525" i="5"/>
  <c r="G204" i="5"/>
  <c r="G205" i="5"/>
  <c r="G203" i="5"/>
  <c r="G700" i="5"/>
  <c r="G1161" i="5"/>
  <c r="G1603" i="5"/>
  <c r="G512" i="5"/>
  <c r="G513" i="5"/>
  <c r="G830" i="5"/>
  <c r="G1258" i="5"/>
  <c r="G1836" i="5"/>
  <c r="G657" i="5"/>
  <c r="G656" i="5"/>
  <c r="G911" i="5"/>
  <c r="G1485" i="5"/>
  <c r="G424" i="5"/>
  <c r="G425" i="5"/>
  <c r="G422" i="5"/>
  <c r="G423" i="5"/>
  <c r="G1113" i="5"/>
  <c r="G1399" i="5"/>
  <c r="G989" i="5"/>
  <c r="G990" i="5"/>
  <c r="G1675" i="5"/>
  <c r="G452" i="5"/>
  <c r="G453" i="5"/>
  <c r="G804" i="5"/>
  <c r="G1738" i="5"/>
  <c r="G1210" i="5"/>
  <c r="G1368" i="5"/>
  <c r="G1737" i="5"/>
  <c r="G508" i="5"/>
  <c r="G509" i="5"/>
  <c r="G507" i="5"/>
  <c r="G506" i="5"/>
  <c r="G831" i="5"/>
  <c r="G1283" i="5"/>
  <c r="G1835" i="5"/>
  <c r="G440" i="5"/>
  <c r="G439" i="5"/>
  <c r="G1118" i="5"/>
  <c r="G1369" i="5"/>
  <c r="G1119" i="5"/>
  <c r="G985" i="5"/>
  <c r="G1120" i="5"/>
  <c r="G1689" i="5"/>
  <c r="G329" i="5"/>
  <c r="G330" i="5"/>
  <c r="G327" i="5"/>
  <c r="G328" i="5"/>
  <c r="G919" i="5"/>
  <c r="G1079" i="5"/>
  <c r="G1556" i="5"/>
  <c r="G1557" i="5"/>
  <c r="G1791" i="5"/>
  <c r="G131" i="5"/>
  <c r="G132" i="5"/>
  <c r="G129" i="5"/>
  <c r="G133" i="5"/>
  <c r="G130" i="5"/>
  <c r="G761" i="5"/>
  <c r="G762" i="5"/>
  <c r="G1206" i="5"/>
  <c r="G1305" i="5"/>
  <c r="G1307" i="5"/>
  <c r="G1306" i="5"/>
  <c r="G1771" i="5"/>
  <c r="G1472" i="5"/>
  <c r="G1473" i="5"/>
  <c r="G1471" i="5"/>
  <c r="G67" i="5"/>
  <c r="G71" i="5"/>
  <c r="G68" i="5"/>
  <c r="G72" i="5"/>
  <c r="G69" i="5"/>
  <c r="G73" i="5"/>
  <c r="G70" i="5"/>
  <c r="G333" i="5"/>
  <c r="G332" i="5"/>
  <c r="G949" i="5"/>
  <c r="G948" i="5"/>
  <c r="G1800" i="5"/>
  <c r="G1801" i="5"/>
  <c r="G1551" i="5"/>
  <c r="G717" i="5"/>
  <c r="G1147" i="5"/>
  <c r="G36" i="5"/>
  <c r="G35" i="5"/>
  <c r="G682" i="5"/>
  <c r="G683" i="5"/>
  <c r="G1011" i="5"/>
  <c r="G797" i="5"/>
  <c r="G798" i="5"/>
  <c r="G1028" i="5"/>
  <c r="G1526" i="5"/>
  <c r="G796" i="5"/>
  <c r="G1868" i="5"/>
  <c r="G558" i="5"/>
  <c r="G559" i="5"/>
  <c r="G1253" i="5"/>
  <c r="G1255" i="5"/>
  <c r="G1254" i="5"/>
  <c r="G1860" i="5"/>
  <c r="G526" i="5"/>
  <c r="G1636" i="5"/>
  <c r="G1154" i="5"/>
  <c r="G1155" i="5"/>
  <c r="G442" i="5"/>
  <c r="G1214" i="5"/>
  <c r="G1733" i="5"/>
  <c r="G927" i="5"/>
  <c r="G1099" i="5"/>
  <c r="G40" i="5"/>
  <c r="G1006" i="5"/>
  <c r="G1007" i="5"/>
  <c r="G1883" i="5"/>
  <c r="G1884" i="5"/>
  <c r="G368" i="5"/>
  <c r="G365" i="5"/>
  <c r="G366" i="5"/>
  <c r="G367" i="5"/>
  <c r="G921" i="5"/>
  <c r="G1078" i="5"/>
  <c r="G1565" i="5"/>
  <c r="G1564" i="5"/>
  <c r="G1792" i="5"/>
  <c r="G968" i="5"/>
  <c r="G1371" i="5"/>
  <c r="G1373" i="5"/>
  <c r="G1372" i="5"/>
  <c r="G275" i="5"/>
  <c r="G893" i="5"/>
  <c r="G1180" i="5"/>
  <c r="G1694" i="5"/>
  <c r="G1695" i="5"/>
  <c r="G1455" i="5"/>
  <c r="G721" i="5"/>
  <c r="G174" i="5"/>
  <c r="G172" i="5"/>
  <c r="G173" i="5"/>
  <c r="G724" i="5"/>
  <c r="G1231" i="5"/>
  <c r="G1411" i="5"/>
  <c r="G1649" i="5"/>
  <c r="G1232" i="5"/>
  <c r="G373" i="5"/>
  <c r="G931" i="5"/>
  <c r="G1795" i="5"/>
  <c r="G147" i="5"/>
  <c r="G740" i="5"/>
  <c r="G1413" i="5"/>
  <c r="G1222" i="5"/>
  <c r="G1642" i="5"/>
  <c r="G87" i="5"/>
  <c r="G799" i="5"/>
  <c r="G1530" i="5"/>
  <c r="G1871" i="5"/>
  <c r="G1039" i="5"/>
  <c r="G95" i="5"/>
  <c r="G96" i="5"/>
  <c r="G93" i="5"/>
  <c r="G97" i="5"/>
  <c r="G94" i="5"/>
  <c r="G98" i="5"/>
  <c r="G785" i="5"/>
  <c r="G1502" i="5"/>
  <c r="G1762" i="5"/>
  <c r="G1022" i="5"/>
  <c r="G1500" i="5"/>
  <c r="G1503" i="5"/>
  <c r="G1763" i="5"/>
  <c r="G1764" i="5"/>
  <c r="G1501" i="5"/>
  <c r="G816" i="5"/>
  <c r="G1217" i="5"/>
  <c r="G639" i="5"/>
  <c r="G642" i="5"/>
  <c r="G640" i="5"/>
  <c r="G645" i="5"/>
  <c r="G643" i="5"/>
  <c r="G646" i="5"/>
  <c r="G641" i="5"/>
  <c r="G914" i="5"/>
  <c r="G644" i="5"/>
  <c r="G915" i="5"/>
  <c r="G1040" i="5"/>
  <c r="G1815" i="5"/>
  <c r="G103" i="5"/>
  <c r="G104" i="5"/>
  <c r="G105" i="5"/>
  <c r="G756" i="5"/>
  <c r="G1303" i="5"/>
  <c r="G1207" i="5"/>
  <c r="G1302" i="5"/>
  <c r="G1304" i="5"/>
  <c r="G1749" i="5"/>
  <c r="G556" i="5"/>
  <c r="G744" i="5"/>
  <c r="G1257" i="5"/>
  <c r="G815" i="5"/>
  <c r="G1218" i="5"/>
  <c r="G376" i="5"/>
  <c r="G377" i="5"/>
  <c r="G374" i="5"/>
  <c r="G375" i="5"/>
  <c r="G1782" i="5"/>
  <c r="G930" i="5"/>
  <c r="G1781" i="5"/>
  <c r="G210" i="5"/>
  <c r="G702" i="5"/>
  <c r="G1291" i="5"/>
  <c r="G1290" i="5"/>
  <c r="G516" i="5"/>
  <c r="G520" i="5"/>
  <c r="G517" i="5"/>
  <c r="G521" i="5"/>
  <c r="G518" i="5"/>
  <c r="G519" i="5"/>
  <c r="G840" i="5"/>
  <c r="G839" i="5"/>
  <c r="G1125" i="5"/>
  <c r="G1282" i="5"/>
  <c r="G1895" i="5"/>
  <c r="G569" i="5"/>
  <c r="G570" i="5"/>
  <c r="G750" i="5"/>
  <c r="G1247" i="5"/>
  <c r="G1234" i="5"/>
  <c r="G1246" i="5"/>
  <c r="G1859" i="5"/>
  <c r="G63" i="5"/>
  <c r="G60" i="5"/>
  <c r="G64" i="5"/>
  <c r="G61" i="5"/>
  <c r="G65" i="5"/>
  <c r="G62" i="5"/>
  <c r="G66" i="5"/>
  <c r="G777" i="5"/>
  <c r="G1513" i="5"/>
  <c r="G1033" i="5"/>
  <c r="G1514" i="5"/>
  <c r="G1693" i="5"/>
  <c r="G1515" i="5"/>
  <c r="G1691" i="5"/>
  <c r="G1692" i="5"/>
  <c r="G615" i="5"/>
  <c r="G859" i="5"/>
  <c r="G1588" i="5"/>
  <c r="G1055" i="5"/>
  <c r="G1615" i="5"/>
  <c r="G127" i="5"/>
  <c r="G126" i="5"/>
  <c r="G1317" i="5"/>
  <c r="G1770" i="5"/>
  <c r="G1192" i="5"/>
  <c r="G1068" i="5"/>
  <c r="G1587" i="5"/>
  <c r="G1607" i="5"/>
  <c r="G162" i="5"/>
  <c r="G733" i="5"/>
  <c r="G1427" i="5"/>
  <c r="G1660" i="5"/>
  <c r="G1426" i="5"/>
  <c r="G1658" i="5"/>
  <c r="G1661" i="5"/>
  <c r="G1659" i="5"/>
  <c r="G845" i="5"/>
  <c r="G1277" i="5"/>
  <c r="G1279" i="5"/>
  <c r="G1276" i="5"/>
  <c r="G1278" i="5"/>
  <c r="G2" i="5"/>
  <c r="G673" i="5"/>
  <c r="G1328" i="5"/>
  <c r="G1889" i="5"/>
  <c r="G380" i="5"/>
  <c r="G929" i="5"/>
  <c r="G1083" i="5"/>
  <c r="G1798" i="5"/>
  <c r="G1082" i="5"/>
  <c r="G595" i="5"/>
  <c r="G594" i="5"/>
  <c r="G850" i="5"/>
  <c r="G616" i="5"/>
  <c r="G857" i="5"/>
  <c r="G1584" i="5"/>
  <c r="G868" i="5"/>
  <c r="G592" i="5"/>
  <c r="G1062" i="5"/>
  <c r="G1063" i="5"/>
  <c r="G1593" i="5"/>
  <c r="G1624" i="5"/>
  <c r="G540" i="5"/>
  <c r="G543" i="5"/>
  <c r="G541" i="5"/>
  <c r="G539" i="5"/>
  <c r="G713" i="5"/>
  <c r="G542" i="5"/>
  <c r="G1150" i="5"/>
  <c r="G1151" i="5"/>
  <c r="G1438" i="5"/>
  <c r="G1440" i="5"/>
  <c r="G1639" i="5"/>
  <c r="G1437" i="5"/>
  <c r="G1637" i="5"/>
  <c r="G1439" i="5"/>
  <c r="G1638" i="5"/>
  <c r="G12" i="5"/>
  <c r="G11" i="5"/>
  <c r="G663" i="5"/>
  <c r="G1020" i="5"/>
  <c r="G1344" i="5"/>
  <c r="G1875" i="5"/>
  <c r="G312" i="5"/>
  <c r="G311" i="5"/>
  <c r="G313" i="5"/>
  <c r="G881" i="5"/>
  <c r="G310" i="5"/>
  <c r="G1172" i="5"/>
  <c r="G1698" i="5"/>
  <c r="G1461" i="5"/>
  <c r="G202" i="5"/>
  <c r="G686" i="5"/>
  <c r="G1163" i="5"/>
  <c r="G190" i="5"/>
  <c r="G192" i="5"/>
  <c r="G191" i="5"/>
  <c r="G735" i="5"/>
  <c r="G736" i="5"/>
  <c r="G1227" i="5"/>
  <c r="G1652" i="5"/>
  <c r="G1422" i="5"/>
  <c r="G554" i="5"/>
  <c r="G553" i="5"/>
  <c r="G1849" i="5"/>
  <c r="G414" i="5"/>
  <c r="G1387" i="5"/>
  <c r="G1112" i="5"/>
  <c r="G1682" i="5"/>
  <c r="G972" i="5"/>
  <c r="G1388" i="5"/>
  <c r="G1683" i="5"/>
  <c r="G1684" i="5"/>
  <c r="G581" i="5"/>
  <c r="G583" i="5"/>
  <c r="G584" i="5"/>
  <c r="G582" i="5"/>
  <c r="G752" i="5"/>
  <c r="G1850" i="5"/>
  <c r="G1238" i="5"/>
  <c r="G1248" i="5"/>
  <c r="G1851" i="5"/>
  <c r="G143" i="5"/>
  <c r="G144" i="5"/>
  <c r="G145" i="5"/>
  <c r="G146" i="5"/>
  <c r="G1197" i="5"/>
  <c r="G1320" i="5"/>
  <c r="G1776" i="5"/>
  <c r="G754" i="5"/>
  <c r="G817" i="5"/>
  <c r="G372" i="5"/>
  <c r="G369" i="5"/>
  <c r="G370" i="5"/>
  <c r="G371" i="5"/>
  <c r="G922" i="5"/>
  <c r="G1563" i="5"/>
  <c r="G1077" i="5"/>
  <c r="G1797" i="5"/>
  <c r="G356" i="5"/>
  <c r="G360" i="5"/>
  <c r="G353" i="5"/>
  <c r="G357" i="5"/>
  <c r="G361" i="5"/>
  <c r="G354" i="5"/>
  <c r="G358" i="5"/>
  <c r="G355" i="5"/>
  <c r="G359" i="5"/>
  <c r="G1534" i="5"/>
  <c r="G1533" i="5"/>
  <c r="G1804" i="5"/>
  <c r="G484" i="5"/>
  <c r="G485" i="5"/>
  <c r="G483" i="5"/>
  <c r="G482" i="5"/>
  <c r="G1267" i="5"/>
  <c r="G464" i="5"/>
  <c r="G463" i="5"/>
  <c r="G1360" i="5"/>
  <c r="G1741" i="5"/>
  <c r="G1739" i="5"/>
  <c r="G1740" i="5"/>
  <c r="G490" i="5"/>
  <c r="G843" i="5"/>
  <c r="G1264" i="5"/>
  <c r="G23" i="5"/>
  <c r="G661" i="5"/>
  <c r="G1008" i="5"/>
  <c r="G1347" i="5"/>
  <c r="G1882" i="5"/>
  <c r="G1348" i="5"/>
  <c r="G625" i="5"/>
  <c r="G626" i="5"/>
  <c r="G909" i="5"/>
  <c r="G1814" i="5"/>
  <c r="G1043" i="5"/>
  <c r="G1482" i="5"/>
  <c r="G1483" i="5"/>
  <c r="G855" i="5"/>
  <c r="G1612" i="5"/>
  <c r="G1585" i="5"/>
  <c r="G465" i="5"/>
  <c r="G809" i="5"/>
  <c r="G1361" i="5"/>
  <c r="G510" i="5"/>
  <c r="G511" i="5"/>
  <c r="G825" i="5"/>
  <c r="G1121" i="5"/>
  <c r="G1269" i="5"/>
  <c r="G1837" i="5"/>
  <c r="G148" i="5"/>
  <c r="G741" i="5"/>
  <c r="G1419" i="5"/>
  <c r="G335" i="5"/>
  <c r="G334" i="5"/>
  <c r="G564" i="5"/>
  <c r="G565" i="5"/>
  <c r="G567" i="5"/>
  <c r="G751" i="5"/>
  <c r="G566" i="5"/>
  <c r="G1237" i="5"/>
  <c r="G6" i="5"/>
  <c r="G670" i="5"/>
  <c r="G1891" i="5"/>
  <c r="G1001" i="5"/>
  <c r="G747" i="5"/>
  <c r="G1853" i="5"/>
  <c r="G284" i="5"/>
  <c r="G282" i="5"/>
  <c r="G283" i="5"/>
  <c r="G895" i="5"/>
  <c r="G1177" i="5"/>
  <c r="G320" i="5"/>
  <c r="G318" i="5"/>
  <c r="G319" i="5"/>
  <c r="G943" i="5"/>
  <c r="G944" i="5"/>
  <c r="G1086" i="5"/>
  <c r="G1546" i="5"/>
  <c r="G1789" i="5"/>
  <c r="G1788" i="5"/>
  <c r="G136" i="5"/>
  <c r="G137" i="5"/>
  <c r="G758" i="5"/>
  <c r="G1209" i="5"/>
  <c r="G1308" i="5"/>
  <c r="G1769" i="5"/>
  <c r="G384" i="5"/>
  <c r="G383" i="5"/>
  <c r="G967" i="5"/>
  <c r="G1381" i="5"/>
  <c r="G1686" i="5"/>
  <c r="G1380" i="5"/>
  <c r="G49" i="5"/>
  <c r="G50" i="5"/>
  <c r="G658" i="5"/>
  <c r="G1004" i="5"/>
  <c r="G1343" i="5"/>
  <c r="G1005" i="5"/>
  <c r="G1894" i="5"/>
  <c r="G515" i="5"/>
  <c r="G514" i="5"/>
  <c r="G1261" i="5"/>
  <c r="G1824" i="5"/>
  <c r="G83" i="5"/>
  <c r="G84" i="5"/>
  <c r="G85" i="5"/>
  <c r="G86" i="5"/>
  <c r="G789" i="5"/>
  <c r="G788" i="5"/>
  <c r="G1494" i="5"/>
  <c r="G1766" i="5"/>
  <c r="G1027" i="5"/>
  <c r="G1495" i="5"/>
  <c r="G1496" i="5"/>
  <c r="G1493" i="5"/>
  <c r="G1199" i="5"/>
  <c r="G1322" i="5"/>
  <c r="G775" i="5"/>
  <c r="G1773" i="5"/>
  <c r="G488" i="5"/>
  <c r="G487" i="5"/>
  <c r="G1074" i="5"/>
  <c r="G1558" i="5"/>
  <c r="G1811" i="5"/>
  <c r="G107" i="5"/>
  <c r="G108" i="5"/>
  <c r="G106" i="5"/>
  <c r="G1309" i="5"/>
  <c r="G1310" i="5"/>
  <c r="G467" i="5"/>
  <c r="G820" i="5"/>
  <c r="G1357" i="5"/>
  <c r="G466" i="5"/>
  <c r="G1734" i="5"/>
  <c r="G1358" i="5"/>
  <c r="G1735" i="5"/>
  <c r="G677" i="5"/>
  <c r="G676" i="5"/>
  <c r="G995" i="5"/>
  <c r="G1105" i="5"/>
  <c r="G1379" i="5"/>
  <c r="G1106" i="5"/>
  <c r="G1674" i="5"/>
  <c r="G246" i="5"/>
  <c r="G244" i="5"/>
  <c r="G248" i="5"/>
  <c r="G247" i="5"/>
  <c r="G245" i="5"/>
  <c r="G890" i="5"/>
  <c r="G1178" i="5"/>
  <c r="G1466" i="5"/>
  <c r="G1709" i="5"/>
  <c r="G1467" i="5"/>
  <c r="G1465" i="5"/>
  <c r="G1708" i="5"/>
  <c r="G308" i="5"/>
  <c r="G307" i="5"/>
  <c r="G309" i="5"/>
  <c r="G888" i="5"/>
  <c r="G1183" i="5"/>
  <c r="G1474" i="5"/>
  <c r="G1724" i="5"/>
  <c r="G617" i="5"/>
  <c r="G619" i="5"/>
  <c r="G618" i="5"/>
  <c r="G870" i="5"/>
  <c r="G871" i="5"/>
  <c r="G1623" i="5"/>
  <c r="G620" i="5"/>
  <c r="G1059" i="5"/>
  <c r="G1568" i="5"/>
  <c r="G119" i="5"/>
  <c r="G123" i="5"/>
  <c r="G120" i="5"/>
  <c r="G124" i="5"/>
  <c r="G121" i="5"/>
  <c r="G125" i="5"/>
  <c r="G118" i="5"/>
  <c r="G122" i="5"/>
  <c r="G769" i="5"/>
  <c r="G766" i="5"/>
  <c r="G771" i="5"/>
  <c r="G767" i="5"/>
  <c r="G772" i="5"/>
  <c r="G768" i="5"/>
  <c r="G1191" i="5"/>
  <c r="G770" i="5"/>
  <c r="G1540" i="5"/>
  <c r="G1542" i="5"/>
  <c r="G1541" i="5"/>
  <c r="G1707" i="5"/>
  <c r="G589" i="5"/>
  <c r="G591" i="5"/>
  <c r="G590" i="5"/>
  <c r="G867" i="5"/>
  <c r="G1064" i="5"/>
  <c r="G1625" i="5"/>
  <c r="G1592" i="5"/>
  <c r="G14" i="5"/>
  <c r="G669" i="5"/>
  <c r="G262" i="5"/>
  <c r="G260" i="5"/>
  <c r="G264" i="5"/>
  <c r="G263" i="5"/>
  <c r="G265" i="5"/>
  <c r="G876" i="5"/>
  <c r="G261" i="5"/>
  <c r="G875" i="5"/>
  <c r="G877" i="5"/>
  <c r="G1704" i="5"/>
  <c r="G1451" i="5"/>
  <c r="G1171" i="5"/>
  <c r="G1703" i="5"/>
  <c r="G1053" i="5"/>
  <c r="G1567" i="5"/>
  <c r="G326" i="5"/>
  <c r="G920" i="5"/>
  <c r="G325" i="5"/>
  <c r="G1794" i="5"/>
  <c r="G1091" i="5"/>
  <c r="G1553" i="5"/>
  <c r="G364" i="5"/>
  <c r="G1072" i="5"/>
  <c r="G960" i="5"/>
  <c r="G1544" i="5"/>
  <c r="G1720" i="5"/>
  <c r="G571" i="5"/>
  <c r="G573" i="5"/>
  <c r="G575" i="5"/>
  <c r="G577" i="5"/>
  <c r="G579" i="5"/>
  <c r="G578" i="5"/>
  <c r="G576" i="5"/>
  <c r="G574" i="5"/>
  <c r="G572" i="5"/>
  <c r="G1249" i="5"/>
  <c r="G580" i="5"/>
  <c r="G1240" i="5"/>
  <c r="G1250" i="5"/>
  <c r="G1855" i="5"/>
  <c r="G228" i="5"/>
  <c r="G687" i="5"/>
  <c r="G1159" i="5"/>
  <c r="G1284" i="5"/>
  <c r="G1604" i="5"/>
  <c r="G149" i="5"/>
  <c r="G742" i="5"/>
  <c r="G1229" i="5"/>
  <c r="G1421" i="5"/>
  <c r="G1644" i="5"/>
  <c r="G1420" i="5"/>
  <c r="G266" i="5"/>
  <c r="G270" i="5"/>
  <c r="G268" i="5"/>
  <c r="G271" i="5"/>
  <c r="G267" i="5"/>
  <c r="G269" i="5"/>
  <c r="G882" i="5"/>
  <c r="G884" i="5"/>
  <c r="G883" i="5"/>
  <c r="G1182" i="5"/>
  <c r="G1456" i="5"/>
  <c r="G1457" i="5"/>
  <c r="G1719" i="5"/>
  <c r="G496" i="5"/>
  <c r="G493" i="5"/>
  <c r="G497" i="5"/>
  <c r="G494" i="5"/>
  <c r="G495" i="5"/>
  <c r="G828" i="5"/>
  <c r="G1126" i="5"/>
  <c r="G1842" i="5"/>
  <c r="G498" i="5"/>
  <c r="G438" i="5"/>
  <c r="G987" i="5"/>
  <c r="G986" i="5"/>
  <c r="G1108" i="5"/>
  <c r="G1690" i="5"/>
  <c r="G1370" i="5"/>
  <c r="G240" i="5"/>
  <c r="G1184" i="5"/>
  <c r="G91" i="5"/>
  <c r="G92" i="5"/>
  <c r="G781" i="5"/>
  <c r="G1032" i="5"/>
  <c r="G1869" i="5"/>
  <c r="G1512" i="5"/>
  <c r="G461" i="5"/>
  <c r="G806" i="5"/>
  <c r="G1365" i="5"/>
  <c r="G1742" i="5"/>
  <c r="G1366" i="5"/>
  <c r="G316" i="5"/>
  <c r="G1092" i="5"/>
  <c r="G942" i="5"/>
  <c r="G1535" i="5"/>
  <c r="G1783" i="5"/>
  <c r="G534" i="5"/>
  <c r="G535" i="5"/>
  <c r="G1134" i="5"/>
  <c r="G712" i="5"/>
  <c r="G1436" i="5"/>
  <c r="G1631" i="5"/>
  <c r="G1435" i="5"/>
  <c r="G1632" i="5"/>
  <c r="G1630" i="5"/>
  <c r="G278" i="5"/>
  <c r="G280" i="5"/>
  <c r="G279" i="5"/>
  <c r="G281" i="5"/>
  <c r="G887" i="5"/>
  <c r="G1450" i="5"/>
  <c r="G1725" i="5"/>
  <c r="G792" i="5"/>
  <c r="G1497" i="5"/>
  <c r="G791" i="5"/>
  <c r="G1023" i="5"/>
  <c r="G560" i="5"/>
  <c r="G562" i="5"/>
  <c r="G563" i="5"/>
  <c r="G561" i="5"/>
  <c r="G1235" i="5"/>
  <c r="G1251" i="5"/>
  <c r="G1252" i="5"/>
  <c r="G1848" i="5"/>
  <c r="G778" i="5"/>
  <c r="G779" i="5"/>
  <c r="G925" i="5"/>
  <c r="G1088" i="5"/>
  <c r="G1810" i="5"/>
  <c r="G182" i="5"/>
  <c r="G180" i="5"/>
  <c r="G184" i="5"/>
  <c r="G181" i="5"/>
  <c r="G185" i="5"/>
  <c r="G183" i="5"/>
  <c r="G728" i="5"/>
  <c r="G726" i="5"/>
  <c r="G1401" i="5"/>
  <c r="G727" i="5"/>
  <c r="G1226" i="5"/>
  <c r="G1402" i="5"/>
  <c r="G1654" i="5"/>
  <c r="G38" i="5"/>
  <c r="G39" i="5"/>
  <c r="G37" i="5"/>
  <c r="G674" i="5"/>
  <c r="G1331" i="5"/>
  <c r="G1013" i="5"/>
  <c r="G1892" i="5"/>
  <c r="G404" i="5"/>
  <c r="G408" i="5"/>
  <c r="G412" i="5"/>
  <c r="G401" i="5"/>
  <c r="G405" i="5"/>
  <c r="G409" i="5"/>
  <c r="G403" i="5"/>
  <c r="G411" i="5"/>
  <c r="G406" i="5"/>
  <c r="G407" i="5"/>
  <c r="G410" i="5"/>
  <c r="G979" i="5"/>
  <c r="G980" i="5"/>
  <c r="G978" i="5"/>
  <c r="G1383" i="5"/>
  <c r="G1385" i="5"/>
  <c r="G981" i="5"/>
  <c r="G1666" i="5"/>
  <c r="G1107" i="5"/>
  <c r="G1382" i="5"/>
  <c r="G1384" i="5"/>
  <c r="G977" i="5"/>
  <c r="G402" i="5"/>
  <c r="G757" i="5"/>
  <c r="G1196" i="5"/>
  <c r="G1312" i="5"/>
  <c r="G1195" i="5"/>
  <c r="G13" i="5"/>
  <c r="G668" i="5"/>
  <c r="G25" i="5"/>
  <c r="G28" i="5"/>
  <c r="G26" i="5"/>
  <c r="G24" i="5"/>
  <c r="G27" i="5"/>
  <c r="G681" i="5"/>
  <c r="G679" i="5"/>
  <c r="G996" i="5"/>
  <c r="G680" i="5"/>
  <c r="G1333" i="5"/>
  <c r="G997" i="5"/>
  <c r="G998" i="5"/>
  <c r="G1334" i="5"/>
  <c r="G400" i="5"/>
  <c r="G965" i="5"/>
  <c r="G324" i="5"/>
  <c r="G322" i="5"/>
  <c r="G323" i="5"/>
  <c r="G321" i="5"/>
  <c r="G924" i="5"/>
  <c r="G1093" i="5"/>
  <c r="G1547" i="5"/>
  <c r="G1796" i="5"/>
  <c r="G505" i="5"/>
  <c r="G834" i="5"/>
  <c r="G872" i="5"/>
  <c r="G1070" i="5"/>
  <c r="G1620" i="5"/>
  <c r="G139" i="5"/>
  <c r="G140" i="5"/>
  <c r="G141" i="5"/>
  <c r="G142" i="5"/>
  <c r="G763" i="5"/>
  <c r="G1321" i="5"/>
  <c r="G1750" i="5"/>
  <c r="G480" i="5"/>
  <c r="G481" i="5"/>
  <c r="G478" i="5"/>
  <c r="G479" i="5"/>
  <c r="G795" i="5"/>
  <c r="G1528" i="5"/>
  <c r="G1029" i="5"/>
  <c r="G1529" i="5"/>
  <c r="G1867" i="5"/>
  <c r="G1527" i="5"/>
  <c r="G4" i="5"/>
  <c r="G3" i="5"/>
  <c r="G666" i="5"/>
  <c r="G667" i="5"/>
  <c r="G1000" i="5"/>
  <c r="G1886" i="5"/>
  <c r="G1330" i="5"/>
  <c r="G1887" i="5"/>
  <c r="G1888" i="5"/>
  <c r="G99" i="5"/>
  <c r="G100" i="5"/>
  <c r="G101" i="5"/>
  <c r="G102" i="5"/>
  <c r="G783" i="5"/>
  <c r="G784" i="5"/>
  <c r="G1036" i="5"/>
  <c r="G1754" i="5"/>
  <c r="G1516" i="5"/>
  <c r="G1518" i="5"/>
  <c r="G1517" i="5"/>
  <c r="G1755" i="5"/>
  <c r="G79" i="5"/>
  <c r="G787" i="5"/>
  <c r="G1031" i="5"/>
  <c r="G1862" i="5"/>
  <c r="G1520" i="5"/>
  <c r="G1522" i="5"/>
  <c r="G1523" i="5"/>
  <c r="G1521" i="5"/>
  <c r="G1861" i="5"/>
  <c r="G1863" i="5"/>
  <c r="G1519" i="5"/>
  <c r="G115" i="5"/>
  <c r="G1315" i="5"/>
  <c r="G1757" i="5"/>
  <c r="G1756" i="5"/>
  <c r="G470" i="5"/>
  <c r="G807" i="5"/>
  <c r="G1367" i="5"/>
  <c r="G1736" i="5"/>
  <c r="G849" i="5"/>
  <c r="G1060" i="5"/>
  <c r="G1586" i="5"/>
  <c r="G1611" i="5"/>
  <c r="G1898" i="5"/>
  <c r="G250" i="5"/>
  <c r="G254" i="5"/>
  <c r="G252" i="5"/>
  <c r="G249" i="5"/>
  <c r="G251" i="5"/>
  <c r="G253" i="5"/>
  <c r="G331" i="5"/>
  <c r="G1080" i="5"/>
  <c r="G1081" i="5"/>
  <c r="G954" i="5"/>
  <c r="G5" i="5"/>
  <c r="G671" i="5"/>
  <c r="G1002" i="5"/>
  <c r="G1890" i="5"/>
  <c r="G352" i="5"/>
  <c r="G350" i="5"/>
  <c r="G351" i="5"/>
  <c r="G1532" i="5"/>
  <c r="G1805" i="5"/>
  <c r="G947" i="5"/>
  <c r="G1550" i="5"/>
  <c r="G9" i="5"/>
  <c r="G10" i="5"/>
  <c r="G8" i="5"/>
  <c r="G501" i="5"/>
  <c r="G833" i="5"/>
  <c r="G1844" i="5"/>
  <c r="G632" i="5"/>
  <c r="G912" i="5"/>
  <c r="G1049" i="5"/>
  <c r="G1481" i="5"/>
  <c r="G198" i="5"/>
  <c r="G196" i="5"/>
  <c r="G197" i="5"/>
  <c r="G199" i="5"/>
  <c r="G1407" i="5"/>
  <c r="G1665" i="5"/>
  <c r="G212" i="5"/>
  <c r="G213" i="5"/>
  <c r="G211" i="5"/>
  <c r="G697" i="5"/>
  <c r="G1170" i="5"/>
  <c r="G239" i="5"/>
  <c r="G900" i="5"/>
  <c r="G1174" i="5"/>
  <c r="G1453" i="5"/>
  <c r="G1712" i="5"/>
  <c r="G454" i="5"/>
  <c r="G455" i="5"/>
  <c r="G810" i="5"/>
  <c r="G811" i="5"/>
  <c r="G1349" i="5"/>
  <c r="G1212" i="5"/>
  <c r="G1350" i="5"/>
  <c r="G1745" i="5"/>
  <c r="G823" i="5"/>
  <c r="G1831" i="5"/>
  <c r="G80" i="5"/>
  <c r="G81" i="5"/>
  <c r="G82" i="5"/>
  <c r="G782" i="5"/>
  <c r="G1037" i="5"/>
  <c r="G1499" i="5"/>
  <c r="G1751" i="5"/>
  <c r="G503" i="5"/>
  <c r="G844" i="5"/>
  <c r="G1263" i="5"/>
  <c r="G1122" i="5"/>
  <c r="G1833" i="5"/>
  <c r="G926" i="5"/>
  <c r="G1806" i="5"/>
  <c r="G1087" i="5"/>
  <c r="G41" i="5"/>
  <c r="G47" i="5"/>
  <c r="G44" i="5"/>
  <c r="G48" i="5"/>
  <c r="G42" i="5"/>
  <c r="G45" i="5"/>
  <c r="G43" i="5"/>
  <c r="G46" i="5"/>
  <c r="G662" i="5"/>
  <c r="G1337" i="5"/>
  <c r="G1339" i="5"/>
  <c r="G1341" i="5"/>
  <c r="G1021" i="5"/>
  <c r="G1874" i="5"/>
  <c r="G1338" i="5"/>
  <c r="G1340" i="5"/>
  <c r="G1342" i="5"/>
  <c r="G631" i="5"/>
  <c r="G913" i="5"/>
  <c r="G1048" i="5"/>
  <c r="G1047" i="5"/>
  <c r="G1480" i="5"/>
  <c r="G17" i="5"/>
  <c r="G16" i="5"/>
  <c r="G675" i="5"/>
  <c r="G1012" i="5"/>
  <c r="G1345" i="5"/>
  <c r="G1897" i="5"/>
  <c r="G1893" i="5"/>
  <c r="G955" i="5"/>
  <c r="G956" i="5"/>
  <c r="G1807" i="5"/>
  <c r="G340" i="5"/>
  <c r="G342" i="5"/>
  <c r="G344" i="5"/>
  <c r="G339" i="5"/>
  <c r="G341" i="5"/>
  <c r="G343" i="5"/>
  <c r="G345" i="5"/>
  <c r="G939" i="5"/>
  <c r="G941" i="5"/>
  <c r="G1089" i="5"/>
  <c r="G940" i="5"/>
  <c r="G1536" i="5"/>
  <c r="G1538" i="5"/>
  <c r="G1779" i="5"/>
  <c r="G1539" i="5"/>
  <c r="G1780" i="5"/>
  <c r="G1537" i="5"/>
  <c r="G938" i="5"/>
  <c r="G234" i="5"/>
  <c r="G233" i="5"/>
  <c r="G698" i="5"/>
  <c r="G1594" i="5"/>
  <c r="G1597" i="5"/>
  <c r="G1595" i="5"/>
  <c r="G1596" i="5"/>
  <c r="G1598" i="5"/>
  <c r="G846" i="5"/>
  <c r="G1281" i="5"/>
  <c r="G1280" i="5"/>
  <c r="G57" i="5"/>
  <c r="G1024" i="5"/>
  <c r="G786" i="5"/>
  <c r="G1498" i="5"/>
  <c r="G1767" i="5"/>
  <c r="G621" i="5"/>
  <c r="G623" i="5"/>
  <c r="G624" i="5"/>
  <c r="G622" i="5"/>
  <c r="G905" i="5"/>
  <c r="G1041" i="5"/>
  <c r="G1813" i="5"/>
  <c r="G1479" i="5"/>
  <c r="G462" i="5"/>
  <c r="G821" i="5"/>
  <c r="G1363" i="5"/>
  <c r="G1730" i="5"/>
  <c r="G1362" i="5"/>
  <c r="G134" i="5"/>
  <c r="G765" i="5"/>
  <c r="G1193" i="5"/>
  <c r="G1311" i="5"/>
  <c r="G1758" i="5"/>
  <c r="G1194" i="5"/>
  <c r="G1759" i="5"/>
  <c r="G629" i="5"/>
  <c r="G630" i="5"/>
  <c r="G907" i="5"/>
  <c r="G1822" i="5"/>
  <c r="G1821" i="5"/>
  <c r="G238" i="5"/>
  <c r="G237" i="5"/>
  <c r="G699" i="5"/>
  <c r="G1167" i="5"/>
  <c r="G923" i="5"/>
  <c r="G1548" i="5"/>
  <c r="G971" i="5"/>
  <c r="G1389" i="5"/>
  <c r="G970" i="5"/>
  <c r="G315" i="5"/>
  <c r="G935" i="5"/>
  <c r="G1094" i="5"/>
  <c r="G1790" i="5"/>
  <c r="G1545" i="5"/>
  <c r="G866" i="5"/>
  <c r="G865" i="5"/>
  <c r="G1570" i="5"/>
  <c r="G226" i="5"/>
  <c r="G224" i="5"/>
  <c r="G223" i="5"/>
  <c r="G225" i="5"/>
  <c r="G701" i="5"/>
  <c r="G1287" i="5"/>
  <c r="G449" i="5"/>
  <c r="G450" i="5"/>
  <c r="G805" i="5"/>
  <c r="G1351" i="5"/>
  <c r="G1352" i="5"/>
  <c r="G1216" i="5"/>
  <c r="G1748" i="5"/>
  <c r="G951" i="5"/>
  <c r="G952" i="5"/>
  <c r="G945" i="5"/>
  <c r="G1101" i="5"/>
  <c r="G1786" i="5"/>
  <c r="G1552" i="5"/>
  <c r="G946" i="5"/>
  <c r="G552" i="5"/>
  <c r="G714" i="5"/>
  <c r="G1148" i="5"/>
  <c r="G1442" i="5"/>
  <c r="G1149" i="5"/>
  <c r="G1441" i="5"/>
  <c r="G441" i="5"/>
  <c r="G243" i="5"/>
  <c r="G892" i="5"/>
  <c r="G1173" i="5"/>
  <c r="G1462" i="5"/>
  <c r="G1728" i="5"/>
  <c r="G527" i="5"/>
  <c r="G528" i="5"/>
  <c r="G718" i="5"/>
  <c r="G529" i="5"/>
  <c r="G1156" i="5"/>
  <c r="G1446" i="5"/>
  <c r="G1640" i="5"/>
  <c r="G1323" i="5"/>
  <c r="G1208" i="5"/>
  <c r="G1409" i="5"/>
  <c r="G1651" i="5"/>
  <c r="G489" i="5"/>
  <c r="G1259" i="5"/>
  <c r="G1410" i="5"/>
  <c r="G1650" i="5"/>
  <c r="G880" i="5"/>
  <c r="G1185" i="5"/>
  <c r="G1476" i="5"/>
  <c r="G1475" i="5"/>
  <c r="G1727" i="5"/>
  <c r="G585" i="5"/>
  <c r="G1233" i="5"/>
  <c r="G1245" i="5"/>
  <c r="G1854" i="5"/>
  <c r="G748" i="5"/>
  <c r="G502" i="5"/>
  <c r="G832" i="5"/>
  <c r="G1834" i="5"/>
  <c r="G1123" i="5"/>
  <c r="G1262" i="5"/>
  <c r="G548" i="5"/>
  <c r="G550" i="5"/>
  <c r="G551" i="5"/>
  <c r="G549" i="5"/>
  <c r="G547" i="5"/>
  <c r="G715" i="5"/>
  <c r="G1146" i="5"/>
  <c r="G864" i="5"/>
  <c r="G1572" i="5"/>
  <c r="G586" i="5"/>
  <c r="G746" i="5"/>
  <c r="G1858" i="5"/>
  <c r="G1242" i="5"/>
  <c r="G1857" i="5"/>
  <c r="G906" i="5"/>
  <c r="G1046" i="5"/>
  <c r="G1490" i="5"/>
  <c r="G1491" i="5"/>
  <c r="G874" i="5"/>
  <c r="G1025" i="5"/>
  <c r="G1866" i="5"/>
  <c r="G1524" i="5"/>
  <c r="G1865" i="5"/>
  <c r="G753" i="5"/>
  <c r="G557" i="5"/>
  <c r="G1239" i="5"/>
  <c r="G1846" i="5"/>
  <c r="G1256" i="5"/>
  <c r="G1847" i="5"/>
  <c r="G475" i="5"/>
  <c r="G474" i="5"/>
  <c r="G214" i="5"/>
  <c r="G684" i="5"/>
  <c r="G1288" i="5"/>
  <c r="G1160" i="5"/>
  <c r="G492" i="5"/>
  <c r="G491" i="5"/>
  <c r="G822" i="5"/>
  <c r="G1828" i="5"/>
  <c r="G856" i="5"/>
  <c r="G596" i="5"/>
  <c r="G908" i="5"/>
  <c r="G1484" i="5"/>
  <c r="G15" i="5"/>
  <c r="G659" i="5"/>
  <c r="G1009" i="5"/>
  <c r="G602" i="5"/>
  <c r="G848" i="5"/>
  <c r="G1582" i="5"/>
  <c r="G532" i="5"/>
  <c r="G533" i="5"/>
  <c r="G711" i="5"/>
  <c r="G1135" i="5"/>
  <c r="G1434" i="5"/>
  <c r="G1629" i="5"/>
  <c r="G477" i="5"/>
  <c r="G838" i="5"/>
  <c r="G837" i="5"/>
  <c r="G1131" i="5"/>
  <c r="G1132" i="5"/>
  <c r="G1268" i="5"/>
  <c r="G1843" i="5"/>
  <c r="G627" i="5"/>
  <c r="G917" i="5"/>
  <c r="G1050" i="5"/>
  <c r="G236" i="5"/>
  <c r="G1602" i="5"/>
  <c r="G696" i="5"/>
  <c r="G1168" i="5"/>
  <c r="G1876" i="5"/>
  <c r="G597" i="5"/>
  <c r="G599" i="5"/>
  <c r="G600" i="5"/>
  <c r="G598" i="5"/>
  <c r="G1569" i="5"/>
  <c r="G1622" i="5"/>
  <c r="G647" i="5"/>
  <c r="G648" i="5"/>
  <c r="G902" i="5"/>
  <c r="G649" i="5"/>
  <c r="G1052" i="5"/>
  <c r="G1818" i="5"/>
  <c r="G1817" i="5"/>
  <c r="G745" i="5"/>
  <c r="G555" i="5"/>
  <c r="G1241" i="5"/>
  <c r="G1244" i="5"/>
  <c r="G1852" i="5"/>
  <c r="G138" i="5"/>
  <c r="G764" i="5"/>
  <c r="G1775" i="5"/>
  <c r="G397" i="5"/>
  <c r="G398" i="5"/>
  <c r="G399" i="5"/>
  <c r="G969" i="5"/>
  <c r="G1397" i="5"/>
  <c r="G1673" i="5"/>
  <c r="G1117" i="5"/>
  <c r="G916" i="5"/>
  <c r="G1042" i="5"/>
  <c r="G1478" i="5"/>
  <c r="G195" i="5"/>
  <c r="G739" i="5"/>
  <c r="G738" i="5"/>
  <c r="G1423" i="5"/>
  <c r="G1641" i="5"/>
  <c r="G1220" i="5"/>
  <c r="G522" i="5"/>
  <c r="G847" i="5"/>
  <c r="G1266" i="5"/>
  <c r="G1832" i="5"/>
  <c r="G1133" i="5"/>
  <c r="G158" i="5"/>
  <c r="G159" i="5"/>
  <c r="G160" i="5"/>
  <c r="G719" i="5"/>
  <c r="G1657" i="5"/>
  <c r="G1406" i="5"/>
  <c r="G151" i="5"/>
  <c r="G154" i="5"/>
  <c r="G152" i="5"/>
  <c r="G155" i="5"/>
  <c r="G153" i="5"/>
  <c r="G156" i="5"/>
  <c r="G1405" i="5"/>
  <c r="G720" i="5"/>
  <c r="G1664" i="5"/>
  <c r="G201" i="5"/>
  <c r="G685" i="5"/>
  <c r="G1169" i="5"/>
  <c r="G1601" i="5"/>
  <c r="G111" i="5"/>
  <c r="G112" i="5"/>
  <c r="G109" i="5"/>
  <c r="G113" i="5"/>
  <c r="G110" i="5"/>
  <c r="G114" i="5"/>
  <c r="G755" i="5"/>
  <c r="G1198" i="5"/>
  <c r="G1295" i="5"/>
  <c r="G1297" i="5"/>
  <c r="G1299" i="5"/>
  <c r="G1301" i="5"/>
  <c r="G1294" i="5"/>
  <c r="G1296" i="5"/>
  <c r="G1298" i="5"/>
  <c r="G1300" i="5"/>
  <c r="G1765" i="5"/>
  <c r="G336" i="5"/>
  <c r="G338" i="5"/>
  <c r="G337" i="5"/>
  <c r="G959" i="5"/>
  <c r="G958" i="5"/>
  <c r="G1097" i="5"/>
  <c r="G1560" i="5"/>
  <c r="G1799" i="5"/>
  <c r="G436" i="5"/>
  <c r="G437" i="5"/>
  <c r="G435" i="5"/>
  <c r="G991" i="5"/>
  <c r="G992" i="5"/>
  <c r="G994" i="5"/>
  <c r="G1378" i="5"/>
  <c r="G993" i="5"/>
  <c r="G1676" i="5"/>
  <c r="G428" i="5"/>
  <c r="G429" i="5"/>
  <c r="G430" i="5"/>
  <c r="G431" i="5"/>
  <c r="G1391" i="5"/>
  <c r="G1393" i="5"/>
  <c r="G1670" i="5"/>
  <c r="G1392" i="5"/>
  <c r="G1671" i="5"/>
  <c r="G1899" i="5"/>
  <c r="G1900" i="5"/>
  <c r="L11" i="52"/>
  <c r="D24" i="53" l="1"/>
  <c r="D14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<sst xmlns="http://schemas.openxmlformats.org/spreadsheetml/2006/main" count="15643" uniqueCount="2135">
  <si>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</si>
  <si>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</si>
  <si>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</si>
  <si>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</si>
  <si>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</si>
  <si>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</si>
  <si>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</si>
  <si>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</si>
  <si>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</si>
  <si>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</si>
  <si>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</si>
  <si>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</si>
  <si>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</si>
  <si>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</si>
  <si>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</si>
  <si>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</si>
  <si>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</si>
  <si>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</si>
  <si>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</si>
  <si>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</si>
  <si>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</si>
  <si>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</si>
  <si>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</si>
  <si>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</si>
  <si>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</si>
  <si>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</si>
  <si>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</si>
  <si>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</si>
  <si>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</si>
  <si>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</si>
  <si>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</si>
  <si>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</si>
  <si>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</si>
  <si>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</si>
  <si>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</si>
  <si>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</si>
  <si>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</si>
  <si>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</si>
  <si>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</si>
  <si>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</si>
  <si>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</si>
  <si>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</si>
  <si>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</si>
  <si>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</si>
  <si>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</si>
  <si>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</si>
  <si>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</si>
  <si>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</si>
  <si>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</si>
  <si>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</si>
  <si>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</si>
  <si>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</si>
  <si>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</si>
  <si>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</si>
  <si>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</si>
  <si>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</si>
  <si>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</si>
  <si>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</si>
  <si>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</si>
  <si>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</si>
  <si>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</si>
  <si>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</si>
  <si>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</si>
  <si>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</si>
  <si>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</si>
  <si>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</si>
  <si>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</si>
  <si>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</si>
  <si>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</si>
  <si>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</si>
  <si>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</si>
  <si>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van Bosch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</si>
  <si>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</si>
  <si>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</si>
  <si>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</si>
  <si>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</si>
  <si>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</si>
  <si>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</si>
  <si>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</si>
  <si>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</si>
  <si>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</si>
  <si>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</si>
  <si>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</si>
  <si>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</si>
  <si>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</si>
  <si>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</si>
  <si>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</si>
  <si>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</si>
  <si>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</si>
  <si>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</si>
  <si>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</si>
  <si>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</si>
  <si>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</si>
  <si>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</si>
  <si>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</si>
  <si>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</si>
  <si>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</si>
  <si>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</si>
  <si>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</si>
  <si>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</si>
  <si>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</si>
  <si>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</si>
  <si>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</si>
  <si>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</si>
  <si>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</si>
  <si>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</si>
  <si>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</si>
  <si>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</si>
  <si>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</si>
  <si>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</si>
  <si>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</si>
  <si>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</si>
  <si>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</si>
  <si>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</si>
  <si>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</si>
  <si>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</si>
  <si>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</si>
  <si>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</si>
  <si>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</si>
  <si>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</si>
  <si>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</si>
  <si>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</si>
  <si>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</si>
  <si>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</si>
  <si>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</si>
  <si>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</si>
  <si>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</si>
  <si>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</si>
  <si>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Pearson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</si>
  <si>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</si>
  <si>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</si>
  <si>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</si>
  <si>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</si>
  <si>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</si>
  <si>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</si>
  <si>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</si>
  <si>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</si>
  <si>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</si>
  <si>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</si>
  <si>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</si>
  <si>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</si>
  <si>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</si>
  <si>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</si>
  <si>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</si>
  <si>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</si>
  <si>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</si>
  <si>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</si>
  <si>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</si>
  <si>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</si>
  <si>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</si>
  <si>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</si>
  <si>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</si>
  <si>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</si>
  <si>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</si>
  <si>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</si>
  <si>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</si>
  <si>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</si>
  <si>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</si>
  <si>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</si>
  <si>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</si>
  <si>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</si>
  <si>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</si>
  <si>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</si>
  <si>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</si>
  <si>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</si>
  <si>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</si>
  <si>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</si>
  <si>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</si>
  <si>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</si>
  <si>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</si>
  <si>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</si>
  <si>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</si>
  <si>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</si>
  <si>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</si>
  <si>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</si>
  <si>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</si>
  <si>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</si>
  <si>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</si>
  <si>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</si>
  <si>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</si>
  <si>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</si>
  <si>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</si>
  <si>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</si>
  <si>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</si>
  <si>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</si>
  <si>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</si>
  <si>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</si>
  <si>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</si>
  <si>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</si>
  <si>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</si>
  <si>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</si>
  <si>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</si>
  <si>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</si>
  <si>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</si>
  <si>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</si>
  <si>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</si>
  <si>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</si>
  <si>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</si>
  <si>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</si>
  <si>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</si>
  <si>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Corrie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</si>
  <si>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</si>
  <si>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</si>
  <si>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</si>
  <si>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</si>
  <si>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</si>
  <si>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</si>
  <si>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</si>
  <si>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</si>
  <si>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</si>
  <si>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</si>
  <si>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</si>
  <si>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</si>
  <si>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</si>
  <si>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</si>
  <si>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</si>
  <si>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</si>
  <si>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</si>
  <si>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</si>
  <si>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</si>
  <si>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</si>
  <si>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</si>
  <si>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</si>
  <si>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</si>
  <si>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</si>
  <si>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</si>
  <si>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</si>
  <si>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</si>
  <si>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</si>
  <si>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</si>
  <si>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</si>
  <si>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</si>
  <si>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</si>
  <si>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</si>
  <si>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</si>
  <si>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</si>
  <si>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</si>
  <si>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</si>
  <si>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</si>
  <si>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</si>
  <si>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</si>
  <si>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</si>
  <si>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</si>
  <si>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</si>
  <si>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</si>
  <si>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</si>
  <si>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</si>
  <si>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</si>
  <si>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</si>
  <si>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</si>
  <si>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</si>
  <si>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</si>
  <si>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</si>
  <si>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</si>
  <si>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</si>
  <si>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</si>
  <si>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</si>
  <si>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</si>
  <si>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</si>
  <si>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</si>
  <si>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</si>
  <si>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</si>
  <si>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</si>
  <si>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</si>
  <si>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</si>
  <si>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</si>
  <si>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</si>
  <si>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</si>
  <si>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</si>
  <si>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</si>
  <si>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</si>
  <si>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</si>
  <si>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</si>
  <si>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</si>
  <si>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</si>
  <si>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</si>
  <si>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</si>
  <si>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</si>
  <si>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</si>
  <si>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</si>
  <si>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</si>
  <si>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</si>
  <si>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</si>
  <si>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</si>
  <si>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</si>
  <si>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</si>
  <si>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</si>
  <si>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</si>
  <si>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</si>
  <si>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</si>
  <si>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</si>
  <si>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</si>
  <si>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</si>
  <si>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</si>
  <si>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</si>
  <si>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</si>
  <si>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</si>
  <si>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</si>
  <si>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</si>
  <si>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</si>
  <si>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</si>
  <si>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</si>
  <si>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</si>
  <si>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</si>
  <si>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</si>
  <si>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</si>
  <si>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</si>
  <si>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</si>
  <si>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</si>
  <si>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</si>
  <si>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</si>
  <si>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</si>
  <si>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</si>
  <si>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</si>
  <si>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</si>
  <si>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</si>
  <si>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</si>
  <si>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</si>
  <si>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</si>
  <si>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</si>
  <si>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</si>
  <si>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</si>
  <si>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</si>
  <si>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</si>
  <si>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</si>
  <si>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</si>
  <si>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</si>
  <si>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</si>
  <si>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</si>
  <si>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</si>
  <si>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</si>
  <si>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</si>
  <si>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</si>
  <si>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Denys</t>
  </si>
  <si>
    <t>Opperman</t>
  </si>
  <si>
    <t>van Riet</t>
  </si>
  <si>
    <t>Christopher</t>
  </si>
  <si>
    <t>Swanepoel</t>
  </si>
  <si>
    <t>Hansen</t>
  </si>
  <si>
    <t>Adriaan</t>
  </si>
  <si>
    <t>Tian</t>
  </si>
  <si>
    <t>Gert</t>
  </si>
  <si>
    <t>Jose</t>
  </si>
  <si>
    <t>Da Silva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</si>
  <si>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</si>
  <si>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</si>
  <si>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</si>
  <si>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</si>
  <si>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</si>
  <si>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</si>
  <si>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</si>
  <si>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</si>
  <si>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</si>
  <si>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</si>
  <si>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</si>
  <si>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</si>
  <si>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</si>
  <si>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</si>
  <si>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</si>
  <si>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</si>
  <si>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</si>
  <si>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</si>
  <si>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</si>
  <si>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</si>
  <si>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</si>
  <si>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</si>
  <si>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</si>
  <si>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</si>
  <si>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</si>
  <si>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</si>
  <si>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</si>
  <si>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</si>
  <si>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</si>
  <si>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</si>
  <si>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</si>
  <si>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</si>
  <si>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</si>
  <si>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</si>
  <si>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</si>
  <si>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</si>
  <si>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</si>
  <si>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</si>
  <si>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</si>
  <si>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</si>
  <si>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</si>
  <si>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</si>
  <si>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</si>
  <si>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</si>
  <si>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</si>
  <si>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</si>
  <si>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</si>
  <si>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</si>
  <si>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</si>
  <si>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</si>
  <si>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</si>
  <si>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</si>
  <si>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</si>
  <si>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</si>
  <si>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</si>
  <si>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</si>
  <si>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</si>
  <si>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</si>
  <si>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</si>
  <si>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</si>
  <si>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</si>
  <si>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</si>
  <si>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</si>
  <si>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</si>
  <si>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</si>
  <si>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</si>
  <si>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</si>
  <si>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Niel</t>
  </si>
  <si>
    <t>Van Rooyen</t>
  </si>
  <si>
    <t>Bernard</t>
  </si>
  <si>
    <t>Sarah</t>
  </si>
  <si>
    <t>George</t>
  </si>
  <si>
    <t>De Beer</t>
  </si>
  <si>
    <t>Nesenberend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</si>
  <si>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</si>
  <si>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</si>
  <si>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</si>
  <si>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</si>
  <si>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</si>
  <si>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</si>
  <si>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</si>
  <si>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</si>
  <si>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</si>
  <si>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</si>
  <si>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</si>
  <si>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</si>
  <si>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</si>
  <si>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</si>
  <si>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</si>
  <si>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</si>
  <si>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</si>
  <si>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</si>
  <si>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</si>
  <si>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</si>
  <si>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</si>
  <si>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</si>
  <si>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</si>
  <si>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</si>
  <si>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</si>
  <si>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</si>
  <si>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</si>
  <si>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</si>
  <si>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</si>
  <si>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</si>
  <si>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</si>
  <si>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</si>
  <si>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</si>
  <si>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</si>
  <si>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</si>
  <si>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</si>
  <si>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</si>
  <si>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</si>
  <si>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</si>
  <si>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</si>
  <si>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</si>
  <si>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</si>
  <si>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Liz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</si>
  <si>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</si>
  <si>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</si>
  <si>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</si>
  <si>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</si>
  <si>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</si>
  <si>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</si>
  <si>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</si>
  <si>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</si>
  <si>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</si>
  <si>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</si>
  <si>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Carlien</t>
  </si>
  <si>
    <t>Melanie</t>
  </si>
  <si>
    <t>Natasha</t>
  </si>
  <si>
    <t>Nicky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</si>
  <si>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</si>
  <si>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</si>
  <si>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</si>
  <si>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</si>
  <si>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</si>
  <si>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</si>
  <si>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</si>
  <si>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</si>
  <si>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</si>
  <si>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</si>
  <si>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</si>
  <si>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</si>
  <si>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</si>
  <si>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</si>
  <si>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</si>
  <si>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</si>
  <si>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</si>
  <si>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</si>
  <si>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</si>
  <si>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</si>
  <si>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</si>
  <si>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</si>
  <si>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</si>
  <si>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</si>
  <si>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</si>
  <si>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</si>
  <si>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</si>
  <si>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</si>
  <si>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</si>
  <si>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</si>
  <si>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</si>
  <si>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</si>
  <si>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</si>
  <si>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</si>
  <si>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</si>
  <si>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</si>
  <si>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</si>
  <si>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</si>
  <si>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</si>
  <si>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</si>
  <si>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</si>
  <si>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</si>
  <si>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</si>
  <si>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</si>
  <si>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</si>
  <si>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</si>
  <si>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</si>
  <si>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</si>
  <si>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</si>
  <si>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</si>
  <si>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</si>
  <si>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</si>
  <si>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</si>
  <si>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</si>
  <si>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</si>
  <si>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</si>
  <si>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</si>
  <si>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</si>
  <si>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</si>
  <si>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</si>
  <si>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</si>
  <si>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</si>
  <si>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</si>
  <si>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</si>
  <si>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</si>
  <si>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</si>
  <si>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</si>
  <si>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</si>
  <si>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</si>
  <si>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</si>
  <si>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</si>
  <si>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</si>
  <si>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</si>
  <si>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</si>
  <si>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</si>
  <si>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</si>
  <si>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</si>
  <si>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</si>
  <si>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</si>
  <si>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</si>
  <si>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</si>
  <si>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</si>
  <si>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</si>
  <si>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</si>
  <si>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</si>
  <si>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</si>
  <si>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</si>
  <si>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</si>
  <si>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</si>
  <si>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</si>
  <si>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</si>
  <si>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</si>
  <si>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</si>
  <si>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</si>
  <si>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</si>
  <si>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</si>
  <si>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</si>
  <si>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</si>
  <si>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</si>
  <si>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</si>
  <si>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</si>
  <si>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</si>
  <si>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</si>
  <si>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</si>
  <si>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</si>
  <si>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</si>
  <si>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</si>
  <si>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</si>
  <si>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</si>
  <si>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</si>
  <si>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</si>
  <si>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</si>
  <si>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</si>
  <si>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</si>
  <si>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</si>
  <si>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</si>
  <si>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</si>
  <si>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</si>
  <si>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</si>
  <si>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</si>
  <si>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</si>
  <si>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</si>
  <si>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</si>
  <si>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</si>
  <si>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</si>
  <si>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</si>
  <si>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</si>
  <si>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</si>
  <si>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</si>
  <si>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</si>
  <si>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</si>
  <si>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</si>
  <si>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</si>
  <si>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</si>
  <si>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</si>
  <si>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</si>
  <si>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</si>
  <si>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</si>
  <si>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</si>
  <si>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</si>
  <si>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</si>
  <si>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</si>
  <si>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</si>
  <si>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</si>
  <si>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</si>
  <si>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</si>
  <si>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</si>
  <si>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</si>
  <si>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</si>
  <si>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</si>
  <si>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</si>
  <si>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</si>
  <si>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</si>
  <si>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</si>
  <si>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</si>
  <si>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</si>
  <si>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</si>
  <si>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</si>
  <si>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</si>
  <si>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</si>
  <si>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</si>
  <si>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</si>
  <si>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</si>
  <si>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</si>
  <si>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</si>
  <si>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</si>
  <si>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</si>
  <si>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</si>
  <si>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</si>
  <si>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</si>
  <si>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</si>
  <si>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</si>
  <si>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</si>
  <si>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</si>
  <si>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</si>
  <si>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</si>
  <si>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</si>
  <si>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</si>
  <si>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</si>
  <si>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</si>
  <si>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</si>
  <si>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</si>
  <si>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</si>
  <si>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</si>
  <si>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</si>
  <si>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</si>
  <si>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</si>
  <si>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</si>
  <si>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</si>
  <si>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</si>
  <si>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</si>
  <si>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</si>
  <si>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</si>
  <si>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</si>
  <si>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</si>
  <si>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</si>
  <si>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</si>
  <si>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</si>
  <si>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</si>
  <si>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</si>
  <si>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</si>
  <si>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</si>
  <si>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</si>
  <si>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</si>
  <si>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</si>
  <si>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</si>
  <si>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</si>
  <si>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</si>
  <si>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</si>
  <si>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</si>
  <si>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</si>
  <si>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</si>
  <si>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</si>
  <si>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</si>
  <si>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</si>
  <si>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</si>
  <si>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</si>
  <si>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</si>
  <si>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</si>
  <si>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</si>
  <si>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</si>
  <si>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</si>
  <si>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</si>
  <si>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</si>
  <si>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</si>
  <si>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</si>
  <si>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</si>
  <si>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</si>
  <si>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</si>
  <si>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</si>
  <si>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</si>
  <si>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</si>
  <si>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</si>
  <si>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</si>
  <si>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</si>
  <si>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</si>
  <si>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</si>
  <si>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</si>
  <si>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</si>
  <si>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</si>
  <si>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</si>
  <si>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</si>
  <si>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</si>
  <si>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</si>
  <si>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</si>
  <si>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</si>
  <si>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</si>
  <si>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</si>
  <si>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</si>
  <si>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</si>
  <si>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</si>
  <si>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</si>
  <si>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</si>
  <si>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</si>
  <si>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</si>
  <si>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</si>
  <si>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</si>
  <si>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</si>
  <si>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</si>
  <si>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</si>
  <si>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</si>
  <si>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</si>
  <si>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</si>
  <si>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</si>
  <si>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</si>
  <si>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</si>
  <si>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</si>
  <si>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</si>
  <si>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</si>
  <si>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</si>
  <si>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</si>
  <si>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</si>
  <si>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</si>
  <si>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</si>
  <si>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</si>
  <si>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</si>
  <si>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</si>
  <si>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</si>
  <si>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</si>
  <si>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</si>
  <si>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</si>
  <si>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</si>
  <si>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</si>
  <si>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</si>
  <si>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</si>
  <si>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</si>
  <si>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</si>
  <si>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</si>
  <si>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</si>
  <si>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</si>
  <si>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</si>
  <si>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</si>
  <si>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</si>
  <si>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</si>
  <si>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</si>
  <si>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</si>
  <si>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</si>
  <si>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</si>
  <si>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</si>
  <si>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</si>
  <si>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</si>
  <si>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</si>
  <si>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</si>
  <si>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</si>
  <si>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</si>
  <si>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</si>
  <si>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</si>
  <si>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</si>
  <si>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</si>
  <si>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</si>
  <si>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</si>
  <si>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</si>
  <si>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</si>
  <si>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</si>
  <si>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</si>
  <si>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</si>
  <si>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</si>
  <si>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</si>
  <si>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</si>
  <si>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</si>
  <si>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</si>
  <si>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</si>
  <si>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</si>
  <si>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</si>
  <si>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</si>
  <si>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</si>
  <si>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</si>
  <si>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</si>
  <si>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</si>
  <si>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</si>
  <si>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</si>
  <si>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</si>
  <si>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</si>
  <si>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</si>
  <si>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</si>
  <si>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</si>
  <si>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</si>
  <si>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</si>
  <si>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</si>
  <si>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</si>
  <si>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</si>
  <si>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</si>
  <si>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</si>
  <si>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</si>
  <si>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</si>
  <si>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</si>
  <si>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</si>
  <si>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</si>
  <si>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</si>
  <si>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</si>
  <si>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</si>
  <si>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</si>
  <si>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</si>
  <si>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</si>
  <si>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</si>
  <si>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</si>
  <si>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</si>
  <si>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</si>
  <si>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</si>
  <si>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</si>
  <si>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</si>
  <si>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</si>
  <si>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</si>
  <si>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</si>
  <si>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</si>
  <si>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</si>
  <si>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</si>
  <si>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</si>
  <si>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</si>
  <si>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</si>
  <si>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</si>
  <si>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</si>
  <si>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</si>
  <si>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</si>
  <si>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</si>
  <si>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</si>
  <si>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</si>
  <si>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</si>
  <si>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</si>
  <si>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</si>
  <si>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</si>
  <si>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</si>
  <si>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</si>
  <si>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</si>
  <si>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</si>
  <si>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</si>
  <si>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</si>
  <si>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</si>
  <si>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</si>
  <si>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</si>
  <si>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</si>
  <si>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</si>
  <si>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</si>
  <si>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</si>
  <si>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</si>
  <si>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</si>
  <si>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</si>
  <si>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</si>
  <si>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</si>
  <si>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</si>
  <si>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</si>
  <si>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</si>
  <si>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</si>
  <si>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</si>
  <si>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</si>
  <si>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</si>
  <si>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</si>
  <si>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</si>
  <si>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</si>
  <si>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</si>
  <si>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</si>
  <si>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</si>
  <si>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</si>
  <si>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</si>
  <si>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</si>
  <si>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</si>
  <si>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</si>
  <si>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</si>
  <si>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</si>
  <si>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</si>
  <si>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</si>
  <si>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</si>
  <si>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</si>
  <si>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</si>
  <si>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</si>
  <si>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</si>
  <si>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</si>
  <si>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</si>
  <si>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</si>
  <si>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</si>
  <si>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</si>
  <si>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</si>
  <si>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</si>
  <si>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</si>
  <si>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</si>
  <si>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</si>
  <si>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</si>
  <si>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</si>
  <si>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</si>
  <si>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</si>
  <si>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</si>
  <si>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</si>
  <si>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</si>
  <si>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</si>
  <si>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</si>
  <si>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</si>
  <si>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</si>
  <si>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</si>
  <si>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</si>
  <si>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</si>
  <si>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</si>
  <si>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</si>
  <si>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</si>
  <si>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</si>
  <si>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</si>
  <si>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</si>
  <si>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</si>
  <si>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</si>
  <si>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</si>
  <si>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</si>
  <si>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</si>
  <si>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</si>
  <si>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</si>
  <si>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</si>
  <si>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</si>
  <si>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</si>
  <si>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</si>
  <si>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</si>
  <si>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</si>
  <si>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</si>
  <si>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</si>
  <si>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</si>
  <si>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</si>
  <si>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</si>
  <si>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</si>
  <si>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</si>
  <si>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</si>
  <si>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</si>
  <si>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</si>
  <si>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</si>
  <si>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</si>
  <si>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</si>
  <si>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</si>
  <si>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</si>
  <si>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</si>
  <si>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</si>
  <si>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</si>
  <si>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</si>
  <si>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</si>
  <si>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</si>
  <si>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</si>
  <si>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</si>
  <si>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</si>
  <si>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</si>
  <si>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</si>
  <si>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</si>
  <si>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</si>
  <si>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</si>
  <si>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</si>
  <si>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</si>
  <si>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</si>
  <si>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</si>
  <si>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</si>
  <si>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</si>
  <si>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</si>
  <si>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</si>
  <si>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</si>
  <si>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</si>
  <si>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</si>
  <si>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</si>
  <si>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</si>
  <si>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</si>
  <si>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</si>
  <si>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</si>
  <si>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</si>
  <si>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</si>
  <si>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</si>
  <si>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</si>
  <si>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</si>
  <si>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</si>
  <si>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</si>
  <si>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</si>
  <si>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</si>
  <si>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</si>
  <si>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</si>
  <si>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</si>
  <si>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</si>
  <si>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</si>
  <si>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</si>
  <si>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</si>
  <si>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</si>
  <si>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</si>
  <si>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</si>
  <si>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</si>
  <si>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</si>
  <si>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</si>
  <si>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</si>
  <si>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</si>
  <si>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</si>
  <si>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</si>
  <si>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</si>
  <si>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</si>
  <si>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</si>
  <si>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</si>
  <si>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</si>
  <si>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</si>
  <si>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</si>
  <si>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</si>
  <si>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</si>
  <si>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</si>
  <si>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</si>
  <si>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</si>
  <si>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</si>
  <si>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</si>
  <si>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</si>
  <si>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</si>
  <si>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</si>
  <si>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</si>
  <si>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</si>
  <si>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</si>
  <si>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</si>
  <si>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</si>
  <si>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</si>
  <si>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</si>
  <si>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</si>
  <si>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</si>
  <si>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</si>
  <si>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</si>
  <si>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</si>
  <si>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</si>
  <si>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</si>
  <si>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Naude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</si>
  <si>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</si>
  <si>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</si>
  <si>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</si>
  <si>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</si>
  <si>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</si>
  <si>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</si>
  <si>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</si>
  <si>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</si>
  <si>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</si>
  <si>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</si>
  <si>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</si>
  <si>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</si>
  <si>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</si>
  <si>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</si>
  <si>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</si>
  <si>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</si>
  <si>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</si>
  <si>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</si>
  <si>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</si>
  <si>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</si>
  <si>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</si>
  <si>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</si>
  <si>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</si>
  <si>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</si>
  <si>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</si>
  <si>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</si>
  <si>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</si>
  <si>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N0398</t>
  </si>
  <si>
    <t>N0432</t>
  </si>
  <si>
    <t>XMako</t>
  </si>
  <si>
    <t>Annette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</si>
  <si>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</si>
  <si>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</si>
  <si>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</si>
  <si>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</si>
  <si>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</si>
  <si>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</si>
  <si>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</si>
  <si>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</si>
  <si>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</si>
  <si>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</si>
  <si>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</si>
  <si>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</si>
  <si>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</si>
  <si>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</si>
  <si>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</si>
  <si>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</si>
  <si>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</si>
  <si>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</si>
  <si>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</si>
  <si>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</si>
  <si>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</si>
  <si>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</si>
  <si>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</si>
  <si>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</si>
  <si>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</si>
  <si>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</si>
  <si>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</si>
  <si>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</si>
  <si>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</si>
  <si>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</si>
  <si>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</si>
  <si>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</si>
  <si>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</si>
  <si>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</si>
  <si>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</si>
  <si>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</si>
  <si>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</si>
  <si>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</si>
  <si>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</si>
  <si>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</si>
  <si>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</si>
  <si>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</si>
  <si>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</si>
  <si>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</si>
  <si>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</si>
  <si>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</si>
  <si>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</si>
  <si>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</si>
  <si>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</si>
  <si>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</si>
  <si>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</si>
  <si>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</si>
  <si>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</si>
  <si>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</si>
  <si>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</si>
  <si>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</si>
  <si>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</si>
  <si>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</si>
  <si>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</si>
  <si>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</si>
  <si>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</si>
  <si>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</si>
  <si>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</si>
  <si>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</si>
  <si>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</si>
  <si>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</si>
  <si>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</si>
  <si>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</si>
  <si>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</si>
  <si>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</si>
  <si>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</si>
  <si>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</si>
  <si>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</si>
  <si>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</si>
  <si>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</si>
  <si>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</si>
  <si>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</si>
  <si>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</si>
  <si>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</si>
  <si>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</si>
  <si>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</si>
  <si>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</si>
  <si>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</si>
  <si>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</si>
  <si>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</si>
  <si>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</si>
  <si>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</si>
  <si>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</si>
  <si>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</si>
  <si>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</si>
  <si>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</si>
  <si>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</si>
  <si>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</si>
  <si>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</si>
  <si>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</si>
  <si>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</si>
  <si>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</si>
  <si>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</si>
  <si>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</si>
  <si>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</si>
  <si>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</si>
  <si>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</si>
  <si>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</si>
  <si>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</si>
  <si>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</si>
  <si>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</si>
  <si>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</si>
  <si>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</si>
  <si>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</si>
  <si>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</si>
  <si>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</si>
  <si>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</si>
  <si>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</si>
  <si>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</si>
  <si>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</si>
  <si>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</si>
  <si>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</si>
  <si>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</si>
  <si>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</si>
  <si>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</si>
  <si>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</si>
  <si>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</si>
  <si>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</si>
  <si>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</si>
  <si>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</si>
  <si>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</si>
  <si>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</si>
  <si>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</si>
  <si>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</si>
  <si>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</si>
  <si>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</si>
  <si>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</si>
  <si>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</si>
  <si>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</si>
  <si>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</si>
  <si>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</si>
  <si>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</si>
  <si>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</si>
  <si>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</si>
  <si>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</si>
  <si>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</si>
  <si>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</si>
  <si>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</si>
  <si>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</si>
  <si>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</si>
  <si>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</si>
  <si>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</si>
  <si>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</si>
  <si>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</si>
  <si>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</si>
  <si>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</si>
  <si>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</si>
  <si>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</si>
  <si>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</si>
  <si>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</si>
  <si>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</si>
  <si>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</si>
  <si>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</si>
  <si>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</si>
  <si>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</si>
  <si>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Pieter Jnr.</t>
  </si>
  <si>
    <t>Du preez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</si>
  <si>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</si>
  <si>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</si>
  <si>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</si>
  <si>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</si>
  <si>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</si>
  <si>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</si>
  <si>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</si>
  <si>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</si>
  <si>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</si>
  <si>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</si>
  <si>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</si>
  <si>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</si>
  <si>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</si>
  <si>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</si>
  <si>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</si>
  <si>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</si>
  <si>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</si>
  <si>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</si>
  <si>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</si>
  <si>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</si>
  <si>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</si>
  <si>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</si>
  <si>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</si>
  <si>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</si>
  <si>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</si>
  <si>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</si>
  <si>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</si>
  <si>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</si>
  <si>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</si>
  <si>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</si>
  <si>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</si>
  <si>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</si>
  <si>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</si>
  <si>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</si>
  <si>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</si>
  <si>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</si>
  <si>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</si>
  <si>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</si>
  <si>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</si>
  <si>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</si>
  <si>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</si>
  <si>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</si>
  <si>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</si>
  <si>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</si>
  <si>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</si>
  <si>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</si>
  <si>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</si>
  <si>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Engels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</si>
  <si>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</si>
  <si>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</si>
  <si>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</si>
  <si>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</si>
  <si>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</si>
  <si>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</si>
  <si>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</si>
  <si>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</si>
  <si>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</si>
  <si>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</si>
  <si>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</si>
  <si>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</si>
  <si>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</si>
  <si>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</si>
  <si>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</si>
  <si>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</si>
  <si>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</si>
  <si>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</si>
  <si>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</si>
  <si>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</si>
  <si>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</si>
  <si>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</si>
  <si>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</si>
  <si>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</si>
  <si>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</si>
  <si>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</si>
  <si>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</si>
  <si>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</si>
  <si>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</si>
  <si>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</si>
  <si>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</si>
  <si>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</si>
  <si>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</si>
  <si>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</si>
  <si>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</si>
  <si>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</si>
  <si>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</si>
  <si>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</si>
  <si>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</si>
  <si>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</si>
  <si>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</si>
  <si>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</si>
  <si>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</si>
  <si>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</si>
  <si>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</si>
  <si>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</si>
  <si>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</si>
  <si>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</si>
  <si>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</si>
  <si>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</si>
  <si>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</si>
  <si>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</si>
  <si>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</si>
  <si>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</si>
  <si>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</si>
  <si>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</si>
  <si>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</si>
  <si>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</si>
  <si>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</si>
  <si>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</si>
  <si>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</si>
  <si>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</si>
  <si>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</si>
  <si>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</si>
  <si>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</si>
  <si>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</si>
  <si>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</si>
  <si>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</si>
  <si>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</si>
  <si>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</si>
  <si>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</si>
  <si>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</si>
  <si>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</si>
  <si>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</si>
  <si>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</si>
  <si>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</si>
  <si>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</si>
  <si>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</si>
  <si>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</si>
  <si>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</si>
  <si>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</si>
  <si>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</si>
  <si>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</si>
  <si>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</si>
  <si>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</si>
  <si>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</si>
  <si>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</si>
  <si>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</si>
  <si>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</si>
  <si>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</si>
  <si>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</si>
  <si>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</si>
  <si>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</si>
  <si>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</si>
  <si>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</si>
  <si>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</si>
  <si>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</si>
  <si>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</si>
  <si>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</si>
  <si>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</si>
  <si>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</si>
  <si>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</si>
  <si>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</si>
  <si>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</si>
  <si>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</si>
  <si>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</si>
  <si>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</si>
  <si>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</si>
  <si>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</si>
  <si>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</si>
  <si>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</si>
  <si>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</si>
  <si>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</si>
  <si>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</si>
  <si>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</si>
  <si>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</si>
  <si>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</si>
  <si>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</si>
  <si>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</si>
  <si>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</si>
  <si>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</si>
  <si>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</si>
  <si>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</si>
  <si>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</si>
  <si>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</si>
  <si>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</si>
  <si>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</si>
  <si>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</si>
  <si>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</si>
  <si>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</si>
  <si>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</si>
  <si>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</si>
  <si>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</si>
  <si>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</si>
  <si>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</si>
  <si>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</si>
  <si>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</si>
  <si>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</si>
  <si>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</si>
  <si>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</si>
  <si>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</si>
  <si>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</si>
  <si>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</si>
  <si>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</si>
  <si>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</si>
  <si>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</si>
  <si>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</si>
  <si>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</si>
  <si>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</si>
  <si>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</si>
  <si>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</si>
  <si>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</si>
  <si>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</si>
  <si>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</si>
  <si>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</si>
  <si>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</si>
  <si>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</si>
  <si>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</si>
  <si>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</si>
  <si>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</si>
  <si>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</si>
  <si>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</si>
  <si>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</si>
  <si>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</si>
  <si>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</si>
  <si>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</si>
  <si>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</si>
  <si>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</si>
  <si>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</si>
  <si>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</si>
  <si>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</si>
  <si>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</si>
  <si>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</si>
  <si>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</si>
  <si>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</si>
  <si>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</si>
  <si>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</si>
  <si>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</si>
  <si>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</si>
  <si>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</si>
  <si>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</si>
  <si>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</si>
  <si>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</si>
  <si>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</si>
  <si>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</si>
  <si>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</si>
  <si>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</si>
  <si>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</si>
  <si>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</si>
  <si>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</si>
  <si>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</si>
  <si>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</si>
  <si>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</si>
  <si>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</si>
  <si>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</si>
  <si>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</si>
  <si>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</si>
  <si>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</si>
  <si>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</si>
  <si>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</si>
  <si>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</si>
  <si>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</si>
  <si>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</si>
  <si>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</si>
  <si>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</si>
  <si>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</si>
  <si>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</si>
  <si>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</si>
  <si>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</si>
  <si>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</si>
  <si>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</si>
  <si>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</si>
  <si>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</si>
  <si>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</si>
  <si>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</si>
  <si>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</si>
  <si>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</si>
  <si>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</si>
  <si>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</si>
  <si>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</si>
  <si>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</si>
  <si>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</si>
  <si>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</si>
  <si>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</si>
  <si>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</si>
  <si>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</si>
  <si>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</si>
  <si>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</si>
  <si>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</si>
  <si>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</si>
  <si>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</si>
  <si>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</si>
  <si>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</si>
  <si>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</si>
  <si>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</si>
  <si>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</si>
  <si>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</si>
  <si>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</si>
  <si>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</si>
  <si>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</si>
  <si>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</si>
  <si>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</si>
  <si>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</si>
  <si>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</si>
  <si>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</si>
  <si>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</si>
  <si>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</si>
  <si>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</si>
  <si>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</si>
  <si>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</si>
  <si>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</si>
  <si>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</si>
  <si>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</si>
  <si>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</si>
  <si>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</si>
  <si>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</si>
  <si>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</si>
  <si>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</si>
  <si>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</si>
  <si>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</si>
  <si>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</si>
  <si>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</si>
  <si>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</si>
  <si>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</si>
  <si>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</si>
  <si>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</si>
  <si>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</si>
  <si>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</si>
  <si>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</si>
  <si>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</si>
  <si>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</si>
  <si>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</si>
  <si>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</si>
  <si>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</si>
  <si>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</si>
  <si>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</si>
  <si>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</si>
  <si>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</si>
  <si>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</si>
  <si>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</si>
  <si>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</si>
  <si>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</si>
  <si>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</si>
  <si>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</si>
  <si>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</si>
  <si>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</si>
  <si>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</si>
  <si>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</si>
  <si>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</si>
  <si>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</si>
  <si>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</si>
  <si>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</si>
  <si>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</si>
  <si>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</si>
  <si>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</si>
  <si>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</si>
  <si>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</si>
  <si>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</si>
  <si>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</si>
  <si>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</si>
  <si>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</si>
  <si>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</si>
  <si>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</si>
  <si>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</si>
  <si>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</si>
  <si>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</si>
  <si>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</si>
  <si>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</si>
  <si>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</si>
  <si>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</si>
  <si>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</si>
  <si>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</si>
  <si>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</si>
  <si>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</si>
  <si>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</si>
  <si>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</si>
  <si>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</si>
  <si>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</si>
  <si>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</si>
  <si>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</si>
  <si>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</si>
  <si>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</si>
  <si>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</si>
  <si>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</si>
  <si>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</si>
  <si>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</si>
  <si>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</si>
  <si>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</si>
  <si>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</si>
  <si>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</si>
  <si>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</si>
  <si>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</si>
  <si>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</si>
  <si>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</si>
  <si>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</si>
  <si>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</si>
  <si>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</si>
  <si>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</si>
  <si>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</si>
  <si>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</si>
  <si>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</si>
  <si>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</si>
  <si>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</si>
  <si>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</si>
  <si>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</si>
  <si>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</si>
  <si>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</si>
  <si>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</si>
  <si>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</si>
  <si>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</si>
  <si>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</si>
  <si>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</si>
  <si>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</si>
  <si>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</si>
  <si>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</si>
  <si>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</si>
  <si>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</si>
  <si>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</si>
  <si>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</si>
  <si>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</si>
  <si>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</si>
  <si>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</si>
  <si>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</si>
  <si>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</si>
  <si>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</si>
  <si>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</si>
  <si>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</si>
  <si>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</si>
  <si>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</si>
  <si>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</si>
  <si>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</si>
  <si>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</si>
  <si>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</si>
  <si>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</si>
  <si>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</si>
  <si>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</si>
  <si>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</si>
  <si>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</si>
  <si>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</si>
  <si>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</si>
  <si>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</si>
  <si>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</si>
  <si>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</si>
  <si>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</si>
  <si>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</si>
  <si>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</si>
  <si>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</si>
  <si>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</si>
  <si>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</si>
  <si>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</si>
  <si>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</si>
  <si>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</si>
  <si>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</si>
  <si>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</si>
  <si>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</si>
  <si>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</si>
  <si>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</si>
  <si>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</si>
  <si>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</si>
  <si>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</si>
  <si>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Christa</t>
  </si>
  <si>
    <t>Kleynhans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</si>
  <si>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</si>
  <si>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</si>
  <si>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</si>
  <si>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</si>
  <si>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</si>
  <si>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</si>
  <si>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</si>
  <si>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</si>
  <si>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</si>
  <si>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</si>
  <si>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</si>
  <si>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</si>
  <si>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</si>
  <si>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</si>
  <si>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</si>
  <si>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</si>
  <si>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</si>
  <si>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</si>
  <si>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</si>
  <si>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</si>
  <si>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</si>
  <si>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</si>
  <si>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</si>
  <si>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</si>
  <si>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</si>
  <si>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</si>
  <si>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</si>
  <si>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</si>
  <si>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</si>
  <si>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</si>
  <si>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</si>
  <si>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</si>
  <si>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</si>
  <si>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</si>
  <si>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</si>
  <si>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</si>
  <si>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</si>
  <si>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</si>
  <si>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</si>
  <si>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</si>
  <si>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</si>
  <si>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</si>
  <si>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</si>
  <si>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</si>
  <si>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</si>
  <si>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</si>
  <si>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</si>
  <si>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</si>
  <si>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</si>
  <si>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</si>
  <si>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</si>
  <si>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</si>
  <si>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</si>
  <si>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</si>
  <si>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</si>
  <si>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</si>
  <si>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</si>
  <si>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</si>
  <si>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</si>
  <si>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</si>
  <si>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</si>
  <si>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</si>
  <si>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</si>
  <si>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</si>
  <si>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</si>
  <si>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</si>
  <si>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</si>
  <si>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</si>
  <si>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</si>
  <si>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</si>
  <si>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</si>
  <si>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</si>
  <si>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</si>
  <si>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</si>
  <si>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</si>
  <si>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</si>
  <si>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</si>
  <si>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</si>
  <si>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</si>
  <si>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</si>
  <si>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</si>
  <si>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</si>
  <si>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</si>
  <si>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</si>
  <si>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</si>
  <si>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</si>
  <si>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</si>
  <si>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</si>
  <si>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</si>
  <si>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</si>
  <si>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</si>
  <si>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</si>
  <si>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</si>
  <si>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</si>
  <si>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</si>
  <si>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</si>
  <si>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</si>
  <si>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</si>
  <si>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</si>
  <si>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</si>
  <si>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</si>
  <si>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</si>
  <si>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</si>
  <si>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</si>
  <si>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</si>
  <si>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</si>
  <si>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</si>
  <si>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</si>
  <si>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</si>
  <si>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</si>
  <si>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</si>
  <si>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</si>
  <si>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</si>
  <si>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</si>
  <si>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</si>
  <si>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</si>
  <si>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</si>
  <si>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</si>
  <si>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</si>
  <si>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</si>
  <si>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</si>
  <si>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</si>
  <si>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</si>
  <si>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</si>
  <si>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</si>
  <si>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</si>
  <si>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</si>
  <si>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</si>
  <si>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</si>
  <si>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</si>
  <si>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</si>
  <si>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</si>
  <si>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</si>
  <si>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</si>
  <si>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</si>
  <si>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</si>
  <si>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</si>
  <si>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</si>
  <si>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</si>
  <si>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</si>
  <si>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</si>
  <si>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</si>
  <si>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Bouer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</si>
  <si>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</si>
  <si>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</si>
  <si>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</si>
  <si>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</si>
  <si>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</si>
  <si>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</si>
  <si>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</si>
  <si>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</si>
  <si>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</si>
  <si>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</si>
  <si>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</si>
  <si>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</si>
  <si>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</si>
  <si>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</si>
  <si>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</si>
  <si>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</si>
  <si>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</si>
  <si>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</si>
  <si>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</si>
  <si>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</si>
  <si>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</si>
  <si>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</si>
  <si>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</si>
  <si>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</si>
  <si>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</si>
  <si>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</si>
  <si>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</si>
  <si>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</si>
  <si>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</si>
  <si>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</si>
  <si>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</si>
  <si>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</si>
  <si>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</si>
  <si>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</si>
  <si>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</si>
  <si>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</si>
  <si>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</si>
  <si>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</si>
  <si>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</si>
  <si>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</si>
  <si>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</si>
  <si>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</si>
  <si>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</si>
  <si>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</si>
  <si>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</si>
  <si>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</si>
  <si>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</si>
  <si>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</si>
  <si>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</si>
  <si>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</si>
  <si>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</si>
  <si>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</si>
  <si>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</si>
  <si>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</si>
  <si>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</si>
  <si>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</si>
  <si>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</si>
  <si>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</si>
  <si>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</si>
  <si>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</si>
  <si>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</si>
  <si>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</si>
  <si>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</si>
  <si>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</si>
  <si>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</si>
  <si>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</si>
  <si>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</si>
  <si>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</si>
  <si>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</si>
  <si>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</si>
  <si>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</si>
  <si>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</si>
  <si>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</si>
  <si>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Chrisna</t>
  </si>
  <si>
    <t>Van der Schyff</t>
  </si>
  <si>
    <t>Atlantic</t>
  </si>
  <si>
    <t>Benqualla</t>
  </si>
  <si>
    <t>Hentiesbay</t>
  </si>
  <si>
    <t>Namibpark</t>
  </si>
  <si>
    <t>Okahndja</t>
  </si>
  <si>
    <t>orca</t>
  </si>
  <si>
    <t>Otjiwaringo</t>
  </si>
  <si>
    <t>Penquin</t>
  </si>
  <si>
    <t>Seagulls whk</t>
  </si>
  <si>
    <t>Seaguls coast</t>
  </si>
  <si>
    <t>Steeanbras</t>
  </si>
  <si>
    <t>Walvis</t>
  </si>
  <si>
    <t>Welwitchia</t>
  </si>
  <si>
    <t>x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</si>
  <si>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</si>
  <si>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</si>
  <si>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</si>
  <si>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</si>
  <si>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</si>
  <si>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</si>
  <si>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</si>
  <si>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</si>
  <si>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</si>
  <si>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</si>
  <si>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</si>
  <si>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</si>
  <si>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</si>
  <si>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</si>
  <si>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</si>
  <si>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</si>
  <si>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</si>
  <si>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</si>
  <si>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</si>
  <si>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</si>
  <si>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</si>
  <si>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</si>
  <si>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</si>
  <si>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</si>
  <si>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</si>
  <si>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</si>
  <si>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</si>
  <si>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</si>
  <si>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</si>
  <si>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</si>
  <si>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</si>
  <si>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</si>
  <si>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</si>
  <si>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</si>
  <si>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Stewart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</si>
  <si>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</si>
  <si>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</si>
  <si>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</si>
  <si>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</si>
  <si>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</si>
  <si>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</si>
  <si>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</si>
  <si>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</si>
  <si>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</si>
  <si>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</si>
  <si>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</si>
  <si>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</si>
  <si>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</si>
  <si>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</si>
  <si>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</si>
  <si>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</si>
  <si>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</si>
  <si>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</si>
  <si>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</si>
  <si>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</si>
  <si>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</si>
  <si>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</si>
  <si>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</si>
  <si>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</si>
  <si>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</si>
  <si>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</si>
  <si>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</si>
  <si>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</si>
  <si>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</si>
  <si>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</si>
  <si>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</si>
  <si>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Burruso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</si>
  <si>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</si>
  <si>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</si>
  <si>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</si>
  <si>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</si>
  <si>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</si>
  <si>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</si>
  <si>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</si>
  <si>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</si>
  <si>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</si>
  <si>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Amarelda</t>
  </si>
  <si>
    <t>Schoonbee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</si>
  <si>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</si>
  <si>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</si>
  <si>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</si>
  <si>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</si>
  <si>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</si>
  <si>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</si>
  <si>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</si>
  <si>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</si>
  <si>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</si>
  <si>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</si>
  <si>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Ivan</t>
  </si>
  <si>
    <t>Lance</t>
  </si>
  <si>
    <t>Fred</t>
  </si>
  <si>
    <t>Herridge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</si>
  <si>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</si>
  <si>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</si>
  <si>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</si>
  <si>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</si>
  <si>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</si>
  <si>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</si>
  <si>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</si>
  <si>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</si>
  <si>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</si>
  <si>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</si>
  <si>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</si>
  <si>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</si>
  <si>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</si>
  <si>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</si>
  <si>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</si>
  <si>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</si>
  <si>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</si>
  <si>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</si>
  <si>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</si>
  <si>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</si>
  <si>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</si>
  <si>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</si>
  <si>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</si>
  <si>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</si>
  <si>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Anneline</t>
  </si>
  <si>
    <t>Ryan</t>
  </si>
  <si>
    <t>Wolmarans</t>
  </si>
  <si>
    <t>2021-IC-L3</t>
  </si>
  <si>
    <t>Zone 1 - Mile 11</t>
  </si>
  <si>
    <t>2021-IC-L4</t>
  </si>
  <si>
    <t>Zone 4 - Horingbaai</t>
  </si>
  <si>
    <t>2121-IC-L5</t>
  </si>
  <si>
    <t>Zone 5 - Blare</t>
  </si>
  <si>
    <t>Carol</t>
  </si>
  <si>
    <t>Thomson</t>
  </si>
  <si>
    <t>Bot</t>
  </si>
  <si>
    <t>Jan Tommy</t>
  </si>
  <si>
    <t>Jurgens</t>
  </si>
  <si>
    <t>Jolene</t>
  </si>
  <si>
    <t>Christiano</t>
  </si>
  <si>
    <t>Bampton</t>
  </si>
  <si>
    <t>Jacob</t>
  </si>
  <si>
    <t>Wasserval</t>
  </si>
  <si>
    <t>Johan Spyker</t>
  </si>
  <si>
    <t>Gregory</t>
  </si>
  <si>
    <t>Dickman</t>
  </si>
  <si>
    <t>Janse Van Vuuren</t>
  </si>
  <si>
    <t>Uwe</t>
  </si>
  <si>
    <t>Hanssen</t>
  </si>
  <si>
    <t>Lo-Ane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</si>
  <si>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</si>
  <si>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</si>
  <si>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</si>
  <si>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</si>
  <si>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</si>
  <si>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</si>
  <si>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</si>
  <si>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</si>
  <si>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</si>
  <si>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</si>
  <si>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</si>
  <si>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</si>
  <si>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</si>
  <si>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</si>
  <si>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</si>
  <si>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Leyland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</si>
  <si>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</si>
  <si>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</si>
  <si>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</si>
  <si>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</si>
  <si>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</si>
  <si>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</si>
  <si>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</si>
  <si>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</si>
  <si>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</si>
  <si>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</si>
  <si>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</si>
  <si>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</si>
  <si>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</si>
  <si>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</si>
  <si>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</si>
  <si>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</si>
  <si>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</si>
  <si>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</si>
  <si>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</si>
  <si>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Diff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</si>
  <si>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</si>
  <si>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</si>
  <si>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</si>
  <si>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</si>
  <si>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</si>
  <si>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</si>
  <si>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</si>
  <si>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</si>
  <si>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</si>
  <si>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</si>
  <si>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</si>
  <si>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</si>
  <si>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</si>
  <si>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Total 2022</t>
  </si>
  <si>
    <t>(All)</t>
  </si>
  <si>
    <t>N0304</t>
  </si>
  <si>
    <t>Casper</t>
  </si>
  <si>
    <t>Mare</t>
  </si>
  <si>
    <t>Pieters</t>
  </si>
  <si>
    <t>Keys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</si>
  <si>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</si>
  <si>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</si>
  <si>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</si>
  <si>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</si>
  <si>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</si>
  <si>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</si>
  <si>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</si>
  <si>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</si>
  <si>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</si>
  <si>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</si>
  <si>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Inter Club 2nd Leg 2022</t>
  </si>
  <si>
    <t>n0573</t>
  </si>
  <si>
    <t>n0093</t>
  </si>
  <si>
    <t>XSeagull Angling Club</t>
  </si>
  <si>
    <t>Van Riet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</si>
</sst>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[$-409]d/mmm/yy;@"/>
    <numFmt numFmtId="171" formatCode="#,##0_ ;\-#,##0\ "/>
    <numFmt numFmtId="172" formatCode="_ * #,##0_ ;_ * \-#,##0_ ;_ * &quot;-&quot;??_ ;_ @_ "/>
    <numFmt numFmtId="173" formatCode="0_);[Red]\(0\)"/>
  </numFmts>
  <fonts count="5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1"/>
      <color rgb="FF000000"/>
      <name val="Calibri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4" fontId="8" fillId="0" borderId="0" applyFont="0" applyFill="0" applyBorder="0" applyAlignment="0" applyProtection="0"/>
    <xf numFmtId="0" fontId="13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8" fillId="0" borderId="0" applyFont="0" applyFill="0" applyBorder="0" applyAlignment="0" applyProtection="0"/>
    <xf numFmtId="0" fontId="7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6" fontId="3" fillId="0" borderId="0"/>
    <xf numFmtId="0" fontId="2" fillId="0" borderId="0"/>
    <xf numFmtId="164" fontId="2" fillId="0" borderId="0" applyFont="0" applyFill="0" applyBorder="0" applyAlignment="0" applyProtection="0"/>
    <xf numFmtId="166" fontId="2" fillId="0" borderId="0"/>
    <xf numFmtId="0" fontId="1" fillId="0" borderId="0"/>
    <xf numFmtId="43" fontId="1" fillId="0" borderId="0" applyFont="0" applyFill="0" applyBorder="0" applyAlignment="0" applyProtection="0"/>
    <xf numFmtId="166" fontId="1" fillId="0" borderId="0"/>
  </cellStyleXfs>
  <cellXfs count="387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165" fontId="16" fillId="0" borderId="0" xfId="0" applyNumberFormat="1" applyFont="1"/>
    <xf numFmtId="0" fontId="15" fillId="0" borderId="0" xfId="0" applyFont="1" applyAlignment="1">
      <alignment horizontal="center"/>
    </xf>
    <xf numFmtId="165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6" fillId="0" borderId="0" xfId="0" applyFont="1" applyAlignment="1">
      <alignment horizontal="center"/>
    </xf>
    <xf numFmtId="167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/>
    </xf>
    <xf numFmtId="0" fontId="22" fillId="0" borderId="0" xfId="11" applyFont="1" applyAlignment="1">
      <alignment horizontal="center"/>
    </xf>
    <xf numFmtId="167" fontId="21" fillId="0" borderId="0" xfId="11" applyNumberFormat="1" applyFont="1" applyAlignment="1">
      <alignment horizontal="center"/>
    </xf>
    <xf numFmtId="168" fontId="15" fillId="0" borderId="0" xfId="8" applyNumberFormat="1" applyFont="1"/>
    <xf numFmtId="0" fontId="38" fillId="5" borderId="28" xfId="0" applyFont="1" applyFill="1" applyBorder="1" applyAlignment="1">
      <alignment horizontal="center"/>
    </xf>
    <xf numFmtId="0" fontId="39" fillId="5" borderId="27" xfId="0" applyFont="1" applyFill="1" applyBorder="1"/>
    <xf numFmtId="168" fontId="39" fillId="5" borderId="26" xfId="8" applyNumberFormat="1" applyFont="1" applyFill="1" applyBorder="1"/>
    <xf numFmtId="0" fontId="39" fillId="0" borderId="22" xfId="0" applyFont="1" applyBorder="1"/>
    <xf numFmtId="0" fontId="38" fillId="5" borderId="25" xfId="0" applyFont="1" applyFill="1" applyBorder="1" applyAlignment="1">
      <alignment horizontal="center"/>
    </xf>
    <xf numFmtId="0" fontId="39" fillId="5" borderId="32" xfId="0" applyFont="1" applyFill="1" applyBorder="1"/>
    <xf numFmtId="168" fontId="39" fillId="5" borderId="24" xfId="8" applyNumberFormat="1" applyFont="1" applyFill="1" applyBorder="1"/>
    <xf numFmtId="0" fontId="38" fillId="5" borderId="13" xfId="0" applyFont="1" applyFill="1" applyBorder="1" applyAlignment="1">
      <alignment horizontal="center"/>
    </xf>
    <xf numFmtId="0" fontId="39" fillId="5" borderId="12" xfId="0" applyFont="1" applyFill="1" applyBorder="1"/>
    <xf numFmtId="168" fontId="39" fillId="5" borderId="11" xfId="8" applyNumberFormat="1" applyFont="1" applyFill="1" applyBorder="1"/>
    <xf numFmtId="0" fontId="39" fillId="0" borderId="0" xfId="0" applyFont="1"/>
    <xf numFmtId="0" fontId="38" fillId="0" borderId="0" xfId="0" applyFont="1"/>
    <xf numFmtId="1" fontId="38" fillId="0" borderId="0" xfId="0" applyNumberFormat="1" applyFont="1"/>
    <xf numFmtId="0" fontId="0" fillId="2" borderId="0" xfId="0" applyFill="1"/>
    <xf numFmtId="0" fontId="39" fillId="0" borderId="0" xfId="0" applyFont="1" applyBorder="1"/>
    <xf numFmtId="0" fontId="38" fillId="0" borderId="0" xfId="0" applyFont="1" applyBorder="1" applyAlignment="1">
      <alignment horizontal="center"/>
    </xf>
    <xf numFmtId="0" fontId="39" fillId="0" borderId="0" xfId="0" applyFont="1" applyFill="1" applyBorder="1"/>
    <xf numFmtId="0" fontId="38" fillId="0" borderId="0" xfId="0" applyFont="1" applyFill="1" applyBorder="1" applyAlignment="1">
      <alignment horizontal="center" vertical="top" wrapText="1"/>
    </xf>
    <xf numFmtId="0" fontId="38" fillId="0" borderId="0" xfId="0" applyFont="1" applyFill="1" applyBorder="1" applyAlignment="1">
      <alignment horizontal="center"/>
    </xf>
    <xf numFmtId="168" fontId="39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6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5" fontId="19" fillId="0" borderId="37" xfId="22" applyNumberFormat="1" applyFont="1" applyBorder="1" applyAlignment="1">
      <alignment horizontal="center" vertical="center"/>
    </xf>
    <xf numFmtId="165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168" fontId="16" fillId="0" borderId="0" xfId="8" applyNumberFormat="1" applyFont="1" applyAlignment="1">
      <alignment vertical="center"/>
    </xf>
    <xf numFmtId="0" fontId="42" fillId="4" borderId="32" xfId="0" applyFont="1" applyFill="1" applyBorder="1" applyAlignment="1">
      <alignment vertical="center"/>
    </xf>
    <xf numFmtId="0" fontId="43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168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9" fillId="0" borderId="0" xfId="0" applyFont="1" applyAlignment="1">
      <alignment horizontal="center"/>
    </xf>
    <xf numFmtId="168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5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5" fontId="20" fillId="0" borderId="0" xfId="6" applyNumberFormat="1" applyFont="1" applyAlignment="1">
      <alignment horizontal="center" vertical="center"/>
    </xf>
    <xf numFmtId="165" fontId="18" fillId="0" borderId="0" xfId="5" applyNumberFormat="1" applyFont="1" applyAlignment="1">
      <alignment horizontal="center" vertical="center"/>
    </xf>
    <xf numFmtId="0" fontId="0" fillId="0" borderId="0" xfId="0" applyNumberFormat="1"/>
    <xf numFmtId="169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8" fontId="15" fillId="4" borderId="0" xfId="8" applyNumberFormat="1" applyFont="1" applyFill="1" applyAlignment="1">
      <alignment vertical="center"/>
    </xf>
    <xf numFmtId="168" fontId="0" fillId="0" borderId="0" xfId="8" applyNumberFormat="1" applyFont="1" applyAlignment="1">
      <alignment vertical="center"/>
    </xf>
    <xf numFmtId="168" fontId="0" fillId="0" borderId="0" xfId="0" applyNumberFormat="1" applyAlignment="1">
      <alignment horizontal="center" vertical="center" wrapText="1"/>
    </xf>
    <xf numFmtId="168" fontId="16" fillId="4" borderId="0" xfId="8" applyNumberFormat="1" applyFont="1" applyFill="1" applyAlignment="1">
      <alignment vertical="center"/>
    </xf>
    <xf numFmtId="168" fontId="40" fillId="0" borderId="0" xfId="0" applyNumberFormat="1" applyFont="1" applyAlignment="1">
      <alignment horizontal="center" vertical="center" wrapText="1"/>
    </xf>
    <xf numFmtId="168" fontId="40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168" fontId="0" fillId="0" borderId="32" xfId="0" applyNumberFormat="1" applyBorder="1" applyAlignment="1">
      <alignment horizontal="center" vertical="center"/>
    </xf>
    <xf numFmtId="168" fontId="40" fillId="0" borderId="32" xfId="0" applyNumberFormat="1" applyFont="1" applyBorder="1" applyAlignment="1">
      <alignment horizontal="center" vertical="center"/>
    </xf>
    <xf numFmtId="172" fontId="15" fillId="0" borderId="0" xfId="8" applyNumberFormat="1" applyFont="1" applyFill="1" applyAlignment="1">
      <alignment vertical="center"/>
    </xf>
    <xf numFmtId="172" fontId="16" fillId="0" borderId="0" xfId="8" applyNumberFormat="1" applyFont="1" applyFill="1" applyAlignment="1">
      <alignment vertical="center"/>
    </xf>
    <xf numFmtId="172" fontId="16" fillId="0" borderId="0" xfId="8" applyNumberFormat="1" applyFont="1" applyFill="1" applyAlignment="1">
      <alignment horizontal="center" vertical="center" wrapText="1"/>
    </xf>
    <xf numFmtId="172" fontId="17" fillId="0" borderId="32" xfId="8" applyNumberFormat="1" applyFont="1" applyFill="1" applyBorder="1" applyAlignment="1">
      <alignment vertical="center"/>
    </xf>
    <xf numFmtId="172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8" fillId="0" borderId="35" xfId="0" applyFont="1" applyBorder="1" applyAlignment="1">
      <alignment horizontal="center"/>
    </xf>
    <xf numFmtId="0" fontId="39" fillId="0" borderId="4" xfId="0" applyFont="1" applyBorder="1"/>
    <xf numFmtId="0" fontId="38" fillId="5" borderId="36" xfId="0" applyFont="1" applyFill="1" applyBorder="1" applyAlignment="1">
      <alignment horizontal="center" vertical="top" wrapText="1"/>
    </xf>
    <xf numFmtId="0" fontId="38" fillId="5" borderId="37" xfId="0" applyFont="1" applyFill="1" applyBorder="1" applyAlignment="1">
      <alignment horizontal="center" vertical="top" wrapText="1"/>
    </xf>
    <xf numFmtId="0" fontId="38" fillId="5" borderId="38" xfId="0" applyFont="1" applyFill="1" applyBorder="1" applyAlignment="1">
      <alignment horizontal="center" vertical="top" wrapText="1"/>
    </xf>
    <xf numFmtId="171" fontId="39" fillId="5" borderId="39" xfId="8" applyNumberFormat="1" applyFont="1" applyFill="1" applyBorder="1"/>
    <xf numFmtId="171" fontId="39" fillId="5" borderId="40" xfId="8" applyNumberFormat="1" applyFont="1" applyFill="1" applyBorder="1"/>
    <xf numFmtId="171" fontId="39" fillId="5" borderId="41" xfId="8" applyNumberFormat="1" applyFont="1" applyFill="1" applyBorder="1"/>
    <xf numFmtId="168" fontId="39" fillId="5" borderId="39" xfId="8" applyNumberFormat="1" applyFont="1" applyFill="1" applyBorder="1"/>
    <xf numFmtId="0" fontId="39" fillId="5" borderId="40" xfId="0" applyFont="1" applyFill="1" applyBorder="1"/>
    <xf numFmtId="0" fontId="38" fillId="5" borderId="41" xfId="0" applyFont="1" applyFill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5" fontId="22" fillId="0" borderId="29" xfId="0" applyNumberFormat="1" applyFont="1" applyBorder="1" applyAlignment="1">
      <alignment horizontal="left" vertical="center"/>
    </xf>
    <xf numFmtId="165" fontId="17" fillId="0" borderId="14" xfId="0" applyNumberFormat="1" applyFont="1" applyBorder="1" applyAlignment="1">
      <alignment horizontal="left" vertical="center"/>
    </xf>
    <xf numFmtId="165" fontId="22" fillId="0" borderId="14" xfId="0" applyNumberFormat="1" applyFont="1" applyBorder="1" applyAlignment="1">
      <alignment horizontal="left" vertical="center"/>
    </xf>
    <xf numFmtId="165" fontId="22" fillId="0" borderId="30" xfId="0" applyNumberFormat="1" applyFont="1" applyBorder="1" applyAlignment="1">
      <alignment horizontal="left" vertical="center"/>
    </xf>
    <xf numFmtId="165" fontId="21" fillId="0" borderId="20" xfId="0" applyNumberFormat="1" applyFont="1" applyBorder="1" applyAlignment="1">
      <alignment horizontal="left" vertical="center"/>
    </xf>
    <xf numFmtId="165" fontId="21" fillId="0" borderId="21" xfId="0" applyNumberFormat="1" applyFont="1" applyBorder="1" applyAlignment="1">
      <alignment horizontal="left" vertical="center"/>
    </xf>
    <xf numFmtId="165" fontId="22" fillId="0" borderId="31" xfId="0" applyNumberFormat="1" applyFont="1" applyBorder="1" applyAlignment="1">
      <alignment horizontal="left" vertical="center"/>
    </xf>
    <xf numFmtId="165" fontId="21" fillId="0" borderId="16" xfId="0" applyNumberFormat="1" applyFont="1" applyBorder="1" applyAlignment="1">
      <alignment horizontal="left" vertical="center"/>
    </xf>
    <xf numFmtId="165" fontId="21" fillId="0" borderId="17" xfId="0" applyNumberFormat="1" applyFont="1" applyBorder="1" applyAlignment="1">
      <alignment horizontal="left" vertical="center"/>
    </xf>
    <xf numFmtId="165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5" fontId="22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16" xfId="8" applyNumberFormat="1" applyFont="1" applyBorder="1" applyAlignment="1" applyProtection="1">
      <alignment horizontal="left" vertical="center"/>
      <protection hidden="1"/>
    </xf>
    <xf numFmtId="165" fontId="21" fillId="0" borderId="16" xfId="0" applyNumberFormat="1" applyFont="1" applyBorder="1" applyAlignment="1" applyProtection="1">
      <alignment horizontal="left" vertical="center"/>
      <protection hidden="1"/>
    </xf>
    <xf numFmtId="165" fontId="23" fillId="0" borderId="16" xfId="8" applyNumberFormat="1" applyFont="1" applyBorder="1" applyAlignment="1" applyProtection="1">
      <alignment horizontal="left" vertical="center"/>
      <protection hidden="1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5" fontId="15" fillId="0" borderId="34" xfId="0" applyNumberFormat="1" applyFont="1" applyBorder="1" applyAlignment="1">
      <alignment horizontal="left" vertical="center"/>
    </xf>
    <xf numFmtId="165" fontId="15" fillId="0" borderId="15" xfId="0" applyNumberFormat="1" applyFont="1" applyBorder="1" applyAlignment="1">
      <alignment horizontal="left" vertical="center"/>
    </xf>
    <xf numFmtId="165" fontId="15" fillId="0" borderId="16" xfId="0" applyNumberFormat="1" applyFont="1" applyBorder="1" applyAlignment="1">
      <alignment horizontal="left" vertical="center"/>
    </xf>
    <xf numFmtId="165" fontId="21" fillId="0" borderId="31" xfId="0" applyNumberFormat="1" applyFont="1" applyBorder="1" applyAlignment="1">
      <alignment horizontal="left" vertical="center"/>
    </xf>
    <xf numFmtId="165" fontId="23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5" fontId="22" fillId="0" borderId="18" xfId="0" applyNumberFormat="1" applyFont="1" applyBorder="1" applyAlignment="1" applyProtection="1">
      <alignment horizontal="left" vertical="center"/>
      <protection hidden="1"/>
    </xf>
    <xf numFmtId="165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2" fontId="17" fillId="0" borderId="32" xfId="8" applyNumberFormat="1" applyFont="1" applyBorder="1" applyAlignment="1">
      <alignment horizontal="center" vertical="center" wrapText="1"/>
    </xf>
    <xf numFmtId="172" fontId="27" fillId="0" borderId="32" xfId="8" applyNumberFormat="1" applyFont="1" applyBorder="1" applyAlignment="1">
      <alignment horizontal="left" vertical="center"/>
    </xf>
    <xf numFmtId="172" fontId="15" fillId="0" borderId="0" xfId="8" applyNumberFormat="1" applyFont="1" applyAlignment="1">
      <alignment horizontal="left" vertical="center"/>
    </xf>
    <xf numFmtId="172" fontId="25" fillId="0" borderId="0" xfId="8" applyNumberFormat="1" applyFont="1" applyAlignment="1">
      <alignment horizontal="left" vertical="center"/>
    </xf>
    <xf numFmtId="172" fontId="0" fillId="0" borderId="0" xfId="8" applyNumberFormat="1" applyFont="1" applyAlignment="1">
      <alignment horizontal="left" vertical="center"/>
    </xf>
    <xf numFmtId="172" fontId="23" fillId="0" borderId="32" xfId="8" applyNumberFormat="1" applyFont="1" applyBorder="1" applyAlignment="1">
      <alignment horizontal="left" vertical="center"/>
    </xf>
    <xf numFmtId="0" fontId="38" fillId="5" borderId="43" xfId="0" applyFont="1" applyFill="1" applyBorder="1" applyAlignment="1">
      <alignment horizontal="center" vertical="top" wrapText="1"/>
    </xf>
    <xf numFmtId="0" fontId="38" fillId="5" borderId="44" xfId="0" applyFont="1" applyFill="1" applyBorder="1" applyAlignment="1">
      <alignment horizontal="center" vertical="top" wrapText="1"/>
    </xf>
    <xf numFmtId="0" fontId="38" fillId="5" borderId="45" xfId="0" applyFont="1" applyFill="1" applyBorder="1" applyAlignment="1">
      <alignment horizontal="center" vertical="top" wrapText="1"/>
    </xf>
    <xf numFmtId="0" fontId="38" fillId="0" borderId="46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171" fontId="38" fillId="6" borderId="12" xfId="8" applyNumberFormat="1" applyFont="1" applyFill="1" applyBorder="1"/>
    <xf numFmtId="171" fontId="38" fillId="6" borderId="13" xfId="8" applyNumberFormat="1" applyFont="1" applyFill="1" applyBorder="1"/>
    <xf numFmtId="171" fontId="38" fillId="6" borderId="32" xfId="8" applyNumberFormat="1" applyFont="1" applyFill="1" applyBorder="1"/>
    <xf numFmtId="171" fontId="38" fillId="6" borderId="25" xfId="8" applyNumberFormat="1" applyFont="1" applyFill="1" applyBorder="1"/>
    <xf numFmtId="171" fontId="38" fillId="6" borderId="27" xfId="8" applyNumberFormat="1" applyFont="1" applyFill="1" applyBorder="1"/>
    <xf numFmtId="171" fontId="38" fillId="6" borderId="28" xfId="8" applyNumberFormat="1" applyFont="1" applyFill="1" applyBorder="1"/>
    <xf numFmtId="0" fontId="38" fillId="4" borderId="36" xfId="0" applyFont="1" applyFill="1" applyBorder="1" applyAlignment="1">
      <alignment horizontal="center" vertical="top" wrapText="1"/>
    </xf>
    <xf numFmtId="0" fontId="38" fillId="4" borderId="37" xfId="0" applyFont="1" applyFill="1" applyBorder="1" applyAlignment="1">
      <alignment horizontal="center" vertical="top" wrapText="1"/>
    </xf>
    <xf numFmtId="0" fontId="38" fillId="4" borderId="38" xfId="0" applyFont="1" applyFill="1" applyBorder="1" applyAlignment="1">
      <alignment horizontal="center" vertical="top" wrapText="1"/>
    </xf>
    <xf numFmtId="0" fontId="38" fillId="4" borderId="13" xfId="0" applyFont="1" applyFill="1" applyBorder="1" applyAlignment="1">
      <alignment horizontal="center"/>
    </xf>
    <xf numFmtId="168" fontId="39" fillId="4" borderId="24" xfId="8" applyNumberFormat="1" applyFont="1" applyFill="1" applyBorder="1"/>
    <xf numFmtId="0" fontId="39" fillId="4" borderId="32" xfId="0" applyFont="1" applyFill="1" applyBorder="1"/>
    <xf numFmtId="0" fontId="38" fillId="4" borderId="25" xfId="0" applyFont="1" applyFill="1" applyBorder="1" applyAlignment="1">
      <alignment horizontal="center"/>
    </xf>
    <xf numFmtId="168" fontId="39" fillId="4" borderId="26" xfId="8" applyNumberFormat="1" applyFont="1" applyFill="1" applyBorder="1"/>
    <xf numFmtId="0" fontId="39" fillId="4" borderId="27" xfId="0" applyFont="1" applyFill="1" applyBorder="1"/>
    <xf numFmtId="0" fontId="38" fillId="4" borderId="28" xfId="0" applyFont="1" applyFill="1" applyBorder="1" applyAlignment="1">
      <alignment horizontal="center"/>
    </xf>
    <xf numFmtId="168" fontId="39" fillId="5" borderId="49" xfId="8" applyNumberFormat="1" applyFont="1" applyFill="1" applyBorder="1"/>
    <xf numFmtId="168" fontId="39" fillId="5" borderId="29" xfId="8" applyNumberFormat="1" applyFont="1" applyFill="1" applyBorder="1"/>
    <xf numFmtId="168" fontId="39" fillId="5" borderId="50" xfId="8" applyNumberFormat="1" applyFont="1" applyFill="1" applyBorder="1"/>
    <xf numFmtId="0" fontId="39" fillId="0" borderId="43" xfId="0" applyFont="1" applyBorder="1"/>
    <xf numFmtId="0" fontId="38" fillId="0" borderId="51" xfId="0" applyFont="1" applyBorder="1" applyAlignment="1">
      <alignment vertical="top" wrapText="1"/>
    </xf>
    <xf numFmtId="0" fontId="38" fillId="6" borderId="43" xfId="0" applyFont="1" applyFill="1" applyBorder="1" applyAlignment="1">
      <alignment horizontal="center" vertical="top" wrapText="1"/>
    </xf>
    <xf numFmtId="0" fontId="38" fillId="6" borderId="44" xfId="0" applyFont="1" applyFill="1" applyBorder="1" applyAlignment="1">
      <alignment horizontal="center" vertical="top" wrapText="1"/>
    </xf>
    <xf numFmtId="0" fontId="38" fillId="6" borderId="45" xfId="0" applyFont="1" applyFill="1" applyBorder="1" applyAlignment="1">
      <alignment horizontal="center" vertical="top" wrapText="1"/>
    </xf>
    <xf numFmtId="171" fontId="38" fillId="6" borderId="49" xfId="8" applyNumberFormat="1" applyFont="1" applyFill="1" applyBorder="1"/>
    <xf numFmtId="171" fontId="38" fillId="6" borderId="29" xfId="8" applyNumberFormat="1" applyFont="1" applyFill="1" applyBorder="1"/>
    <xf numFmtId="171" fontId="38" fillId="6" borderId="50" xfId="8" applyNumberFormat="1" applyFont="1" applyFill="1" applyBorder="1"/>
    <xf numFmtId="0" fontId="39" fillId="0" borderId="46" xfId="0" applyFont="1" applyBorder="1"/>
    <xf numFmtId="0" fontId="39" fillId="0" borderId="47" xfId="0" applyFont="1" applyBorder="1"/>
    <xf numFmtId="0" fontId="39" fillId="0" borderId="48" xfId="0" applyFont="1" applyBorder="1"/>
    <xf numFmtId="168" fontId="0" fillId="0" borderId="0" xfId="0" applyNumberFormat="1" applyAlignment="1">
      <alignment horizontal="center" vertical="center"/>
    </xf>
    <xf numFmtId="168" fontId="40" fillId="0" borderId="0" xfId="0" applyNumberFormat="1" applyFont="1" applyAlignment="1">
      <alignment horizontal="center" vertical="center"/>
    </xf>
    <xf numFmtId="0" fontId="39" fillId="0" borderId="43" xfId="0" applyFont="1" applyBorder="1" applyAlignment="1">
      <alignment horizontal="center"/>
    </xf>
    <xf numFmtId="0" fontId="38" fillId="0" borderId="51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/>
    </xf>
    <xf numFmtId="0" fontId="39" fillId="0" borderId="42" xfId="0" applyFont="1" applyBorder="1"/>
    <xf numFmtId="0" fontId="38" fillId="0" borderId="48" xfId="0" applyFont="1" applyBorder="1" applyAlignment="1">
      <alignment horizontal="center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/>
    </xf>
    <xf numFmtId="0" fontId="21" fillId="0" borderId="32" xfId="0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0" fontId="22" fillId="0" borderId="24" xfId="11" applyFont="1" applyBorder="1" applyAlignment="1">
      <alignment horizontal="center"/>
    </xf>
    <xf numFmtId="172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7" fontId="21" fillId="0" borderId="32" xfId="0" applyNumberFormat="1" applyFont="1" applyBorder="1" applyAlignment="1">
      <alignment horizontal="center" vertical="center"/>
    </xf>
    <xf numFmtId="167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7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0" fontId="21" fillId="0" borderId="32" xfId="11" applyNumberFormat="1" applyFont="1" applyBorder="1" applyAlignment="1">
      <alignment horizontal="center" vertical="center"/>
    </xf>
    <xf numFmtId="167" fontId="21" fillId="0" borderId="32" xfId="11" applyNumberFormat="1" applyFont="1" applyBorder="1" applyAlignment="1">
      <alignment horizontal="center"/>
    </xf>
    <xf numFmtId="0" fontId="21" fillId="0" borderId="25" xfId="11" applyFont="1" applyBorder="1" applyAlignment="1">
      <alignment horizontal="center" vertical="center"/>
    </xf>
    <xf numFmtId="0" fontId="21" fillId="0" borderId="25" xfId="11" applyFont="1" applyBorder="1" applyAlignment="1">
      <alignment horizont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7" fontId="16" fillId="0" borderId="37" xfId="11" applyNumberFormat="1" applyFont="1" applyBorder="1" applyAlignment="1">
      <alignment horizontal="center" vertical="center"/>
    </xf>
    <xf numFmtId="172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7" fontId="15" fillId="0" borderId="32" xfId="11" applyNumberFormat="1" applyFont="1" applyBorder="1" applyAlignment="1">
      <alignment horizontal="center" vertical="center"/>
    </xf>
    <xf numFmtId="167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6" fillId="0" borderId="24" xfId="11" applyFont="1" applyBorder="1" applyAlignment="1">
      <alignment horizontal="center"/>
    </xf>
    <xf numFmtId="0" fontId="15" fillId="0" borderId="32" xfId="11" applyFont="1" applyBorder="1" applyAlignment="1">
      <alignment horizontal="center"/>
    </xf>
    <xf numFmtId="167" fontId="15" fillId="0" borderId="32" xfId="11" applyNumberFormat="1" applyFont="1" applyBorder="1" applyAlignment="1">
      <alignment horizontal="center"/>
    </xf>
    <xf numFmtId="0" fontId="15" fillId="0" borderId="25" xfId="11" applyFont="1" applyBorder="1" applyAlignment="1">
      <alignment horizontal="center"/>
    </xf>
    <xf numFmtId="0" fontId="16" fillId="0" borderId="26" xfId="11" applyFont="1" applyBorder="1" applyAlignment="1">
      <alignment horizontal="center"/>
    </xf>
    <xf numFmtId="0" fontId="15" fillId="0" borderId="27" xfId="11" applyFont="1" applyBorder="1" applyAlignment="1">
      <alignment horizontal="center"/>
    </xf>
    <xf numFmtId="0" fontId="15" fillId="3" borderId="27" xfId="11" applyFont="1" applyFill="1" applyBorder="1" applyAlignment="1">
      <alignment horizontal="center" vertical="center"/>
    </xf>
    <xf numFmtId="167" fontId="15" fillId="0" borderId="27" xfId="11" applyNumberFormat="1" applyFont="1" applyBorder="1" applyAlignment="1">
      <alignment horizontal="center"/>
    </xf>
    <xf numFmtId="167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/>
    </xf>
    <xf numFmtId="167" fontId="15" fillId="0" borderId="32" xfId="0" applyNumberFormat="1" applyFont="1" applyBorder="1" applyAlignment="1">
      <alignment horizontal="center" vertical="center"/>
    </xf>
    <xf numFmtId="0" fontId="15" fillId="0" borderId="24" xfId="11" applyFont="1" applyBorder="1" applyAlignment="1">
      <alignment horizontal="center" vertical="center"/>
    </xf>
    <xf numFmtId="0" fontId="15" fillId="0" borderId="0" xfId="11" applyFont="1" applyAlignment="1">
      <alignment horizontal="center"/>
    </xf>
    <xf numFmtId="0" fontId="19" fillId="0" borderId="24" xfId="11" applyFont="1" applyBorder="1" applyAlignment="1">
      <alignment horizontal="center" vertic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7" fontId="18" fillId="0" borderId="32" xfId="11" applyNumberFormat="1" applyFont="1" applyBorder="1" applyAlignment="1">
      <alignment horizontal="center" vertical="center"/>
    </xf>
    <xf numFmtId="167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0" fontId="18" fillId="0" borderId="0" xfId="11" applyFont="1" applyAlignment="1">
      <alignment horizontal="center"/>
    </xf>
    <xf numFmtId="0" fontId="19" fillId="0" borderId="24" xfId="11" applyFont="1" applyBorder="1" applyAlignment="1">
      <alignment horizontal="center"/>
    </xf>
    <xf numFmtId="0" fontId="18" fillId="0" borderId="32" xfId="11" applyFont="1" applyBorder="1" applyAlignment="1">
      <alignment horizontal="center"/>
    </xf>
    <xf numFmtId="167" fontId="18" fillId="0" borderId="32" xfId="11" applyNumberFormat="1" applyFont="1" applyBorder="1" applyAlignment="1">
      <alignment horizontal="center"/>
    </xf>
    <xf numFmtId="167" fontId="18" fillId="0" borderId="32" xfId="0" applyNumberFormat="1" applyFont="1" applyBorder="1" applyAlignment="1">
      <alignment horizontal="center" vertical="center"/>
    </xf>
    <xf numFmtId="1" fontId="18" fillId="0" borderId="0" xfId="11" applyNumberFormat="1" applyFont="1" applyBorder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/>
    </xf>
    <xf numFmtId="0" fontId="19" fillId="0" borderId="11" xfId="11" applyFont="1" applyBorder="1" applyAlignment="1">
      <alignment horizontal="center" vertical="center"/>
    </xf>
    <xf numFmtId="0" fontId="18" fillId="0" borderId="12" xfId="11" applyFont="1" applyBorder="1" applyAlignment="1">
      <alignment horizontal="center" vertical="center"/>
    </xf>
    <xf numFmtId="0" fontId="18" fillId="3" borderId="12" xfId="11" applyFont="1" applyFill="1" applyBorder="1" applyAlignment="1">
      <alignment horizontal="center" vertical="center"/>
    </xf>
    <xf numFmtId="167" fontId="18" fillId="0" borderId="12" xfId="0" applyNumberFormat="1" applyFont="1" applyBorder="1" applyAlignment="1">
      <alignment horizontal="center" vertical="center"/>
    </xf>
    <xf numFmtId="167" fontId="18" fillId="3" borderId="12" xfId="11" applyNumberFormat="1" applyFont="1" applyFill="1" applyBorder="1" applyAlignment="1">
      <alignment horizontal="center" vertical="center"/>
    </xf>
    <xf numFmtId="1" fontId="18" fillId="3" borderId="12" xfId="11" applyNumberFormat="1" applyFont="1" applyFill="1" applyBorder="1" applyAlignment="1">
      <alignment horizontal="center" vertical="center"/>
    </xf>
    <xf numFmtId="1" fontId="18" fillId="0" borderId="12" xfId="11" applyNumberFormat="1" applyFont="1" applyBorder="1" applyAlignment="1">
      <alignment horizontal="center" vertical="center"/>
    </xf>
    <xf numFmtId="0" fontId="18" fillId="0" borderId="13" xfId="11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173" fontId="15" fillId="0" borderId="0" xfId="11" applyNumberFormat="1" applyFont="1" applyAlignment="1">
      <alignment horizontal="center" vertical="center"/>
    </xf>
    <xf numFmtId="173" fontId="15" fillId="0" borderId="0" xfId="11" applyNumberFormat="1" applyFont="1" applyAlignment="1">
      <alignment horizontal="center"/>
    </xf>
    <xf numFmtId="173" fontId="15" fillId="0" borderId="53" xfId="11" applyNumberFormat="1" applyFont="1" applyBorder="1" applyAlignment="1">
      <alignment horizontal="center" vertical="center"/>
    </xf>
    <xf numFmtId="173" fontId="15" fillId="0" borderId="54" xfId="11" applyNumberFormat="1" applyFont="1" applyBorder="1" applyAlignment="1">
      <alignment horizontal="center" vertical="center"/>
    </xf>
    <xf numFmtId="173" fontId="15" fillId="0" borderId="55" xfId="11" applyNumberFormat="1" applyFont="1" applyBorder="1" applyAlignment="1">
      <alignment horizontal="center" vertical="center"/>
    </xf>
    <xf numFmtId="0" fontId="20" fillId="0" borderId="56" xfId="0" applyFont="1" applyBorder="1" applyAlignment="1">
      <alignment horizontal="left" vertical="center"/>
    </xf>
    <xf numFmtId="0" fontId="20" fillId="0" borderId="57" xfId="0" applyFont="1" applyBorder="1" applyAlignment="1">
      <alignment horizontal="left" vertical="center"/>
    </xf>
    <xf numFmtId="0" fontId="20" fillId="0" borderId="58" xfId="0" applyFont="1" applyBorder="1" applyAlignment="1">
      <alignment horizontal="left" vertical="center"/>
    </xf>
    <xf numFmtId="0" fontId="15" fillId="0" borderId="53" xfId="11" applyFont="1" applyBorder="1" applyAlignment="1">
      <alignment horizontal="center" vertical="center"/>
    </xf>
    <xf numFmtId="0" fontId="15" fillId="0" borderId="54" xfId="11" applyFont="1" applyBorder="1" applyAlignment="1">
      <alignment horizontal="center" vertical="center"/>
    </xf>
    <xf numFmtId="0" fontId="15" fillId="0" borderId="55" xfId="11" applyFont="1" applyBorder="1" applyAlignment="1">
      <alignment horizontal="center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8" xfId="11" applyFont="1" applyBorder="1" applyAlignment="1">
      <alignment horizontal="left" vertical="center"/>
    </xf>
    <xf numFmtId="173" fontId="16" fillId="0" borderId="10" xfId="11" applyNumberFormat="1" applyFont="1" applyBorder="1" applyAlignment="1">
      <alignment horizontal="center" vertical="center"/>
    </xf>
    <xf numFmtId="0" fontId="22" fillId="0" borderId="52" xfId="11" applyFont="1" applyBorder="1" applyAlignment="1">
      <alignment horizontal="center" vertical="center"/>
    </xf>
    <xf numFmtId="0" fontId="16" fillId="0" borderId="59" xfId="11" applyFont="1" applyBorder="1" applyAlignment="1">
      <alignment horizontal="center" vertical="center"/>
    </xf>
    <xf numFmtId="173" fontId="16" fillId="0" borderId="60" xfId="11" applyNumberFormat="1" applyFont="1" applyBorder="1" applyAlignment="1">
      <alignment horizontal="center" vertical="center"/>
    </xf>
    <xf numFmtId="0" fontId="16" fillId="0" borderId="52" xfId="11" applyFont="1" applyBorder="1" applyAlignment="1">
      <alignment horizontal="left" vertical="center"/>
    </xf>
    <xf numFmtId="0" fontId="16" fillId="0" borderId="52" xfId="1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0" fontId="46" fillId="0" borderId="0" xfId="0" applyFont="1"/>
    <xf numFmtId="166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166" fontId="18" fillId="0" borderId="35" xfId="5" applyNumberFormat="1" applyFont="1" applyBorder="1" applyAlignment="1">
      <alignment horizontal="center"/>
    </xf>
    <xf numFmtId="0" fontId="18" fillId="0" borderId="61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5" fontId="18" fillId="0" borderId="40" xfId="5" applyNumberFormat="1" applyFont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8" fillId="0" borderId="26" xfId="0" applyFont="1" applyBorder="1" applyAlignment="1">
      <alignment horizontal="center"/>
    </xf>
    <xf numFmtId="0" fontId="39" fillId="0" borderId="62" xfId="0" applyFont="1" applyBorder="1"/>
    <xf numFmtId="1" fontId="15" fillId="0" borderId="25" xfId="11" applyNumberFormat="1" applyFont="1" applyBorder="1" applyAlignment="1">
      <alignment horizontal="center" vertical="center"/>
    </xf>
    <xf numFmtId="0" fontId="18" fillId="0" borderId="61" xfId="5" applyFont="1" applyBorder="1" applyAlignment="1">
      <alignment horizontal="center"/>
    </xf>
    <xf numFmtId="166" fontId="18" fillId="0" borderId="27" xfId="5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0" fontId="47" fillId="0" borderId="0" xfId="0" pivotButton="1" applyFont="1"/>
    <xf numFmtId="0" fontId="47" fillId="0" borderId="0" xfId="0" applyFont="1"/>
    <xf numFmtId="0" fontId="48" fillId="0" borderId="0" xfId="0" pivotButton="1" applyFont="1"/>
    <xf numFmtId="0" fontId="48" fillId="0" borderId="0" xfId="0" applyFont="1"/>
    <xf numFmtId="0" fontId="49" fillId="0" borderId="32" xfId="0" applyFont="1" applyBorder="1"/>
    <xf numFmtId="165" fontId="48" fillId="0" borderId="32" xfId="0" applyNumberFormat="1" applyFont="1" applyBorder="1"/>
    <xf numFmtId="0" fontId="48" fillId="0" borderId="32" xfId="0" applyFont="1" applyBorder="1"/>
    <xf numFmtId="0" fontId="47" fillId="0" borderId="0" xfId="0" pivotButton="1" applyFont="1" applyAlignment="1">
      <alignment horizontal="center" wrapText="1"/>
    </xf>
    <xf numFmtId="0" fontId="47" fillId="0" borderId="0" xfId="0" applyFont="1" applyAlignment="1">
      <alignment horizontal="center" wrapText="1"/>
    </xf>
    <xf numFmtId="0" fontId="47" fillId="0" borderId="32" xfId="0" applyNumberFormat="1" applyFont="1" applyBorder="1"/>
    <xf numFmtId="168" fontId="47" fillId="0" borderId="32" xfId="0" applyNumberFormat="1" applyFont="1" applyBorder="1"/>
    <xf numFmtId="165" fontId="47" fillId="0" borderId="32" xfId="0" applyNumberFormat="1" applyFont="1" applyBorder="1"/>
    <xf numFmtId="0" fontId="47" fillId="0" borderId="32" xfId="0" applyFont="1" applyBorder="1"/>
    <xf numFmtId="0" fontId="48" fillId="0" borderId="32" xfId="0" pivotButton="1" applyFont="1" applyBorder="1"/>
    <xf numFmtId="0" fontId="50" fillId="0" borderId="32" xfId="0" pivotButton="1" applyFont="1" applyBorder="1"/>
    <xf numFmtId="0" fontId="48" fillId="0" borderId="32" xfId="0" applyFont="1" applyBorder="1" applyAlignment="1">
      <alignment horizontal="center"/>
    </xf>
    <xf numFmtId="168" fontId="49" fillId="0" borderId="32" xfId="0" applyNumberFormat="1" applyFont="1" applyBorder="1"/>
    <xf numFmtId="0" fontId="0" fillId="0" borderId="0" xfId="0" applyAlignment="1">
      <alignment horizontal="center" vertical="center" wrapText="1"/>
    </xf>
    <xf numFmtId="0" fontId="22" fillId="0" borderId="0" xfId="11" applyFont="1" applyAlignment="1">
      <alignment horizontal="center" vertical="center"/>
    </xf>
    <xf numFmtId="0" fontId="45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8" fillId="0" borderId="0" xfId="0" applyNumberFormat="1" applyFont="1" applyFill="1" applyBorder="1" applyAlignment="1">
      <alignment horizontal="center"/>
    </xf>
    <xf numFmtId="1" fontId="38" fillId="0" borderId="8" xfId="0" applyNumberFormat="1" applyFont="1" applyFill="1" applyBorder="1" applyAlignment="1">
      <alignment horizontal="center"/>
    </xf>
    <xf numFmtId="1" fontId="38" fillId="0" borderId="9" xfId="0" applyNumberFormat="1" applyFont="1" applyFill="1" applyBorder="1" applyAlignment="1">
      <alignment horizontal="center"/>
    </xf>
    <xf numFmtId="1" fontId="38" fillId="0" borderId="10" xfId="0" applyNumberFormat="1" applyFont="1" applyFill="1" applyBorder="1" applyAlignment="1">
      <alignment horizontal="center"/>
    </xf>
    <xf numFmtId="1" fontId="38" fillId="5" borderId="8" xfId="0" applyNumberFormat="1" applyFont="1" applyFill="1" applyBorder="1" applyAlignment="1">
      <alignment horizontal="center"/>
    </xf>
    <xf numFmtId="0" fontId="38" fillId="5" borderId="9" xfId="0" applyFont="1" applyFill="1" applyBorder="1" applyAlignment="1">
      <alignment horizontal="center"/>
    </xf>
    <xf numFmtId="0" fontId="38" fillId="5" borderId="10" xfId="0" applyFont="1" applyFill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Fill="1" applyBorder="1" applyAlignment="1">
      <alignment horizontal="center"/>
    </xf>
    <xf numFmtId="0" fontId="38" fillId="0" borderId="1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2305">
    <dxf>
      <numFmt numFmtId="168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5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top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8" formatCode="_ * #,##0.0_ ;_ * \-#,##0.0_ ;_ * &quot;-&quot;??_ ;_ @_ "/>
    </dxf>
    <dxf>
      <numFmt numFmtId="168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2304"/>
    </tableStyle>
    <tableStyle name="PivotTable Style 2" table="0" count="2" xr9:uid="{00000000-0011-0000-FFFF-FFFF01000000}">
      <tableStyleElement type="wholeTable" dxfId="2303"/>
      <tableStyleElement type="headerRow" dxfId="2302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686.576724074075" createdVersion="7" refreshedVersion="7" minRefreshableVersion="3" recordCount="3000" xr:uid="{74E0CFA7-D7C0-4C5A-AE72-FC3A0DDA6E14}">
  <cacheSource type="worksheet">
    <worksheetSource ref="A1:M10000" sheet="DATA ENTRY"/>
  </cacheSource>
  <cacheFields count="13">
    <cacheField name="Competition" numFmtId="0">
      <sharedItems containsBlank="1" count="9">
        <s v="2021-IC-L1"/>
        <s v="2021-IC-L2"/>
        <s v="2021-IC-L3"/>
        <s v="2021-IC-L4"/>
        <s v="2121-IC-L5"/>
        <s v="2022-IC-L1"/>
        <s v="2022-IC-L2"/>
        <s v=""/>
        <m/>
      </sharedItems>
    </cacheField>
    <cacheField name="Date" numFmtId="166">
      <sharedItems containsDate="1" containsBlank="1" containsMixedTypes="1" minDate="2021-02-20T00:00:00" maxDate="2022-04-24T00:00:00"/>
    </cacheField>
    <cacheField name="Venue" numFmtId="0">
      <sharedItems containsBlank="1"/>
    </cacheField>
    <cacheField name="ID" numFmtId="0">
      <sharedItems containsBlank="1" count="407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s v="N0336"/>
        <s v="N0381"/>
        <s v="N0375"/>
        <s v="N0018"/>
        <s v="N0051"/>
        <s v="N0246"/>
        <s v="N0852"/>
        <s v="N0097"/>
        <s v="N0046"/>
        <s v="N0388"/>
        <s v="N0120"/>
        <s v="N0439"/>
        <s v="N0387"/>
        <s v="N0389"/>
        <s v="N0270"/>
        <s v="N0762"/>
        <s v="N0318"/>
        <s v="N0621"/>
        <s v="N0693"/>
        <s v="N0173"/>
        <s v="N0366"/>
        <s v="N0606"/>
        <s v="N0658"/>
        <s v="N0217"/>
        <s v="N0632"/>
        <s v="N0584"/>
        <s v="N0403"/>
        <s v="N0329"/>
        <s v="N0392"/>
        <s v="N0417"/>
        <s v="N0393"/>
        <s v="N0529"/>
        <s v="N0295"/>
        <s v="N0608"/>
        <s v="N0369"/>
        <s v="N0263"/>
        <s v="N0309"/>
        <s v="N0261"/>
        <s v="N0828"/>
        <s v="N0074"/>
        <s v="N0064"/>
        <s v="N0438"/>
        <s v="N0196"/>
        <s v="N0406"/>
        <s v="N0304"/>
        <s v="N0165"/>
        <s v="N0183"/>
        <s v="N0409"/>
        <m/>
      </sharedItems>
    </cacheField>
    <cacheField name="Name" numFmtId="0">
      <sharedItems containsBlank="1" count="299">
        <s v="Luigi"/>
        <s v="Stefano"/>
        <s v="Sarel"/>
        <s v="Karmen"/>
        <s v="Natasha"/>
        <s v="Raymond"/>
        <s v="Andy"/>
        <s v="Jaco"/>
        <s v="Enya"/>
        <s v="Johan"/>
        <s v="Andi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Willem"/>
        <s v="Jacomien"/>
        <s v="Christopher"/>
        <s v="Michael"/>
        <s v="Law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Andre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a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van"/>
        <s v="Amarelda"/>
        <s v="Lian"/>
        <s v="Tertius"/>
        <s v="Rene Charles"/>
        <s v="Fanie"/>
        <s v="Kiaan"/>
        <s v="James"/>
        <s v="Kassie"/>
        <s v="Christo"/>
        <s v="Johan Spyker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Anneline"/>
        <s v="Ettienne"/>
        <s v="Kallie"/>
        <s v="Robert"/>
        <s v="Sarah-Ann"/>
        <s v="Gelhar"/>
        <s v="Johnny"/>
        <s v="Christiaan"/>
        <s v="Micheal"/>
        <s v="Derek"/>
        <s v="Henry"/>
        <s v="Henko"/>
        <s v="Krynauw"/>
        <s v="Kurt"/>
        <s v="Sarah"/>
        <s v="Jean Pierre"/>
        <s v="Luke"/>
        <s v="Christiano"/>
        <s v="Garreth"/>
        <s v="Bernard"/>
        <s v="Phillip Eric"/>
        <s v="Marius"/>
        <s v="Lorette"/>
        <s v="Wessel"/>
        <s v="Manfred"/>
        <s v="Theo"/>
        <s v="Nedjilka"/>
        <s v="Jacob"/>
        <s v="Carel"/>
        <s v="Uwe"/>
        <s v="Louwrens"/>
        <s v="Jolene"/>
        <s v="Jan Tommy"/>
        <s v="George"/>
        <s v="Estian"/>
        <s v="Taryn"/>
        <s v="Anthony"/>
        <s v="Bradd"/>
        <s v="Dean"/>
        <s v="Dania"/>
        <s v="Hennies"/>
        <s v="Steyn"/>
        <s v="Gerrie"/>
        <s v="Fabio"/>
        <s v="Gregory"/>
        <s v="Ray"/>
        <s v="Andre-Louis "/>
        <s v=""/>
        <m/>
      </sharedItems>
    </cacheField>
    <cacheField name="Surname" numFmtId="0">
      <sharedItems containsBlank="1" count="240">
        <s v="Strappazzon"/>
        <s v="Mynhardt"/>
        <s v="Mostert"/>
        <s v="Bartlett"/>
        <s v="Welzig"/>
        <s v="Mac Gillicud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Kilian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Janse v Rensburg"/>
        <s v="Bezuidehou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Schoonb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urruso"/>
        <s v="Carstens"/>
        <s v="Longland"/>
        <s v="Sales"/>
        <s v="Jansen"/>
        <s v="Nelson"/>
        <s v="Mouton"/>
        <s v="Burusso"/>
        <s v="Borruso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ouer"/>
        <s v="Van Schalkwyk"/>
        <s v="Bampton"/>
        <s v="Hyman"/>
        <s v="Lensing"/>
        <s v="Koen"/>
        <s v="Pelcher"/>
        <s v="Weise"/>
        <s v="Wormsbaecher"/>
        <s v="Kohler"/>
        <s v="Wasserval"/>
        <s v="Hanssen"/>
        <s v="Knouwds"/>
        <s v="Labuschagne"/>
        <s v="Oosthuysen"/>
        <s v="Thomson"/>
        <s v="Cowley"/>
        <s v="Marais"/>
        <s v="Leyland"/>
        <s v="Botha"/>
        <s v="Biller"/>
        <s v="Human"/>
        <s v="Maas"/>
        <s v="Silheu"/>
        <s v="Dickman"/>
        <s v="Moody"/>
        <s v=""/>
        <m/>
      </sharedItems>
    </cacheField>
    <cacheField name="Status" numFmtId="0">
      <sharedItems containsBlank="1" count="14">
        <s v="Men U/16"/>
        <s v="Men Veteran"/>
        <s v="Men Master"/>
        <s v="Ladies Master"/>
        <s v="Ladies Senior"/>
        <s v="Men Senior"/>
        <s v="Ladies U/16"/>
        <s v="Men U/21"/>
        <s v="Men Grand Masters"/>
        <s v="Ladies Veteran"/>
        <s v="Ladies Grand Masters"/>
        <s v="Ladies U/21"/>
        <s v=""/>
        <m/>
      </sharedItems>
    </cacheField>
    <cacheField name="Team" numFmtId="0">
      <sharedItems containsBlank="1" count="27">
        <s v="Atlantic Angling Club"/>
        <s v="xAtlantic Angling Club"/>
        <s v="Henties Bay"/>
        <s v="Orca Angling Club"/>
        <s v="Mako"/>
        <s v="Walvis Bay"/>
        <s v="xOrca Angling Club"/>
        <s v="Steenbras"/>
        <s v="xSteenbras"/>
        <s v="Seagull Angling Club"/>
        <s v="xSeagull Angling Club"/>
        <s v="Benguella"/>
        <s v="Penguin"/>
        <s v="Welwitschia"/>
        <s v="xPenguin"/>
        <s v="xWalvis Bay"/>
        <s v="Otjiwarongo"/>
        <s v="xOtjiwarongo"/>
        <s v="xBenguella"/>
        <s v="Namib Park"/>
        <s v="Okahandja"/>
        <s v="xOkahandja"/>
        <s v="xNamib Park"/>
        <s v="xHenties Bay"/>
        <s v="xMako"/>
        <s v=""/>
        <m/>
      </sharedItems>
    </cacheField>
    <cacheField name="Edibles" numFmtId="0">
      <sharedItems containsBlank="1" count="6">
        <m/>
        <s v="Kob"/>
        <s v="Blacktail"/>
        <s v="Shad"/>
        <s v="Galjoen"/>
        <s v="Steenbras West Coast"/>
      </sharedItems>
    </cacheField>
    <cacheField name="Inedibles" numFmtId="0">
      <sharedItems containsBlank="1" count="14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Ray Blue (Male)"/>
      </sharedItems>
    </cacheField>
    <cacheField name="length" numFmtId="0">
      <sharedItems containsString="0" containsBlank="1" containsNumber="1" containsInteger="1" minValue="26" maxValue="191"/>
    </cacheField>
    <cacheField name="kg" numFmtId="165">
      <sharedItems containsBlank="1" containsMixedTypes="1" containsNumber="1" minValue="0.5" maxValue="97.5"/>
    </cacheField>
    <cacheField name="Points" numFmtId="165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0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0"/>
    <x v="0"/>
    <x v="1"/>
    <n v="118"/>
    <n v="6.6"/>
    <n v="6.6"/>
  </r>
  <r>
    <x v="0"/>
    <d v="2021-02-20T00:00:00"/>
    <s v="Zone 5 - Winston"/>
    <x v="5"/>
    <x v="5"/>
    <x v="3"/>
    <x v="5"/>
    <x v="1"/>
    <x v="0"/>
    <x v="3"/>
    <n v="80"/>
    <n v="2"/>
    <n v="2"/>
  </r>
  <r>
    <x v="0"/>
    <d v="2021-02-20T00:00:00"/>
    <s v="Zone 5 - Winston"/>
    <x v="5"/>
    <x v="5"/>
    <x v="3"/>
    <x v="5"/>
    <x v="1"/>
    <x v="0"/>
    <x v="4"/>
    <n v="80"/>
    <n v="4.0999999999999996"/>
    <n v="4.0999999999999996"/>
  </r>
  <r>
    <x v="0"/>
    <d v="2021-02-20T00:00:00"/>
    <s v="Zone 5 - Winston"/>
    <x v="5"/>
    <x v="5"/>
    <x v="3"/>
    <x v="5"/>
    <x v="1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1"/>
    <x v="0"/>
    <x v="0"/>
    <x v="1"/>
    <n v="127"/>
    <n v="8.5"/>
    <n v="8.5"/>
  </r>
  <r>
    <x v="0"/>
    <d v="2021-02-20T00:00:00"/>
    <s v="Zone 5 - Winston"/>
    <x v="8"/>
    <x v="8"/>
    <x v="5"/>
    <x v="6"/>
    <x v="0"/>
    <x v="0"/>
    <x v="0"/>
    <m/>
    <s v=""/>
    <s v=""/>
  </r>
  <r>
    <x v="0"/>
    <d v="2021-02-20T00:00:00"/>
    <s v="Zone 5 - Winston"/>
    <x v="9"/>
    <x v="9"/>
    <x v="2"/>
    <x v="5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1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57"/>
    <n v="20.399999999999999"/>
    <n v="20.399999999999999"/>
  </r>
  <r>
    <x v="0"/>
    <d v="2021-02-20T00:00:00"/>
    <s v="Zone 5 - Winston"/>
    <x v="20"/>
    <x v="19"/>
    <x v="8"/>
    <x v="1"/>
    <x v="0"/>
    <x v="0"/>
    <x v="3"/>
    <n v="93"/>
    <n v="3.4"/>
    <n v="3.4"/>
  </r>
  <r>
    <x v="0"/>
    <d v="2021-02-20T00:00:00"/>
    <s v="Zone 5 - Winston"/>
    <x v="21"/>
    <x v="20"/>
    <x v="13"/>
    <x v="2"/>
    <x v="2"/>
    <x v="0"/>
    <x v="0"/>
    <m/>
    <s v=""/>
    <s v=""/>
  </r>
  <r>
    <x v="0"/>
    <d v="2021-02-20T00:00:00"/>
    <s v="Zone 5 - Winston"/>
    <x v="22"/>
    <x v="21"/>
    <x v="14"/>
    <x v="9"/>
    <x v="2"/>
    <x v="0"/>
    <x v="0"/>
    <m/>
    <s v=""/>
    <s v=""/>
  </r>
  <r>
    <x v="0"/>
    <d v="2021-02-20T00:00:00"/>
    <s v="Zone 5 - Winston"/>
    <x v="23"/>
    <x v="22"/>
    <x v="15"/>
    <x v="9"/>
    <x v="3"/>
    <x v="0"/>
    <x v="7"/>
    <n v="57"/>
    <n v="3.3"/>
    <n v="3.3"/>
  </r>
  <r>
    <x v="0"/>
    <d v="2021-02-20T00:00:00"/>
    <s v="Zone 5 - Winston"/>
    <x v="24"/>
    <x v="9"/>
    <x v="16"/>
    <x v="2"/>
    <x v="2"/>
    <x v="0"/>
    <x v="3"/>
    <n v="133"/>
    <n v="11.5"/>
    <n v="11.5"/>
  </r>
  <r>
    <x v="0"/>
    <d v="2021-02-20T00:00:00"/>
    <s v="Zone 5 - Winston"/>
    <x v="24"/>
    <x v="9"/>
    <x v="16"/>
    <x v="2"/>
    <x v="2"/>
    <x v="0"/>
    <x v="1"/>
    <n v="104"/>
    <n v="4.2"/>
    <n v="4.2"/>
  </r>
  <r>
    <x v="0"/>
    <d v="2021-02-20T00:00:00"/>
    <s v="Zone 5 - Winston"/>
    <x v="25"/>
    <x v="9"/>
    <x v="10"/>
    <x v="2"/>
    <x v="4"/>
    <x v="0"/>
    <x v="8"/>
    <n v="63"/>
    <n v="3.7"/>
    <n v="3.7"/>
  </r>
  <r>
    <x v="0"/>
    <d v="2021-02-20T00:00:00"/>
    <s v="Zone 5 - Winston"/>
    <x v="25"/>
    <x v="9"/>
    <x v="10"/>
    <x v="2"/>
    <x v="4"/>
    <x v="0"/>
    <x v="3"/>
    <n v="94"/>
    <n v="3.5"/>
    <n v="3.5"/>
  </r>
  <r>
    <x v="0"/>
    <d v="2021-02-20T00:00:00"/>
    <s v="Zone 5 - Winston"/>
    <x v="25"/>
    <x v="9"/>
    <x v="10"/>
    <x v="2"/>
    <x v="4"/>
    <x v="0"/>
    <x v="3"/>
    <n v="103"/>
    <n v="4.8"/>
    <n v="4.8"/>
  </r>
  <r>
    <x v="0"/>
    <d v="2021-02-20T00:00:00"/>
    <s v="Zone 5 - Winston"/>
    <x v="25"/>
    <x v="9"/>
    <x v="10"/>
    <x v="2"/>
    <x v="4"/>
    <x v="0"/>
    <x v="3"/>
    <n v="145"/>
    <n v="15.5"/>
    <n v="15.5"/>
  </r>
  <r>
    <x v="0"/>
    <d v="2021-02-20T00:00:00"/>
    <s v="Zone 5 - Winston"/>
    <x v="25"/>
    <x v="9"/>
    <x v="10"/>
    <x v="2"/>
    <x v="4"/>
    <x v="0"/>
    <x v="3"/>
    <n v="155"/>
    <n v="19.5"/>
    <n v="19.5"/>
  </r>
  <r>
    <x v="0"/>
    <d v="2021-02-20T00:00:00"/>
    <s v="Zone 5 - Winston"/>
    <x v="25"/>
    <x v="9"/>
    <x v="10"/>
    <x v="2"/>
    <x v="4"/>
    <x v="0"/>
    <x v="1"/>
    <n v="75"/>
    <n v="1.3"/>
    <n v="1.3"/>
  </r>
  <r>
    <x v="0"/>
    <d v="2021-02-20T00:00:00"/>
    <s v="Zone 5 - Winston"/>
    <x v="25"/>
    <x v="9"/>
    <x v="10"/>
    <x v="2"/>
    <x v="4"/>
    <x v="0"/>
    <x v="1"/>
    <n v="78"/>
    <n v="1.5"/>
    <n v="1.5"/>
  </r>
  <r>
    <x v="0"/>
    <d v="2021-02-20T00:00:00"/>
    <s v="Zone 5 - Winston"/>
    <x v="26"/>
    <x v="23"/>
    <x v="17"/>
    <x v="9"/>
    <x v="5"/>
    <x v="1"/>
    <x v="0"/>
    <n v="49"/>
    <n v="1.2"/>
    <n v="1.2"/>
  </r>
  <r>
    <x v="0"/>
    <d v="2021-02-20T00:00:00"/>
    <s v="Zone 5 - Winston"/>
    <x v="26"/>
    <x v="23"/>
    <x v="17"/>
    <x v="9"/>
    <x v="5"/>
    <x v="2"/>
    <x v="0"/>
    <n v="29"/>
    <n v="0.7"/>
    <n v="0.7"/>
  </r>
  <r>
    <x v="0"/>
    <d v="2021-02-20T00:00:00"/>
    <s v="Zone 5 - Winston"/>
    <x v="26"/>
    <x v="23"/>
    <x v="17"/>
    <x v="9"/>
    <x v="5"/>
    <x v="0"/>
    <x v="4"/>
    <n v="75"/>
    <n v="3.4"/>
    <n v="3.4"/>
  </r>
  <r>
    <x v="0"/>
    <d v="2021-02-20T00:00:00"/>
    <s v="Zone 5 - Winston"/>
    <x v="26"/>
    <x v="23"/>
    <x v="17"/>
    <x v="9"/>
    <x v="5"/>
    <x v="0"/>
    <x v="4"/>
    <n v="70"/>
    <n v="2.7"/>
    <n v="2.7"/>
  </r>
  <r>
    <x v="0"/>
    <d v="2021-02-20T00:00:00"/>
    <s v="Zone 5 - Winston"/>
    <x v="26"/>
    <x v="23"/>
    <x v="17"/>
    <x v="9"/>
    <x v="5"/>
    <x v="0"/>
    <x v="4"/>
    <n v="77"/>
    <n v="3.6"/>
    <n v="3.6"/>
  </r>
  <r>
    <x v="0"/>
    <d v="2021-02-20T00:00:00"/>
    <s v="Zone 5 - Winston"/>
    <x v="26"/>
    <x v="23"/>
    <x v="17"/>
    <x v="9"/>
    <x v="5"/>
    <x v="0"/>
    <x v="4"/>
    <n v="63"/>
    <n v="2"/>
    <n v="2"/>
  </r>
  <r>
    <x v="0"/>
    <d v="2021-02-20T00:00:00"/>
    <s v="Zone 5 - Winston"/>
    <x v="26"/>
    <x v="23"/>
    <x v="17"/>
    <x v="9"/>
    <x v="5"/>
    <x v="0"/>
    <x v="4"/>
    <n v="76"/>
    <n v="3.5"/>
    <n v="3.5"/>
  </r>
  <r>
    <x v="0"/>
    <d v="2021-02-20T00:00:00"/>
    <s v="Zone 5 - Winston"/>
    <x v="27"/>
    <x v="24"/>
    <x v="18"/>
    <x v="5"/>
    <x v="2"/>
    <x v="0"/>
    <x v="1"/>
    <n v="109"/>
    <n v="5"/>
    <n v="5"/>
  </r>
  <r>
    <x v="0"/>
    <d v="2021-02-20T00:00:00"/>
    <s v="Zone 5 - Winston"/>
    <x v="27"/>
    <x v="24"/>
    <x v="18"/>
    <x v="5"/>
    <x v="2"/>
    <x v="0"/>
    <x v="3"/>
    <n v="115"/>
    <n v="7"/>
    <n v="7"/>
  </r>
  <r>
    <x v="0"/>
    <d v="2021-02-20T00:00:00"/>
    <s v="Zone 5 - Winston"/>
    <x v="27"/>
    <x v="24"/>
    <x v="18"/>
    <x v="5"/>
    <x v="2"/>
    <x v="0"/>
    <x v="3"/>
    <n v="153"/>
    <n v="18.600000000000001"/>
    <n v="18.600000000000001"/>
  </r>
  <r>
    <x v="0"/>
    <d v="2021-02-20T00:00:00"/>
    <s v="Zone 5 - Winston"/>
    <x v="27"/>
    <x v="24"/>
    <x v="18"/>
    <x v="5"/>
    <x v="2"/>
    <x v="0"/>
    <x v="5"/>
    <n v="141"/>
    <n v="26.2"/>
    <n v="26.2"/>
  </r>
  <r>
    <x v="0"/>
    <d v="2021-02-20T00:00:00"/>
    <s v="Zone 5 - Winston"/>
    <x v="27"/>
    <x v="24"/>
    <x v="18"/>
    <x v="5"/>
    <x v="2"/>
    <x v="0"/>
    <x v="9"/>
    <n v="139"/>
    <n v="35.299999999999997"/>
    <n v="35.299999999999997"/>
  </r>
  <r>
    <x v="0"/>
    <d v="2021-02-20T00:00:00"/>
    <s v="Zone 5 - Winston"/>
    <x v="28"/>
    <x v="25"/>
    <x v="18"/>
    <x v="2"/>
    <x v="2"/>
    <x v="0"/>
    <x v="3"/>
    <n v="156"/>
    <n v="19.899999999999999"/>
    <n v="19.899999999999999"/>
  </r>
  <r>
    <x v="0"/>
    <d v="2021-02-20T00:00:00"/>
    <s v="Zone 5 - Winston"/>
    <x v="29"/>
    <x v="26"/>
    <x v="19"/>
    <x v="9"/>
    <x v="3"/>
    <x v="0"/>
    <x v="3"/>
    <n v="152"/>
    <n v="18.2"/>
    <n v="18.2"/>
  </r>
  <r>
    <x v="0"/>
    <d v="2021-02-20T00:00:00"/>
    <s v="Zone 5 - Winston"/>
    <x v="29"/>
    <x v="26"/>
    <x v="19"/>
    <x v="9"/>
    <x v="3"/>
    <x v="0"/>
    <x v="3"/>
    <n v="162"/>
    <n v="22.7"/>
    <n v="22.7"/>
  </r>
  <r>
    <x v="0"/>
    <d v="2021-02-20T00:00:00"/>
    <s v="Zone 5 - Winston"/>
    <x v="29"/>
    <x v="26"/>
    <x v="19"/>
    <x v="9"/>
    <x v="3"/>
    <x v="0"/>
    <x v="3"/>
    <n v="135"/>
    <n v="12.1"/>
    <n v="12.1"/>
  </r>
  <r>
    <x v="0"/>
    <d v="2021-02-20T00:00:00"/>
    <s v="Zone 5 - Winston"/>
    <x v="30"/>
    <x v="27"/>
    <x v="20"/>
    <x v="1"/>
    <x v="2"/>
    <x v="0"/>
    <x v="1"/>
    <n v="94"/>
    <n v="3"/>
    <n v="3"/>
  </r>
  <r>
    <x v="0"/>
    <d v="2021-02-20T00:00:00"/>
    <s v="Zone 5 - Winston"/>
    <x v="30"/>
    <x v="27"/>
    <x v="20"/>
    <x v="1"/>
    <x v="2"/>
    <x v="0"/>
    <x v="1"/>
    <n v="80"/>
    <n v="1.7"/>
    <n v="1.7"/>
  </r>
  <r>
    <x v="0"/>
    <d v="2021-02-20T00:00:00"/>
    <s v="Zone 5 - Winston"/>
    <x v="30"/>
    <x v="27"/>
    <x v="20"/>
    <x v="1"/>
    <x v="2"/>
    <x v="0"/>
    <x v="3"/>
    <n v="151"/>
    <n v="17.8"/>
    <n v="17.8"/>
  </r>
  <r>
    <x v="0"/>
    <d v="2021-02-20T00:00:00"/>
    <s v="Zone 5 - Winston"/>
    <x v="30"/>
    <x v="27"/>
    <x v="20"/>
    <x v="1"/>
    <x v="2"/>
    <x v="0"/>
    <x v="3"/>
    <n v="132"/>
    <n v="11.2"/>
    <n v="11.2"/>
  </r>
  <r>
    <x v="0"/>
    <d v="2021-02-20T00:00:00"/>
    <s v="Zone 5 - Winston"/>
    <x v="31"/>
    <x v="28"/>
    <x v="21"/>
    <x v="10"/>
    <x v="2"/>
    <x v="0"/>
    <x v="7"/>
    <n v="89"/>
    <n v="13"/>
    <n v="13"/>
  </r>
  <r>
    <x v="0"/>
    <d v="2021-02-20T00:00:00"/>
    <s v="Zone 5 - Winston"/>
    <x v="32"/>
    <x v="29"/>
    <x v="21"/>
    <x v="2"/>
    <x v="2"/>
    <x v="0"/>
    <x v="3"/>
    <n v="147"/>
    <n v="16.2"/>
    <n v="16.2"/>
  </r>
  <r>
    <x v="0"/>
    <d v="2021-02-20T00:00:00"/>
    <s v="Zone 5 - Winston"/>
    <x v="32"/>
    <x v="29"/>
    <x v="21"/>
    <x v="2"/>
    <x v="2"/>
    <x v="0"/>
    <x v="3"/>
    <n v="145"/>
    <n v="15.5"/>
    <n v="15.5"/>
  </r>
  <r>
    <x v="0"/>
    <d v="2021-02-20T00:00:00"/>
    <s v="Zone 5 - Winston"/>
    <x v="32"/>
    <x v="29"/>
    <x v="21"/>
    <x v="2"/>
    <x v="2"/>
    <x v="0"/>
    <x v="3"/>
    <n v="115"/>
    <n v="7"/>
    <n v="7"/>
  </r>
  <r>
    <x v="0"/>
    <d v="2021-02-20T00:00:00"/>
    <s v="Zone 5 - Winston"/>
    <x v="33"/>
    <x v="30"/>
    <x v="22"/>
    <x v="8"/>
    <x v="0"/>
    <x v="3"/>
    <x v="0"/>
    <n v="54"/>
    <n v="2.1"/>
    <n v="2.1"/>
  </r>
  <r>
    <x v="0"/>
    <d v="2021-02-20T00:00:00"/>
    <s v="Zone 5 - Winston"/>
    <x v="33"/>
    <x v="30"/>
    <x v="22"/>
    <x v="8"/>
    <x v="0"/>
    <x v="0"/>
    <x v="4"/>
    <n v="77"/>
    <n v="3.6"/>
    <n v="3.6"/>
  </r>
  <r>
    <x v="0"/>
    <d v="2021-02-20T00:00:00"/>
    <s v="Zone 5 - Winston"/>
    <x v="34"/>
    <x v="31"/>
    <x v="19"/>
    <x v="7"/>
    <x v="3"/>
    <x v="0"/>
    <x v="3"/>
    <n v="148"/>
    <n v="16.600000000000001"/>
    <n v="16.600000000000001"/>
  </r>
  <r>
    <x v="0"/>
    <d v="2021-02-20T00:00:00"/>
    <s v="Zone 5 - Winston"/>
    <x v="34"/>
    <x v="31"/>
    <x v="19"/>
    <x v="7"/>
    <x v="3"/>
    <x v="0"/>
    <x v="3"/>
    <n v="137"/>
    <n v="12.8"/>
    <n v="12.8"/>
  </r>
  <r>
    <x v="0"/>
    <d v="2021-02-20T00:00:00"/>
    <s v="Zone 5 - Winston"/>
    <x v="34"/>
    <x v="31"/>
    <x v="19"/>
    <x v="7"/>
    <x v="3"/>
    <x v="0"/>
    <x v="3"/>
    <n v="147"/>
    <n v="16.2"/>
    <n v="16.2"/>
  </r>
  <r>
    <x v="0"/>
    <d v="2021-02-20T00:00:00"/>
    <s v="Zone 5 - Winston"/>
    <x v="34"/>
    <x v="31"/>
    <x v="19"/>
    <x v="7"/>
    <x v="3"/>
    <x v="0"/>
    <x v="3"/>
    <n v="94"/>
    <n v="3.5"/>
    <n v="3.5"/>
  </r>
  <r>
    <x v="0"/>
    <d v="2021-02-20T00:00:00"/>
    <s v="Zone 5 - Winston"/>
    <x v="34"/>
    <x v="31"/>
    <x v="19"/>
    <x v="7"/>
    <x v="3"/>
    <x v="0"/>
    <x v="9"/>
    <n v="135"/>
    <n v="32.1"/>
    <n v="32.1"/>
  </r>
  <r>
    <x v="0"/>
    <d v="2021-02-20T00:00:00"/>
    <s v="Zone 5 - Winston"/>
    <x v="34"/>
    <x v="31"/>
    <x v="19"/>
    <x v="7"/>
    <x v="3"/>
    <x v="0"/>
    <x v="1"/>
    <n v="116"/>
    <n v="6.2"/>
    <n v="6.2"/>
  </r>
  <r>
    <x v="0"/>
    <d v="2021-02-20T00:00:00"/>
    <s v="Zone 5 - Winston"/>
    <x v="35"/>
    <x v="32"/>
    <x v="19"/>
    <x v="1"/>
    <x v="3"/>
    <x v="0"/>
    <x v="9"/>
    <n v="134"/>
    <n v="31.3"/>
    <n v="31.3"/>
  </r>
  <r>
    <x v="0"/>
    <d v="2021-02-20T00:00:00"/>
    <s v="Zone 5 - Winston"/>
    <x v="35"/>
    <x v="32"/>
    <x v="19"/>
    <x v="1"/>
    <x v="3"/>
    <x v="0"/>
    <x v="3"/>
    <n v="145"/>
    <n v="15.5"/>
    <n v="15.5"/>
  </r>
  <r>
    <x v="0"/>
    <d v="2021-02-20T00:00:00"/>
    <s v="Zone 5 - Winston"/>
    <x v="35"/>
    <x v="32"/>
    <x v="19"/>
    <x v="1"/>
    <x v="3"/>
    <x v="0"/>
    <x v="3"/>
    <n v="144"/>
    <n v="15.1"/>
    <n v="15.1"/>
  </r>
  <r>
    <x v="0"/>
    <d v="2021-02-20T00:00:00"/>
    <s v="Zone 5 - Winston"/>
    <x v="35"/>
    <x v="32"/>
    <x v="19"/>
    <x v="1"/>
    <x v="3"/>
    <x v="0"/>
    <x v="3"/>
    <n v="111"/>
    <n v="6.2"/>
    <n v="6.2"/>
  </r>
  <r>
    <x v="0"/>
    <d v="2021-02-20T00:00:00"/>
    <s v="Zone 5 - Winston"/>
    <x v="36"/>
    <x v="33"/>
    <x v="23"/>
    <x v="5"/>
    <x v="3"/>
    <x v="0"/>
    <x v="3"/>
    <n v="106"/>
    <n v="5.3"/>
    <n v="5.3"/>
  </r>
  <r>
    <x v="0"/>
    <d v="2021-02-20T00:00:00"/>
    <s v="Zone 5 - Winston"/>
    <x v="36"/>
    <x v="33"/>
    <x v="23"/>
    <x v="5"/>
    <x v="3"/>
    <x v="0"/>
    <x v="3"/>
    <n v="110"/>
    <n v="6"/>
    <n v="6"/>
  </r>
  <r>
    <x v="0"/>
    <d v="2021-02-20T00:00:00"/>
    <s v="Zone 5 - Winston"/>
    <x v="36"/>
    <x v="33"/>
    <x v="23"/>
    <x v="5"/>
    <x v="3"/>
    <x v="0"/>
    <x v="3"/>
    <n v="124"/>
    <n v="9.1"/>
    <n v="9.1"/>
  </r>
  <r>
    <x v="0"/>
    <d v="2021-02-20T00:00:00"/>
    <s v="Zone 5 - Winston"/>
    <x v="37"/>
    <x v="34"/>
    <x v="24"/>
    <x v="5"/>
    <x v="3"/>
    <x v="0"/>
    <x v="3"/>
    <n v="116"/>
    <n v="7.2"/>
    <n v="7.2"/>
  </r>
  <r>
    <x v="0"/>
    <d v="2021-02-20T00:00:00"/>
    <s v="Zone 5 - Winston"/>
    <x v="37"/>
    <x v="34"/>
    <x v="24"/>
    <x v="5"/>
    <x v="3"/>
    <x v="0"/>
    <x v="3"/>
    <n v="143"/>
    <n v="14.8"/>
    <n v="14.8"/>
  </r>
  <r>
    <x v="0"/>
    <d v="2021-02-20T00:00:00"/>
    <s v="Zone 5 - Winston"/>
    <x v="37"/>
    <x v="34"/>
    <x v="24"/>
    <x v="5"/>
    <x v="3"/>
    <x v="0"/>
    <x v="1"/>
    <n v="100"/>
    <n v="3.7"/>
    <n v="3.7"/>
  </r>
  <r>
    <x v="0"/>
    <d v="2021-02-20T00:00:00"/>
    <s v="Zone 5 - Winston"/>
    <x v="38"/>
    <x v="35"/>
    <x v="25"/>
    <x v="5"/>
    <x v="3"/>
    <x v="0"/>
    <x v="3"/>
    <n v="109"/>
    <n v="5.8"/>
    <n v="5.8"/>
  </r>
  <r>
    <x v="0"/>
    <d v="2021-02-20T00:00:00"/>
    <s v="Zone 5 - Winston"/>
    <x v="38"/>
    <x v="35"/>
    <x v="25"/>
    <x v="5"/>
    <x v="3"/>
    <x v="0"/>
    <x v="3"/>
    <n v="129"/>
    <n v="10.4"/>
    <n v="10.4"/>
  </r>
  <r>
    <x v="0"/>
    <d v="2021-02-20T00:00:00"/>
    <s v="Zone 5 - Winston"/>
    <x v="38"/>
    <x v="35"/>
    <x v="25"/>
    <x v="5"/>
    <x v="3"/>
    <x v="0"/>
    <x v="3"/>
    <n v="121"/>
    <n v="8.3000000000000007"/>
    <n v="8.3000000000000007"/>
  </r>
  <r>
    <x v="0"/>
    <d v="2021-02-20T00:00:00"/>
    <s v="Zone 5 - Winston"/>
    <x v="38"/>
    <x v="35"/>
    <x v="25"/>
    <x v="5"/>
    <x v="3"/>
    <x v="0"/>
    <x v="5"/>
    <n v="117"/>
    <n v="14.6"/>
    <n v="14.6"/>
  </r>
  <r>
    <x v="0"/>
    <d v="2021-02-20T00:00:00"/>
    <s v="Zone 5 - Winston"/>
    <x v="38"/>
    <x v="35"/>
    <x v="25"/>
    <x v="5"/>
    <x v="3"/>
    <x v="0"/>
    <x v="5"/>
    <n v="83"/>
    <n v="4.9000000000000004"/>
    <n v="4.9000000000000004"/>
  </r>
  <r>
    <x v="0"/>
    <d v="2021-02-20T00:00:00"/>
    <s v="Zone 5 - Winston"/>
    <x v="38"/>
    <x v="35"/>
    <x v="25"/>
    <x v="5"/>
    <x v="3"/>
    <x v="0"/>
    <x v="0"/>
    <m/>
    <s v=""/>
    <s v=""/>
  </r>
  <r>
    <x v="0"/>
    <d v="2021-02-20T00:00:00"/>
    <s v="Zone 5 - Winston"/>
    <x v="39"/>
    <x v="36"/>
    <x v="26"/>
    <x v="5"/>
    <x v="3"/>
    <x v="0"/>
    <x v="0"/>
    <m/>
    <s v=""/>
    <s v=""/>
  </r>
  <r>
    <x v="0"/>
    <d v="2021-02-20T00:00:00"/>
    <s v="Zone 5 - Winston"/>
    <x v="40"/>
    <x v="37"/>
    <x v="27"/>
    <x v="5"/>
    <x v="3"/>
    <x v="0"/>
    <x v="3"/>
    <n v="138"/>
    <n v="13.1"/>
    <n v="13.1"/>
  </r>
  <r>
    <x v="0"/>
    <d v="2021-02-20T00:00:00"/>
    <s v="Zone 5 - Winston"/>
    <x v="40"/>
    <x v="37"/>
    <x v="27"/>
    <x v="5"/>
    <x v="3"/>
    <x v="0"/>
    <x v="2"/>
    <n v="71"/>
    <n v="1.3"/>
    <n v="1.3"/>
  </r>
  <r>
    <x v="0"/>
    <d v="2021-02-20T00:00:00"/>
    <s v="Zone 5 - Winston"/>
    <x v="41"/>
    <x v="38"/>
    <x v="28"/>
    <x v="1"/>
    <x v="2"/>
    <x v="0"/>
    <x v="1"/>
    <n v="92"/>
    <n v="2.8"/>
    <n v="2.8"/>
  </r>
  <r>
    <x v="0"/>
    <d v="2021-02-20T00:00:00"/>
    <s v="Zone 5 - Winston"/>
    <x v="41"/>
    <x v="38"/>
    <x v="28"/>
    <x v="1"/>
    <x v="2"/>
    <x v="0"/>
    <x v="3"/>
    <n v="156"/>
    <n v="19.899999999999999"/>
    <n v="19.899999999999999"/>
  </r>
  <r>
    <x v="0"/>
    <d v="2021-02-20T00:00:00"/>
    <s v="Zone 5 - Winston"/>
    <x v="41"/>
    <x v="38"/>
    <x v="28"/>
    <x v="1"/>
    <x v="2"/>
    <x v="0"/>
    <x v="3"/>
    <n v="152"/>
    <n v="18.2"/>
    <n v="18.2"/>
  </r>
  <r>
    <x v="0"/>
    <d v="2021-02-20T00:00:00"/>
    <s v="Zone 5 - Winston"/>
    <x v="41"/>
    <x v="38"/>
    <x v="28"/>
    <x v="1"/>
    <x v="2"/>
    <x v="0"/>
    <x v="3"/>
    <n v="147"/>
    <n v="16.2"/>
    <n v="16.2"/>
  </r>
  <r>
    <x v="0"/>
    <d v="2021-02-20T00:00:00"/>
    <s v="Zone 5 - Winston"/>
    <x v="41"/>
    <x v="38"/>
    <x v="28"/>
    <x v="1"/>
    <x v="2"/>
    <x v="0"/>
    <x v="3"/>
    <n v="141"/>
    <n v="14.1"/>
    <n v="14.1"/>
  </r>
  <r>
    <x v="0"/>
    <d v="2021-02-20T00:00:00"/>
    <s v="Zone 5 - Winston"/>
    <x v="41"/>
    <x v="38"/>
    <x v="28"/>
    <x v="1"/>
    <x v="2"/>
    <x v="0"/>
    <x v="3"/>
    <n v="115"/>
    <n v="7"/>
    <n v="7"/>
  </r>
  <r>
    <x v="0"/>
    <d v="2021-02-20T00:00:00"/>
    <s v="Zone 5 - Winston"/>
    <x v="41"/>
    <x v="38"/>
    <x v="28"/>
    <x v="1"/>
    <x v="2"/>
    <x v="0"/>
    <x v="3"/>
    <n v="153"/>
    <n v="18.600000000000001"/>
    <n v="18.600000000000001"/>
  </r>
  <r>
    <x v="0"/>
    <d v="2021-02-20T00:00:00"/>
    <s v="Zone 5 - Winston"/>
    <x v="41"/>
    <x v="38"/>
    <x v="28"/>
    <x v="1"/>
    <x v="2"/>
    <x v="0"/>
    <x v="3"/>
    <n v="153"/>
    <n v="18.600000000000001"/>
    <n v="18.600000000000001"/>
  </r>
  <r>
    <x v="0"/>
    <d v="2021-02-20T00:00:00"/>
    <s v="Zone 5 - Winston"/>
    <x v="42"/>
    <x v="39"/>
    <x v="29"/>
    <x v="5"/>
    <x v="3"/>
    <x v="0"/>
    <x v="3"/>
    <n v="90"/>
    <n v="3"/>
    <n v="3"/>
  </r>
  <r>
    <x v="0"/>
    <d v="2021-02-20T00:00:00"/>
    <s v="Zone 5 - Winston"/>
    <x v="42"/>
    <x v="39"/>
    <x v="29"/>
    <x v="5"/>
    <x v="3"/>
    <x v="0"/>
    <x v="3"/>
    <n v="121"/>
    <n v="8.3000000000000007"/>
    <n v="8.3000000000000007"/>
  </r>
  <r>
    <x v="0"/>
    <d v="2021-02-20T00:00:00"/>
    <s v="Zone 5 - Winston"/>
    <x v="43"/>
    <x v="9"/>
    <x v="30"/>
    <x v="5"/>
    <x v="6"/>
    <x v="1"/>
    <x v="0"/>
    <n v="79"/>
    <n v="5.2"/>
    <n v="5.2"/>
  </r>
  <r>
    <x v="0"/>
    <d v="2021-02-20T00:00:00"/>
    <s v="Zone 5 - Winston"/>
    <x v="44"/>
    <x v="40"/>
    <x v="31"/>
    <x v="5"/>
    <x v="3"/>
    <x v="0"/>
    <x v="3"/>
    <n v="90"/>
    <n v="3"/>
    <n v="3"/>
  </r>
  <r>
    <x v="0"/>
    <d v="2021-02-20T00:00:00"/>
    <s v="Zone 5 - Winston"/>
    <x v="44"/>
    <x v="40"/>
    <x v="31"/>
    <x v="5"/>
    <x v="3"/>
    <x v="0"/>
    <x v="3"/>
    <n v="162"/>
    <n v="22.7"/>
    <n v="22.7"/>
  </r>
  <r>
    <x v="0"/>
    <d v="2021-02-20T00:00:00"/>
    <s v="Zone 5 - Winston"/>
    <x v="44"/>
    <x v="40"/>
    <x v="31"/>
    <x v="5"/>
    <x v="3"/>
    <x v="0"/>
    <x v="3"/>
    <n v="119"/>
    <n v="7.9"/>
    <n v="7.9"/>
  </r>
  <r>
    <x v="0"/>
    <d v="2021-02-20T00:00:00"/>
    <s v="Zone 5 - Winston"/>
    <x v="44"/>
    <x v="40"/>
    <x v="31"/>
    <x v="5"/>
    <x v="3"/>
    <x v="0"/>
    <x v="3"/>
    <n v="112"/>
    <n v="6.4"/>
    <n v="6.4"/>
  </r>
  <r>
    <x v="0"/>
    <d v="2021-02-20T00:00:00"/>
    <s v="Zone 5 - Winston"/>
    <x v="44"/>
    <x v="40"/>
    <x v="31"/>
    <x v="5"/>
    <x v="3"/>
    <x v="0"/>
    <x v="1"/>
    <n v="103"/>
    <n v="4.0999999999999996"/>
    <n v="4.0999999999999996"/>
  </r>
  <r>
    <x v="0"/>
    <d v="2021-02-20T00:00:00"/>
    <s v="Zone 5 - Winston"/>
    <x v="45"/>
    <x v="41"/>
    <x v="32"/>
    <x v="5"/>
    <x v="3"/>
    <x v="0"/>
    <x v="3"/>
    <n v="151"/>
    <n v="17.8"/>
    <n v="17.8"/>
  </r>
  <r>
    <x v="0"/>
    <d v="2021-02-20T00:00:00"/>
    <s v="Zone 5 - Winston"/>
    <x v="46"/>
    <x v="42"/>
    <x v="33"/>
    <x v="2"/>
    <x v="3"/>
    <x v="0"/>
    <x v="1"/>
    <n v="106"/>
    <n v="4.5"/>
    <n v="4.5"/>
  </r>
  <r>
    <x v="0"/>
    <d v="2021-02-20T00:00:00"/>
    <s v="Zone 5 - Winston"/>
    <x v="47"/>
    <x v="43"/>
    <x v="34"/>
    <x v="5"/>
    <x v="3"/>
    <x v="1"/>
    <x v="0"/>
    <n v="40"/>
    <n v="0.7"/>
    <n v="0.7"/>
  </r>
  <r>
    <x v="0"/>
    <d v="2021-02-20T00:00:00"/>
    <s v="Zone 5 - Winston"/>
    <x v="47"/>
    <x v="43"/>
    <x v="34"/>
    <x v="5"/>
    <x v="3"/>
    <x v="0"/>
    <x v="4"/>
    <n v="74"/>
    <n v="3.2"/>
    <n v="3.2"/>
  </r>
  <r>
    <x v="0"/>
    <d v="2021-02-20T00:00:00"/>
    <s v="Zone 5 - Winston"/>
    <x v="48"/>
    <x v="44"/>
    <x v="35"/>
    <x v="4"/>
    <x v="3"/>
    <x v="0"/>
    <x v="3"/>
    <n v="150"/>
    <n v="17.399999999999999"/>
    <n v="17.399999999999999"/>
  </r>
  <r>
    <x v="0"/>
    <d v="2021-02-20T00:00:00"/>
    <s v="Zone 5 - Winston"/>
    <x v="49"/>
    <x v="45"/>
    <x v="36"/>
    <x v="5"/>
    <x v="3"/>
    <x v="0"/>
    <x v="3"/>
    <n v="153"/>
    <n v="18.600000000000001"/>
    <n v="18.600000000000001"/>
  </r>
  <r>
    <x v="0"/>
    <d v="2021-02-20T00:00:00"/>
    <s v="Zone 5 - Winston"/>
    <x v="49"/>
    <x v="45"/>
    <x v="36"/>
    <x v="5"/>
    <x v="3"/>
    <x v="0"/>
    <x v="3"/>
    <n v="123"/>
    <n v="8.8000000000000007"/>
    <n v="8.8000000000000007"/>
  </r>
  <r>
    <x v="0"/>
    <d v="2021-02-20T00:00:00"/>
    <s v="Zone 5 - Winston"/>
    <x v="49"/>
    <x v="45"/>
    <x v="36"/>
    <x v="5"/>
    <x v="3"/>
    <x v="0"/>
    <x v="3"/>
    <n v="123"/>
    <n v="8.8000000000000007"/>
    <n v="8.8000000000000007"/>
  </r>
  <r>
    <x v="0"/>
    <d v="2021-02-20T00:00:00"/>
    <s v="Zone 5 - Winston"/>
    <x v="49"/>
    <x v="45"/>
    <x v="36"/>
    <x v="5"/>
    <x v="3"/>
    <x v="0"/>
    <x v="3"/>
    <n v="86"/>
    <n v="2.6"/>
    <n v="2.6"/>
  </r>
  <r>
    <x v="0"/>
    <d v="2021-02-20T00:00:00"/>
    <s v="Zone 5 - Winston"/>
    <x v="50"/>
    <x v="46"/>
    <x v="35"/>
    <x v="5"/>
    <x v="3"/>
    <x v="0"/>
    <x v="3"/>
    <n v="168"/>
    <n v="25.7"/>
    <n v="25.7"/>
  </r>
  <r>
    <x v="0"/>
    <d v="2021-02-20T00:00:00"/>
    <s v="Zone 5 - Winston"/>
    <x v="50"/>
    <x v="46"/>
    <x v="35"/>
    <x v="5"/>
    <x v="3"/>
    <x v="0"/>
    <x v="3"/>
    <n v="138"/>
    <n v="13.1"/>
    <n v="13.1"/>
  </r>
  <r>
    <x v="0"/>
    <d v="2021-02-20T00:00:00"/>
    <s v="Zone 5 - Winston"/>
    <x v="50"/>
    <x v="46"/>
    <x v="35"/>
    <x v="5"/>
    <x v="3"/>
    <x v="0"/>
    <x v="3"/>
    <n v="122"/>
    <n v="8.6"/>
    <n v="8.6"/>
  </r>
  <r>
    <x v="0"/>
    <d v="2021-02-20T00:00:00"/>
    <s v="Zone 5 - Winston"/>
    <x v="50"/>
    <x v="46"/>
    <x v="35"/>
    <x v="5"/>
    <x v="3"/>
    <x v="0"/>
    <x v="3"/>
    <n v="116"/>
    <n v="7.2"/>
    <n v="7.2"/>
  </r>
  <r>
    <x v="0"/>
    <d v="2021-02-20T00:00:00"/>
    <s v="Zone 5 - Winston"/>
    <x v="51"/>
    <x v="47"/>
    <x v="37"/>
    <x v="0"/>
    <x v="7"/>
    <x v="0"/>
    <x v="0"/>
    <m/>
    <s v=""/>
    <s v=""/>
  </r>
  <r>
    <x v="0"/>
    <d v="2021-02-20T00:00:00"/>
    <s v="Zone 5 - Winston"/>
    <x v="52"/>
    <x v="48"/>
    <x v="38"/>
    <x v="4"/>
    <x v="8"/>
    <x v="0"/>
    <x v="0"/>
    <m/>
    <s v=""/>
    <s v=""/>
  </r>
  <r>
    <x v="0"/>
    <d v="2021-02-20T00:00:00"/>
    <s v="Zone 5 - Winston"/>
    <x v="53"/>
    <x v="49"/>
    <x v="39"/>
    <x v="5"/>
    <x v="7"/>
    <x v="0"/>
    <x v="0"/>
    <m/>
    <s v=""/>
    <s v=""/>
  </r>
  <r>
    <x v="0"/>
    <d v="2021-02-20T00:00:00"/>
    <s v="Zone 5 - Winston"/>
    <x v="54"/>
    <x v="50"/>
    <x v="40"/>
    <x v="4"/>
    <x v="8"/>
    <x v="0"/>
    <x v="0"/>
    <m/>
    <s v=""/>
    <s v=""/>
  </r>
  <r>
    <x v="0"/>
    <d v="2021-02-20T00:00:00"/>
    <s v="Zone 5 - Winston"/>
    <x v="55"/>
    <x v="49"/>
    <x v="40"/>
    <x v="8"/>
    <x v="7"/>
    <x v="1"/>
    <x v="0"/>
    <n v="43"/>
    <n v="0.8"/>
    <n v="0.8"/>
  </r>
  <r>
    <x v="0"/>
    <d v="2021-02-20T00:00:00"/>
    <s v="Zone 5 - Winston"/>
    <x v="55"/>
    <x v="49"/>
    <x v="40"/>
    <x v="8"/>
    <x v="7"/>
    <x v="2"/>
    <x v="0"/>
    <n v="32"/>
    <n v="1"/>
    <n v="1"/>
  </r>
  <r>
    <x v="0"/>
    <d v="2021-02-20T00:00:00"/>
    <s v="Zone 5 - Winston"/>
    <x v="55"/>
    <x v="49"/>
    <x v="40"/>
    <x v="8"/>
    <x v="7"/>
    <x v="0"/>
    <x v="3"/>
    <n v="84"/>
    <n v="2.4"/>
    <n v="2.4"/>
  </r>
  <r>
    <x v="0"/>
    <d v="2021-02-20T00:00:00"/>
    <s v="Zone 5 - Winston"/>
    <x v="55"/>
    <x v="49"/>
    <x v="40"/>
    <x v="8"/>
    <x v="7"/>
    <x v="0"/>
    <x v="4"/>
    <n v="68"/>
    <n v="2.5"/>
    <n v="2.5"/>
  </r>
  <r>
    <x v="0"/>
    <d v="2021-02-20T00:00:00"/>
    <s v="Zone 5 - Winston"/>
    <x v="55"/>
    <x v="49"/>
    <x v="40"/>
    <x v="8"/>
    <x v="7"/>
    <x v="0"/>
    <x v="4"/>
    <n v="72"/>
    <n v="3"/>
    <n v="3"/>
  </r>
  <r>
    <x v="0"/>
    <d v="2021-02-20T00:00:00"/>
    <s v="Zone 5 - Winston"/>
    <x v="55"/>
    <x v="49"/>
    <x v="40"/>
    <x v="8"/>
    <x v="7"/>
    <x v="0"/>
    <x v="4"/>
    <n v="78"/>
    <n v="3.8"/>
    <n v="3.8"/>
  </r>
  <r>
    <x v="0"/>
    <d v="2021-02-20T00:00:00"/>
    <s v="Zone 5 - Winston"/>
    <x v="56"/>
    <x v="51"/>
    <x v="41"/>
    <x v="2"/>
    <x v="7"/>
    <x v="1"/>
    <x v="0"/>
    <n v="42"/>
    <n v="0.8"/>
    <n v="0.8"/>
  </r>
  <r>
    <x v="0"/>
    <d v="2021-02-20T00:00:00"/>
    <s v="Zone 5 - Winston"/>
    <x v="57"/>
    <x v="52"/>
    <x v="42"/>
    <x v="1"/>
    <x v="7"/>
    <x v="0"/>
    <x v="4"/>
    <n v="92"/>
    <n v="6.2"/>
    <n v="6.2"/>
  </r>
  <r>
    <x v="0"/>
    <d v="2021-02-20T00:00:00"/>
    <s v="Zone 5 - Winston"/>
    <x v="57"/>
    <x v="52"/>
    <x v="42"/>
    <x v="1"/>
    <x v="7"/>
    <x v="0"/>
    <x v="4"/>
    <n v="77"/>
    <n v="3.6"/>
    <n v="3.6"/>
  </r>
  <r>
    <x v="0"/>
    <d v="2021-02-20T00:00:00"/>
    <s v="Zone 5 - Winston"/>
    <x v="57"/>
    <x v="52"/>
    <x v="42"/>
    <x v="1"/>
    <x v="7"/>
    <x v="0"/>
    <x v="4"/>
    <n v="66"/>
    <n v="2.2999999999999998"/>
    <n v="2.2999999999999998"/>
  </r>
  <r>
    <x v="0"/>
    <d v="2021-02-20T00:00:00"/>
    <s v="Zone 5 - Winston"/>
    <x v="58"/>
    <x v="53"/>
    <x v="41"/>
    <x v="4"/>
    <x v="2"/>
    <x v="0"/>
    <x v="3"/>
    <n v="146"/>
    <n v="15.9"/>
    <n v="15.9"/>
  </r>
  <r>
    <x v="0"/>
    <d v="2021-02-20T00:00:00"/>
    <s v="Zone 5 - Winston"/>
    <x v="59"/>
    <x v="31"/>
    <x v="43"/>
    <x v="5"/>
    <x v="7"/>
    <x v="0"/>
    <x v="1"/>
    <n v="109"/>
    <n v="5"/>
    <n v="5"/>
  </r>
  <r>
    <x v="0"/>
    <d v="2021-02-20T00:00:00"/>
    <s v="Zone 5 - Winston"/>
    <x v="60"/>
    <x v="54"/>
    <x v="44"/>
    <x v="5"/>
    <x v="7"/>
    <x v="0"/>
    <x v="0"/>
    <m/>
    <s v=""/>
    <s v=""/>
  </r>
  <r>
    <x v="0"/>
    <d v="2021-02-20T00:00:00"/>
    <s v="Zone 5 - Winston"/>
    <x v="61"/>
    <x v="55"/>
    <x v="44"/>
    <x v="5"/>
    <x v="7"/>
    <x v="0"/>
    <x v="3"/>
    <n v="84"/>
    <n v="2.4"/>
    <n v="2.4"/>
  </r>
  <r>
    <x v="0"/>
    <d v="2021-02-20T00:00:00"/>
    <s v="Zone 5 - Winston"/>
    <x v="61"/>
    <x v="55"/>
    <x v="44"/>
    <x v="5"/>
    <x v="7"/>
    <x v="0"/>
    <x v="3"/>
    <n v="73"/>
    <n v="1.4"/>
    <n v="1.4"/>
  </r>
  <r>
    <x v="0"/>
    <d v="2021-02-20T00:00:00"/>
    <s v="Zone 5 - Winston"/>
    <x v="62"/>
    <x v="49"/>
    <x v="43"/>
    <x v="5"/>
    <x v="7"/>
    <x v="0"/>
    <x v="4"/>
    <n v="75"/>
    <n v="3.4"/>
    <n v="3.4"/>
  </r>
  <r>
    <x v="0"/>
    <d v="2021-02-20T00:00:00"/>
    <s v="Zone 5 - Winston"/>
    <x v="62"/>
    <x v="49"/>
    <x v="43"/>
    <x v="5"/>
    <x v="7"/>
    <x v="0"/>
    <x v="2"/>
    <n v="84"/>
    <n v="2.2000000000000002"/>
    <n v="2.2000000000000002"/>
  </r>
  <r>
    <x v="0"/>
    <d v="2021-02-20T00:00:00"/>
    <s v="Zone 5 - Winston"/>
    <x v="63"/>
    <x v="56"/>
    <x v="44"/>
    <x v="8"/>
    <x v="7"/>
    <x v="0"/>
    <x v="3"/>
    <n v="120"/>
    <n v="8.1"/>
    <n v="8.1"/>
  </r>
  <r>
    <x v="0"/>
    <d v="2021-02-20T00:00:00"/>
    <s v="Zone 5 - Winston"/>
    <x v="63"/>
    <x v="56"/>
    <x v="44"/>
    <x v="8"/>
    <x v="7"/>
    <x v="0"/>
    <x v="1"/>
    <n v="117"/>
    <n v="6.4"/>
    <n v="6.4"/>
  </r>
  <r>
    <x v="0"/>
    <d v="2021-02-20T00:00:00"/>
    <s v="Zone 5 - Winston"/>
    <x v="64"/>
    <x v="57"/>
    <x v="45"/>
    <x v="0"/>
    <x v="7"/>
    <x v="0"/>
    <x v="0"/>
    <m/>
    <s v=""/>
    <s v=""/>
  </r>
  <r>
    <x v="0"/>
    <d v="2021-02-20T00:00:00"/>
    <s v="Zone 5 - Winston"/>
    <x v="64"/>
    <x v="57"/>
    <x v="45"/>
    <x v="0"/>
    <x v="7"/>
    <x v="0"/>
    <x v="2"/>
    <n v="71"/>
    <n v="1.3"/>
    <n v="1.3"/>
  </r>
  <r>
    <x v="0"/>
    <d v="2021-02-20T00:00:00"/>
    <s v="Zone 5 - Winston"/>
    <x v="65"/>
    <x v="58"/>
    <x v="46"/>
    <x v="1"/>
    <x v="7"/>
    <x v="0"/>
    <x v="3"/>
    <n v="74"/>
    <n v="1.5"/>
    <n v="1.5"/>
  </r>
  <r>
    <x v="0"/>
    <d v="2021-02-20T00:00:00"/>
    <s v="Zone 5 - Winston"/>
    <x v="65"/>
    <x v="58"/>
    <x v="46"/>
    <x v="1"/>
    <x v="7"/>
    <x v="0"/>
    <x v="3"/>
    <n v="95"/>
    <n v="3.6"/>
    <n v="3.6"/>
  </r>
  <r>
    <x v="0"/>
    <d v="2021-02-20T00:00:00"/>
    <s v="Zone 5 - Winston"/>
    <x v="65"/>
    <x v="58"/>
    <x v="46"/>
    <x v="1"/>
    <x v="7"/>
    <x v="0"/>
    <x v="2"/>
    <n v="80"/>
    <n v="1.8"/>
    <n v="1.8"/>
  </r>
  <r>
    <x v="0"/>
    <d v="2021-02-20T00:00:00"/>
    <s v="Zone 5 - Winston"/>
    <x v="66"/>
    <x v="59"/>
    <x v="47"/>
    <x v="5"/>
    <x v="7"/>
    <x v="1"/>
    <x v="0"/>
    <n v="45"/>
    <n v="0.9"/>
    <n v="0.9"/>
  </r>
  <r>
    <x v="0"/>
    <d v="2021-02-20T00:00:00"/>
    <s v="Zone 5 - Winston"/>
    <x v="66"/>
    <x v="59"/>
    <x v="47"/>
    <x v="5"/>
    <x v="7"/>
    <x v="1"/>
    <x v="0"/>
    <n v="44"/>
    <n v="0.9"/>
    <n v="0.9"/>
  </r>
  <r>
    <x v="0"/>
    <d v="2021-02-20T00:00:00"/>
    <s v="Zone 5 - Winston"/>
    <x v="66"/>
    <x v="59"/>
    <x v="47"/>
    <x v="5"/>
    <x v="7"/>
    <x v="0"/>
    <x v="4"/>
    <n v="80"/>
    <n v="4.0999999999999996"/>
    <n v="4.0999999999999996"/>
  </r>
  <r>
    <x v="0"/>
    <d v="2021-02-20T00:00:00"/>
    <s v="Zone 5 - Winston"/>
    <x v="66"/>
    <x v="59"/>
    <x v="47"/>
    <x v="5"/>
    <x v="7"/>
    <x v="0"/>
    <x v="4"/>
    <n v="57"/>
    <n v="1.5"/>
    <n v="1.5"/>
  </r>
  <r>
    <x v="0"/>
    <d v="2021-02-20T00:00:00"/>
    <s v="Zone 5 - Winston"/>
    <x v="66"/>
    <x v="59"/>
    <x v="47"/>
    <x v="5"/>
    <x v="7"/>
    <x v="0"/>
    <x v="4"/>
    <n v="71"/>
    <n v="2.9"/>
    <n v="2.9"/>
  </r>
  <r>
    <x v="0"/>
    <d v="2021-02-20T00:00:00"/>
    <s v="Zone 5 - Winston"/>
    <x v="67"/>
    <x v="60"/>
    <x v="45"/>
    <x v="1"/>
    <x v="7"/>
    <x v="0"/>
    <x v="1"/>
    <n v="115"/>
    <n v="6"/>
    <n v="6"/>
  </r>
  <r>
    <x v="0"/>
    <d v="2021-02-20T00:00:00"/>
    <s v="Zone 5 - Winston"/>
    <x v="67"/>
    <x v="60"/>
    <x v="45"/>
    <x v="1"/>
    <x v="7"/>
    <x v="0"/>
    <x v="1"/>
    <n v="120"/>
    <n v="7"/>
    <n v="7"/>
  </r>
  <r>
    <x v="0"/>
    <d v="2021-02-20T00:00:00"/>
    <s v="Zone 5 - Winston"/>
    <x v="67"/>
    <x v="60"/>
    <x v="45"/>
    <x v="1"/>
    <x v="7"/>
    <x v="0"/>
    <x v="3"/>
    <n v="124"/>
    <n v="9.1"/>
    <n v="9.1"/>
  </r>
  <r>
    <x v="0"/>
    <d v="2021-02-20T00:00:00"/>
    <s v="Zone 5 - Winston"/>
    <x v="67"/>
    <x v="60"/>
    <x v="45"/>
    <x v="1"/>
    <x v="7"/>
    <x v="0"/>
    <x v="3"/>
    <n v="120"/>
    <n v="8.1"/>
    <n v="8.1"/>
  </r>
  <r>
    <x v="0"/>
    <d v="2021-02-20T00:00:00"/>
    <s v="Zone 5 - Winston"/>
    <x v="67"/>
    <x v="60"/>
    <x v="45"/>
    <x v="1"/>
    <x v="7"/>
    <x v="0"/>
    <x v="4"/>
    <n v="84"/>
    <n v="4.7"/>
    <n v="4.7"/>
  </r>
  <r>
    <x v="0"/>
    <d v="2021-02-20T00:00:00"/>
    <s v="Zone 5 - Winston"/>
    <x v="67"/>
    <x v="60"/>
    <x v="45"/>
    <x v="1"/>
    <x v="7"/>
    <x v="0"/>
    <x v="5"/>
    <n v="120"/>
    <n v="15.8"/>
    <n v="15.8"/>
  </r>
  <r>
    <x v="0"/>
    <d v="2021-02-20T00:00:00"/>
    <s v="Zone 5 - Winston"/>
    <x v="68"/>
    <x v="27"/>
    <x v="41"/>
    <x v="8"/>
    <x v="7"/>
    <x v="0"/>
    <x v="4"/>
    <n v="66"/>
    <n v="2.2999999999999998"/>
    <n v="2.2999999999999998"/>
  </r>
  <r>
    <x v="0"/>
    <d v="2021-02-20T00:00:00"/>
    <s v="Zone 5 - Winston"/>
    <x v="68"/>
    <x v="27"/>
    <x v="41"/>
    <x v="8"/>
    <x v="7"/>
    <x v="0"/>
    <x v="4"/>
    <n v="77"/>
    <n v="3.6"/>
    <n v="3.6"/>
  </r>
  <r>
    <x v="0"/>
    <d v="2021-02-20T00:00:00"/>
    <s v="Zone 5 - Winston"/>
    <x v="68"/>
    <x v="27"/>
    <x v="41"/>
    <x v="8"/>
    <x v="7"/>
    <x v="0"/>
    <x v="4"/>
    <n v="71"/>
    <n v="2.9"/>
    <n v="2.9"/>
  </r>
  <r>
    <x v="0"/>
    <d v="2021-02-20T00:00:00"/>
    <s v="Zone 5 - Winston"/>
    <x v="69"/>
    <x v="61"/>
    <x v="48"/>
    <x v="5"/>
    <x v="7"/>
    <x v="0"/>
    <x v="3"/>
    <n v="141"/>
    <n v="14.1"/>
    <n v="14.1"/>
  </r>
  <r>
    <x v="0"/>
    <d v="2021-02-20T00:00:00"/>
    <s v="Zone 5 - Winston"/>
    <x v="70"/>
    <x v="62"/>
    <x v="45"/>
    <x v="4"/>
    <x v="7"/>
    <x v="0"/>
    <x v="0"/>
    <m/>
    <s v=""/>
    <s v=""/>
  </r>
  <r>
    <x v="0"/>
    <d v="2021-02-20T00:00:00"/>
    <s v="Zone 5 - Winston"/>
    <x v="70"/>
    <x v="62"/>
    <x v="45"/>
    <x v="4"/>
    <x v="7"/>
    <x v="0"/>
    <x v="1"/>
    <n v="121"/>
    <n v="7.2"/>
    <n v="7.2"/>
  </r>
  <r>
    <x v="0"/>
    <d v="2021-02-20T00:00:00"/>
    <s v="Zone 5 - Winston"/>
    <x v="70"/>
    <x v="62"/>
    <x v="45"/>
    <x v="4"/>
    <x v="7"/>
    <x v="0"/>
    <x v="1"/>
    <n v="113"/>
    <n v="5.7"/>
    <n v="5.7"/>
  </r>
  <r>
    <x v="0"/>
    <d v="2021-02-20T00:00:00"/>
    <s v="Zone 5 - Winston"/>
    <x v="71"/>
    <x v="63"/>
    <x v="49"/>
    <x v="5"/>
    <x v="7"/>
    <x v="0"/>
    <x v="3"/>
    <n v="128"/>
    <n v="10.1"/>
    <n v="10.1"/>
  </r>
  <r>
    <x v="0"/>
    <d v="2021-02-20T00:00:00"/>
    <s v="Zone 5 - Winston"/>
    <x v="71"/>
    <x v="63"/>
    <x v="49"/>
    <x v="5"/>
    <x v="7"/>
    <x v="0"/>
    <x v="3"/>
    <n v="95"/>
    <n v="3.6"/>
    <n v="3.6"/>
  </r>
  <r>
    <x v="0"/>
    <d v="2021-02-20T00:00:00"/>
    <s v="Zone 5 - Winston"/>
    <x v="72"/>
    <x v="64"/>
    <x v="37"/>
    <x v="1"/>
    <x v="7"/>
    <x v="0"/>
    <x v="4"/>
    <n v="75"/>
    <n v="3.4"/>
    <n v="3.4"/>
  </r>
  <r>
    <x v="0"/>
    <d v="2021-02-20T00:00:00"/>
    <s v="Zone 5 - Winston"/>
    <x v="73"/>
    <x v="65"/>
    <x v="50"/>
    <x v="5"/>
    <x v="7"/>
    <x v="0"/>
    <x v="3"/>
    <n v="108"/>
    <n v="5.6"/>
    <n v="5.6"/>
  </r>
  <r>
    <x v="0"/>
    <d v="2021-02-20T00:00:00"/>
    <s v="Zone 5 - Winston"/>
    <x v="73"/>
    <x v="65"/>
    <x v="50"/>
    <x v="5"/>
    <x v="7"/>
    <x v="0"/>
    <x v="3"/>
    <n v="117"/>
    <n v="7.4"/>
    <n v="7.4"/>
  </r>
  <r>
    <x v="0"/>
    <d v="2021-02-20T00:00:00"/>
    <s v="Zone 5 - Winston"/>
    <x v="73"/>
    <x v="65"/>
    <x v="50"/>
    <x v="5"/>
    <x v="7"/>
    <x v="0"/>
    <x v="3"/>
    <n v="74"/>
    <n v="1.5"/>
    <n v="1.5"/>
  </r>
  <r>
    <x v="0"/>
    <d v="2021-02-20T00:00:00"/>
    <s v="Zone 5 - Winston"/>
    <x v="73"/>
    <x v="65"/>
    <x v="50"/>
    <x v="5"/>
    <x v="7"/>
    <x v="0"/>
    <x v="3"/>
    <n v="89"/>
    <n v="2.9"/>
    <n v="2.9"/>
  </r>
  <r>
    <x v="0"/>
    <d v="2021-02-20T00:00:00"/>
    <s v="Zone 5 - Winston"/>
    <x v="74"/>
    <x v="66"/>
    <x v="37"/>
    <x v="0"/>
    <x v="7"/>
    <x v="0"/>
    <x v="4"/>
    <n v="64"/>
    <n v="2.1"/>
    <n v="2.1"/>
  </r>
  <r>
    <x v="0"/>
    <d v="2021-02-20T00:00:00"/>
    <s v="Zone 5 - Winston"/>
    <x v="75"/>
    <x v="67"/>
    <x v="26"/>
    <x v="4"/>
    <x v="9"/>
    <x v="0"/>
    <x v="0"/>
    <m/>
    <s v=""/>
    <s v=""/>
  </r>
  <r>
    <x v="0"/>
    <d v="2021-02-20T00:00:00"/>
    <s v="Zone 5 - Winston"/>
    <x v="76"/>
    <x v="68"/>
    <x v="51"/>
    <x v="4"/>
    <x v="10"/>
    <x v="0"/>
    <x v="0"/>
    <m/>
    <s v=""/>
    <s v=""/>
  </r>
  <r>
    <x v="0"/>
    <d v="2021-02-20T00:00:00"/>
    <s v="Zone 5 - Winston"/>
    <x v="77"/>
    <x v="69"/>
    <x v="52"/>
    <x v="5"/>
    <x v="9"/>
    <x v="0"/>
    <x v="3"/>
    <n v="140"/>
    <n v="13.7"/>
    <n v="13.7"/>
  </r>
  <r>
    <x v="0"/>
    <d v="2021-02-20T00:00:00"/>
    <s v="Zone 5 - Winston"/>
    <x v="77"/>
    <x v="69"/>
    <x v="52"/>
    <x v="5"/>
    <x v="9"/>
    <x v="0"/>
    <x v="3"/>
    <n v="136"/>
    <n v="12.4"/>
    <n v="12.4"/>
  </r>
  <r>
    <x v="0"/>
    <d v="2021-02-20T00:00:00"/>
    <s v="Zone 5 - Winston"/>
    <x v="77"/>
    <x v="69"/>
    <x v="52"/>
    <x v="5"/>
    <x v="9"/>
    <x v="0"/>
    <x v="3"/>
    <n v="121"/>
    <n v="8.3000000000000007"/>
    <n v="8.3000000000000007"/>
  </r>
  <r>
    <x v="0"/>
    <d v="2021-02-20T00:00:00"/>
    <s v="Zone 5 - Winston"/>
    <x v="78"/>
    <x v="70"/>
    <x v="53"/>
    <x v="5"/>
    <x v="9"/>
    <x v="0"/>
    <x v="3"/>
    <n v="161"/>
    <n v="22.2"/>
    <n v="22.2"/>
  </r>
  <r>
    <x v="0"/>
    <d v="2021-02-20T00:00:00"/>
    <s v="Zone 5 - Winston"/>
    <x v="78"/>
    <x v="70"/>
    <x v="53"/>
    <x v="5"/>
    <x v="9"/>
    <x v="0"/>
    <x v="3"/>
    <n v="125"/>
    <n v="9.3000000000000007"/>
    <n v="9.3000000000000007"/>
  </r>
  <r>
    <x v="0"/>
    <d v="2021-02-20T00:00:00"/>
    <s v="Zone 5 - Winston"/>
    <x v="78"/>
    <x v="70"/>
    <x v="53"/>
    <x v="5"/>
    <x v="9"/>
    <x v="0"/>
    <x v="3"/>
    <n v="76"/>
    <n v="1.7"/>
    <n v="1.7"/>
  </r>
  <r>
    <x v="0"/>
    <d v="2021-02-20T00:00:00"/>
    <s v="Zone 5 - Winston"/>
    <x v="78"/>
    <x v="70"/>
    <x v="53"/>
    <x v="5"/>
    <x v="9"/>
    <x v="0"/>
    <x v="2"/>
    <n v="74"/>
    <n v="1.5"/>
    <n v="1.5"/>
  </r>
  <r>
    <x v="0"/>
    <d v="2021-02-20T00:00:00"/>
    <s v="Zone 5 - Winston"/>
    <x v="79"/>
    <x v="71"/>
    <x v="54"/>
    <x v="8"/>
    <x v="9"/>
    <x v="0"/>
    <x v="3"/>
    <n v="150"/>
    <n v="17.399999999999999"/>
    <n v="17.399999999999999"/>
  </r>
  <r>
    <x v="0"/>
    <d v="2021-02-20T00:00:00"/>
    <s v="Zone 5 - Winston"/>
    <x v="80"/>
    <x v="72"/>
    <x v="55"/>
    <x v="5"/>
    <x v="10"/>
    <x v="0"/>
    <x v="3"/>
    <n v="153"/>
    <n v="18.600000000000001"/>
    <n v="18.600000000000001"/>
  </r>
  <r>
    <x v="0"/>
    <d v="2021-02-20T00:00:00"/>
    <s v="Zone 5 - Winston"/>
    <x v="80"/>
    <x v="72"/>
    <x v="55"/>
    <x v="5"/>
    <x v="10"/>
    <x v="0"/>
    <x v="3"/>
    <n v="155"/>
    <n v="19.5"/>
    <n v="19.5"/>
  </r>
  <r>
    <x v="0"/>
    <d v="2021-02-20T00:00:00"/>
    <s v="Zone 5 - Winston"/>
    <x v="80"/>
    <x v="72"/>
    <x v="55"/>
    <x v="5"/>
    <x v="10"/>
    <x v="0"/>
    <x v="3"/>
    <n v="83"/>
    <n v="2.2999999999999998"/>
    <n v="2.2999999999999998"/>
  </r>
  <r>
    <x v="0"/>
    <d v="2021-02-20T00:00:00"/>
    <s v="Zone 5 - Winston"/>
    <x v="81"/>
    <x v="73"/>
    <x v="56"/>
    <x v="5"/>
    <x v="9"/>
    <x v="0"/>
    <x v="3"/>
    <n v="135"/>
    <n v="12.1"/>
    <n v="12.1"/>
  </r>
  <r>
    <x v="0"/>
    <d v="2021-02-20T00:00:00"/>
    <s v="Zone 5 - Winston"/>
    <x v="82"/>
    <x v="74"/>
    <x v="30"/>
    <x v="5"/>
    <x v="9"/>
    <x v="0"/>
    <x v="3"/>
    <n v="106"/>
    <n v="5.3"/>
    <n v="5.3"/>
  </r>
  <r>
    <x v="0"/>
    <d v="2021-02-20T00:00:00"/>
    <s v="Zone 5 - Winston"/>
    <x v="82"/>
    <x v="74"/>
    <x v="30"/>
    <x v="5"/>
    <x v="9"/>
    <x v="0"/>
    <x v="3"/>
    <n v="129"/>
    <n v="10.4"/>
    <n v="10.4"/>
  </r>
  <r>
    <x v="0"/>
    <d v="2021-02-20T00:00:00"/>
    <s v="Zone 5 - Winston"/>
    <x v="82"/>
    <x v="74"/>
    <x v="30"/>
    <x v="5"/>
    <x v="9"/>
    <x v="0"/>
    <x v="3"/>
    <n v="127"/>
    <n v="9.8000000000000007"/>
    <n v="9.8000000000000007"/>
  </r>
  <r>
    <x v="0"/>
    <d v="2021-02-20T00:00:00"/>
    <s v="Zone 5 - Winston"/>
    <x v="82"/>
    <x v="74"/>
    <x v="30"/>
    <x v="5"/>
    <x v="9"/>
    <x v="0"/>
    <x v="3"/>
    <n v="109"/>
    <n v="5.8"/>
    <n v="5.8"/>
  </r>
  <r>
    <x v="0"/>
    <d v="2021-02-20T00:00:00"/>
    <s v="Zone 5 - Winston"/>
    <x v="82"/>
    <x v="74"/>
    <x v="30"/>
    <x v="5"/>
    <x v="9"/>
    <x v="0"/>
    <x v="3"/>
    <n v="104"/>
    <n v="5"/>
    <n v="5"/>
  </r>
  <r>
    <x v="0"/>
    <d v="2021-02-20T00:00:00"/>
    <s v="Zone 5 - Winston"/>
    <x v="82"/>
    <x v="74"/>
    <x v="30"/>
    <x v="5"/>
    <x v="9"/>
    <x v="0"/>
    <x v="3"/>
    <n v="146"/>
    <n v="15.9"/>
    <n v="15.9"/>
  </r>
  <r>
    <x v="0"/>
    <d v="2021-02-20T00:00:00"/>
    <s v="Zone 5 - Winston"/>
    <x v="82"/>
    <x v="74"/>
    <x v="30"/>
    <x v="5"/>
    <x v="9"/>
    <x v="0"/>
    <x v="3"/>
    <n v="147"/>
    <n v="16.2"/>
    <n v="16.2"/>
  </r>
  <r>
    <x v="0"/>
    <d v="2021-02-20T00:00:00"/>
    <s v="Zone 5 - Winston"/>
    <x v="83"/>
    <x v="75"/>
    <x v="57"/>
    <x v="5"/>
    <x v="10"/>
    <x v="0"/>
    <x v="3"/>
    <n v="151"/>
    <n v="17.8"/>
    <n v="17.8"/>
  </r>
  <r>
    <x v="0"/>
    <d v="2021-02-20T00:00:00"/>
    <s v="Zone 5 - Winston"/>
    <x v="84"/>
    <x v="76"/>
    <x v="58"/>
    <x v="5"/>
    <x v="10"/>
    <x v="0"/>
    <x v="3"/>
    <n v="134"/>
    <n v="11.8"/>
    <n v="11.8"/>
  </r>
  <r>
    <x v="0"/>
    <d v="2021-02-20T00:00:00"/>
    <s v="Zone 5 - Winston"/>
    <x v="84"/>
    <x v="76"/>
    <x v="58"/>
    <x v="5"/>
    <x v="10"/>
    <x v="0"/>
    <x v="1"/>
    <n v="98"/>
    <n v="3.4"/>
    <n v="3.4"/>
  </r>
  <r>
    <x v="0"/>
    <d v="2021-02-20T00:00:00"/>
    <s v="Zone 5 - Winston"/>
    <x v="84"/>
    <x v="76"/>
    <x v="58"/>
    <x v="5"/>
    <x v="10"/>
    <x v="0"/>
    <x v="1"/>
    <n v="80"/>
    <n v="1.7"/>
    <n v="1.7"/>
  </r>
  <r>
    <x v="0"/>
    <d v="2021-02-20T00:00:00"/>
    <s v="Zone 5 - Winston"/>
    <x v="84"/>
    <x v="76"/>
    <x v="58"/>
    <x v="5"/>
    <x v="10"/>
    <x v="0"/>
    <x v="2"/>
    <n v="77"/>
    <n v="1.6"/>
    <n v="1.6"/>
  </r>
  <r>
    <x v="0"/>
    <d v="2021-02-20T00:00:00"/>
    <s v="Zone 5 - Winston"/>
    <x v="85"/>
    <x v="77"/>
    <x v="59"/>
    <x v="1"/>
    <x v="10"/>
    <x v="0"/>
    <x v="3"/>
    <n v="82"/>
    <n v="2.2000000000000002"/>
    <n v="2.2000000000000002"/>
  </r>
  <r>
    <x v="0"/>
    <d v="2021-02-20T00:00:00"/>
    <s v="Zone 5 - Winston"/>
    <x v="86"/>
    <x v="78"/>
    <x v="51"/>
    <x v="2"/>
    <x v="9"/>
    <x v="0"/>
    <x v="3"/>
    <n v="73"/>
    <n v="1.4"/>
    <n v="1.4"/>
  </r>
  <r>
    <x v="0"/>
    <d v="2021-02-20T00:00:00"/>
    <s v="Zone 5 - Winston"/>
    <x v="87"/>
    <x v="79"/>
    <x v="60"/>
    <x v="8"/>
    <x v="11"/>
    <x v="0"/>
    <x v="4"/>
    <n v="82"/>
    <n v="4.4000000000000004"/>
    <n v="4.4000000000000004"/>
  </r>
  <r>
    <x v="0"/>
    <d v="2021-02-20T00:00:00"/>
    <s v="Zone 5 - Winston"/>
    <x v="87"/>
    <x v="79"/>
    <x v="60"/>
    <x v="8"/>
    <x v="11"/>
    <x v="1"/>
    <x v="0"/>
    <n v="44"/>
    <n v="0.9"/>
    <n v="0.9"/>
  </r>
  <r>
    <x v="0"/>
    <d v="2021-02-20T00:00:00"/>
    <s v="Zone 5 - Winston"/>
    <x v="88"/>
    <x v="80"/>
    <x v="61"/>
    <x v="2"/>
    <x v="9"/>
    <x v="1"/>
    <x v="0"/>
    <n v="116"/>
    <n v="16.600000000000001"/>
    <n v="16.600000000000001"/>
  </r>
  <r>
    <x v="0"/>
    <d v="2021-02-20T00:00:00"/>
    <s v="Zone 5 - Winston"/>
    <x v="88"/>
    <x v="80"/>
    <x v="61"/>
    <x v="2"/>
    <x v="9"/>
    <x v="0"/>
    <x v="3"/>
    <n v="144"/>
    <n v="15.1"/>
    <n v="15.1"/>
  </r>
  <r>
    <x v="0"/>
    <d v="2021-02-20T00:00:00"/>
    <s v="Zone 5 - Winston"/>
    <x v="89"/>
    <x v="81"/>
    <x v="15"/>
    <x v="1"/>
    <x v="9"/>
    <x v="4"/>
    <x v="0"/>
    <n v="32"/>
    <n v="0.6"/>
    <n v="0.6"/>
  </r>
  <r>
    <x v="0"/>
    <d v="2021-02-20T00:00:00"/>
    <s v="Zone 5 - Winston"/>
    <x v="89"/>
    <x v="81"/>
    <x v="15"/>
    <x v="1"/>
    <x v="9"/>
    <x v="0"/>
    <x v="1"/>
    <n v="95"/>
    <n v="3.1"/>
    <n v="3.1"/>
  </r>
  <r>
    <x v="0"/>
    <d v="2021-02-20T00:00:00"/>
    <s v="Zone 5 - Winston"/>
    <x v="90"/>
    <x v="82"/>
    <x v="2"/>
    <x v="5"/>
    <x v="9"/>
    <x v="0"/>
    <x v="3"/>
    <n v="142"/>
    <n v="14.4"/>
    <n v="14.4"/>
  </r>
  <r>
    <x v="0"/>
    <d v="2021-02-20T00:00:00"/>
    <s v="Zone 5 - Winston"/>
    <x v="91"/>
    <x v="83"/>
    <x v="62"/>
    <x v="5"/>
    <x v="9"/>
    <x v="0"/>
    <x v="3"/>
    <n v="122"/>
    <n v="8.6"/>
    <n v="8.6"/>
  </r>
  <r>
    <x v="0"/>
    <d v="2021-02-20T00:00:00"/>
    <s v="Zone 5 - Winston"/>
    <x v="92"/>
    <x v="84"/>
    <x v="63"/>
    <x v="5"/>
    <x v="9"/>
    <x v="0"/>
    <x v="1"/>
    <n v="83"/>
    <n v="1.9"/>
    <n v="1.9"/>
  </r>
  <r>
    <x v="0"/>
    <d v="2021-02-20T00:00:00"/>
    <s v="Zone 5 - Winston"/>
    <x v="92"/>
    <x v="84"/>
    <x v="63"/>
    <x v="5"/>
    <x v="9"/>
    <x v="0"/>
    <x v="1"/>
    <n v="105"/>
    <n v="4.4000000000000004"/>
    <n v="4.4000000000000004"/>
  </r>
  <r>
    <x v="0"/>
    <d v="2021-02-20T00:00:00"/>
    <s v="Zone 5 - Winston"/>
    <x v="93"/>
    <x v="85"/>
    <x v="64"/>
    <x v="0"/>
    <x v="12"/>
    <x v="0"/>
    <x v="0"/>
    <m/>
    <s v=""/>
    <s v=""/>
  </r>
  <r>
    <x v="0"/>
    <d v="2021-02-20T00:00:00"/>
    <s v="Zone 5 - Winston"/>
    <x v="94"/>
    <x v="58"/>
    <x v="65"/>
    <x v="2"/>
    <x v="12"/>
    <x v="0"/>
    <x v="0"/>
    <m/>
    <s v=""/>
    <s v=""/>
  </r>
  <r>
    <x v="0"/>
    <d v="2021-02-20T00:00:00"/>
    <s v="Zone 5 - Winston"/>
    <x v="95"/>
    <x v="86"/>
    <x v="66"/>
    <x v="0"/>
    <x v="12"/>
    <x v="0"/>
    <x v="0"/>
    <m/>
    <s v=""/>
    <s v=""/>
  </r>
  <r>
    <x v="0"/>
    <d v="2021-02-20T00:00:00"/>
    <s v="Zone 5 - Winston"/>
    <x v="96"/>
    <x v="87"/>
    <x v="67"/>
    <x v="3"/>
    <x v="12"/>
    <x v="0"/>
    <x v="0"/>
    <m/>
    <s v=""/>
    <s v=""/>
  </r>
  <r>
    <x v="0"/>
    <d v="2021-02-20T00:00:00"/>
    <s v="Zone 5 - Winston"/>
    <x v="97"/>
    <x v="26"/>
    <x v="68"/>
    <x v="9"/>
    <x v="2"/>
    <x v="0"/>
    <x v="0"/>
    <m/>
    <s v=""/>
    <s v=""/>
  </r>
  <r>
    <x v="0"/>
    <d v="2021-02-20T00:00:00"/>
    <s v="Zone 5 - Winston"/>
    <x v="98"/>
    <x v="88"/>
    <x v="35"/>
    <x v="1"/>
    <x v="13"/>
    <x v="0"/>
    <x v="3"/>
    <n v="106"/>
    <n v="5.3"/>
    <n v="5.3"/>
  </r>
  <r>
    <x v="0"/>
    <d v="2021-02-20T00:00:00"/>
    <s v="Zone 5 - Winston"/>
    <x v="98"/>
    <x v="88"/>
    <x v="35"/>
    <x v="1"/>
    <x v="13"/>
    <x v="0"/>
    <x v="3"/>
    <n v="140"/>
    <n v="13.7"/>
    <n v="13.7"/>
  </r>
  <r>
    <x v="0"/>
    <d v="2021-02-20T00:00:00"/>
    <s v="Zone 5 - Winston"/>
    <x v="98"/>
    <x v="88"/>
    <x v="35"/>
    <x v="1"/>
    <x v="13"/>
    <x v="0"/>
    <x v="3"/>
    <n v="122"/>
    <n v="8.6"/>
    <n v="8.6"/>
  </r>
  <r>
    <x v="0"/>
    <d v="2021-02-20T00:00:00"/>
    <s v="Zone 5 - Winston"/>
    <x v="98"/>
    <x v="88"/>
    <x v="35"/>
    <x v="1"/>
    <x v="13"/>
    <x v="0"/>
    <x v="1"/>
    <n v="71"/>
    <n v="1.1000000000000001"/>
    <n v="1.1000000000000001"/>
  </r>
  <r>
    <x v="0"/>
    <d v="2021-02-20T00:00:00"/>
    <s v="Zone 5 - Winston"/>
    <x v="98"/>
    <x v="88"/>
    <x v="35"/>
    <x v="1"/>
    <x v="13"/>
    <x v="0"/>
    <x v="6"/>
    <n v="148"/>
    <n v="43.8"/>
    <n v="43.8"/>
  </r>
  <r>
    <x v="0"/>
    <d v="2021-02-20T00:00:00"/>
    <s v="Zone 5 - Winston"/>
    <x v="99"/>
    <x v="89"/>
    <x v="69"/>
    <x v="5"/>
    <x v="12"/>
    <x v="0"/>
    <x v="1"/>
    <n v="84"/>
    <n v="2"/>
    <n v="2"/>
  </r>
  <r>
    <x v="0"/>
    <d v="2021-02-20T00:00:00"/>
    <s v="Zone 5 - Winston"/>
    <x v="99"/>
    <x v="89"/>
    <x v="69"/>
    <x v="5"/>
    <x v="12"/>
    <x v="0"/>
    <x v="1"/>
    <n v="123"/>
    <n v="7.6"/>
    <n v="7.6"/>
  </r>
  <r>
    <x v="0"/>
    <d v="2021-02-20T00:00:00"/>
    <s v="Zone 5 - Winston"/>
    <x v="99"/>
    <x v="89"/>
    <x v="69"/>
    <x v="5"/>
    <x v="12"/>
    <x v="0"/>
    <x v="3"/>
    <n v="167"/>
    <n v="25.2"/>
    <n v="25.2"/>
  </r>
  <r>
    <x v="0"/>
    <d v="2021-02-20T00:00:00"/>
    <s v="Zone 5 - Winston"/>
    <x v="99"/>
    <x v="89"/>
    <x v="69"/>
    <x v="5"/>
    <x v="12"/>
    <x v="0"/>
    <x v="3"/>
    <n v="106"/>
    <n v="5.3"/>
    <n v="5.3"/>
  </r>
  <r>
    <x v="0"/>
    <d v="2021-02-20T00:00:00"/>
    <s v="Zone 5 - Winston"/>
    <x v="99"/>
    <x v="89"/>
    <x v="69"/>
    <x v="5"/>
    <x v="12"/>
    <x v="0"/>
    <x v="3"/>
    <n v="140"/>
    <n v="13.7"/>
    <n v="13.7"/>
  </r>
  <r>
    <x v="0"/>
    <d v="2021-02-20T00:00:00"/>
    <s v="Zone 5 - Winston"/>
    <x v="99"/>
    <x v="89"/>
    <x v="69"/>
    <x v="5"/>
    <x v="12"/>
    <x v="0"/>
    <x v="9"/>
    <n v="122"/>
    <n v="23"/>
    <n v="23"/>
  </r>
  <r>
    <x v="0"/>
    <d v="2021-02-20T00:00:00"/>
    <s v="Zone 5 - Winston"/>
    <x v="100"/>
    <x v="90"/>
    <x v="10"/>
    <x v="7"/>
    <x v="12"/>
    <x v="0"/>
    <x v="1"/>
    <n v="112"/>
    <n v="5.5"/>
    <n v="5.5"/>
  </r>
  <r>
    <x v="0"/>
    <d v="2021-02-20T00:00:00"/>
    <s v="Zone 5 - Winston"/>
    <x v="100"/>
    <x v="90"/>
    <x v="10"/>
    <x v="7"/>
    <x v="12"/>
    <x v="0"/>
    <x v="1"/>
    <n v="132"/>
    <n v="9.8000000000000007"/>
    <n v="9.8000000000000007"/>
  </r>
  <r>
    <x v="0"/>
    <d v="2021-02-20T00:00:00"/>
    <s v="Zone 5 - Winston"/>
    <x v="100"/>
    <x v="90"/>
    <x v="10"/>
    <x v="7"/>
    <x v="12"/>
    <x v="0"/>
    <x v="1"/>
    <n v="113"/>
    <n v="5.7"/>
    <n v="5.7"/>
  </r>
  <r>
    <x v="0"/>
    <d v="2021-02-20T00:00:00"/>
    <s v="Zone 5 - Winston"/>
    <x v="101"/>
    <x v="91"/>
    <x v="67"/>
    <x v="8"/>
    <x v="12"/>
    <x v="0"/>
    <x v="3"/>
    <n v="91"/>
    <n v="3.1"/>
    <n v="3.1"/>
  </r>
  <r>
    <x v="0"/>
    <d v="2021-02-20T00:00:00"/>
    <s v="Zone 5 - Winston"/>
    <x v="102"/>
    <x v="92"/>
    <x v="70"/>
    <x v="5"/>
    <x v="14"/>
    <x v="0"/>
    <x v="3"/>
    <n v="144"/>
    <n v="15.1"/>
    <n v="15.1"/>
  </r>
  <r>
    <x v="0"/>
    <d v="2021-02-20T00:00:00"/>
    <s v="Zone 5 - Winston"/>
    <x v="103"/>
    <x v="93"/>
    <x v="71"/>
    <x v="1"/>
    <x v="12"/>
    <x v="0"/>
    <x v="3"/>
    <n v="163"/>
    <n v="23.1"/>
    <n v="23.1"/>
  </r>
  <r>
    <x v="0"/>
    <d v="2021-02-20T00:00:00"/>
    <s v="Zone 5 - Winston"/>
    <x v="103"/>
    <x v="93"/>
    <x v="71"/>
    <x v="1"/>
    <x v="12"/>
    <x v="0"/>
    <x v="3"/>
    <n v="143"/>
    <n v="14.8"/>
    <n v="14.8"/>
  </r>
  <r>
    <x v="0"/>
    <d v="2021-02-20T00:00:00"/>
    <s v="Zone 5 - Winston"/>
    <x v="103"/>
    <x v="93"/>
    <x v="71"/>
    <x v="1"/>
    <x v="12"/>
    <x v="0"/>
    <x v="3"/>
    <n v="147"/>
    <n v="16.2"/>
    <n v="16.2"/>
  </r>
  <r>
    <x v="0"/>
    <d v="2021-02-20T00:00:00"/>
    <s v="Zone 5 - Winston"/>
    <x v="103"/>
    <x v="93"/>
    <x v="71"/>
    <x v="1"/>
    <x v="12"/>
    <x v="0"/>
    <x v="3"/>
    <n v="148"/>
    <n v="16.600000000000001"/>
    <n v="16.600000000000001"/>
  </r>
  <r>
    <x v="0"/>
    <d v="2021-02-20T00:00:00"/>
    <s v="Zone 5 - Winston"/>
    <x v="103"/>
    <x v="93"/>
    <x v="71"/>
    <x v="1"/>
    <x v="12"/>
    <x v="0"/>
    <x v="1"/>
    <n v="110"/>
    <n v="5.2"/>
    <n v="5.2"/>
  </r>
  <r>
    <x v="0"/>
    <d v="2021-02-20T00:00:00"/>
    <s v="Zone 5 - Winston"/>
    <x v="103"/>
    <x v="93"/>
    <x v="71"/>
    <x v="1"/>
    <x v="12"/>
    <x v="0"/>
    <x v="5"/>
    <n v="110"/>
    <n v="12"/>
    <n v="12"/>
  </r>
  <r>
    <x v="0"/>
    <d v="2021-02-20T00:00:00"/>
    <s v="Zone 5 - Winston"/>
    <x v="104"/>
    <x v="94"/>
    <x v="54"/>
    <x v="1"/>
    <x v="12"/>
    <x v="1"/>
    <x v="0"/>
    <n v="45"/>
    <n v="0.9"/>
    <n v="0.9"/>
  </r>
  <r>
    <x v="0"/>
    <d v="2021-02-20T00:00:00"/>
    <s v="Zone 5 - Winston"/>
    <x v="104"/>
    <x v="94"/>
    <x v="54"/>
    <x v="1"/>
    <x v="12"/>
    <x v="0"/>
    <x v="3"/>
    <n v="134"/>
    <n v="11.8"/>
    <n v="11.8"/>
  </r>
  <r>
    <x v="0"/>
    <d v="2021-02-20T00:00:00"/>
    <s v="Zone 5 - Winston"/>
    <x v="104"/>
    <x v="94"/>
    <x v="54"/>
    <x v="1"/>
    <x v="12"/>
    <x v="0"/>
    <x v="7"/>
    <n v="80"/>
    <n v="9.4"/>
    <n v="9.4"/>
  </r>
  <r>
    <x v="0"/>
    <d v="2021-02-20T00:00:00"/>
    <s v="Zone 5 - Winston"/>
    <x v="104"/>
    <x v="94"/>
    <x v="54"/>
    <x v="1"/>
    <x v="12"/>
    <x v="0"/>
    <x v="1"/>
    <n v="76"/>
    <n v="1.4"/>
    <n v="1.4"/>
  </r>
  <r>
    <x v="0"/>
    <d v="2021-02-20T00:00:00"/>
    <s v="Zone 5 - Winston"/>
    <x v="104"/>
    <x v="94"/>
    <x v="54"/>
    <x v="1"/>
    <x v="12"/>
    <x v="0"/>
    <x v="2"/>
    <n v="74"/>
    <n v="1.5"/>
    <n v="1.5"/>
  </r>
  <r>
    <x v="0"/>
    <d v="2021-02-20T00:00:00"/>
    <s v="Zone 5 - Winston"/>
    <x v="104"/>
    <x v="94"/>
    <x v="54"/>
    <x v="1"/>
    <x v="12"/>
    <x v="0"/>
    <x v="5"/>
    <n v="126"/>
    <n v="18.399999999999999"/>
    <n v="18.399999999999999"/>
  </r>
  <r>
    <x v="0"/>
    <d v="2021-02-20T00:00:00"/>
    <s v="Zone 5 - Winston"/>
    <x v="105"/>
    <x v="95"/>
    <x v="72"/>
    <x v="1"/>
    <x v="12"/>
    <x v="0"/>
    <x v="3"/>
    <n v="148"/>
    <n v="16.600000000000001"/>
    <n v="16.600000000000001"/>
  </r>
  <r>
    <x v="0"/>
    <d v="2021-02-20T00:00:00"/>
    <s v="Zone 5 - Winston"/>
    <x v="105"/>
    <x v="95"/>
    <x v="72"/>
    <x v="1"/>
    <x v="12"/>
    <x v="0"/>
    <x v="1"/>
    <n v="117"/>
    <n v="6.4"/>
    <n v="6.4"/>
  </r>
  <r>
    <x v="0"/>
    <d v="2021-02-20T00:00:00"/>
    <s v="Zone 5 - Winston"/>
    <x v="105"/>
    <x v="95"/>
    <x v="72"/>
    <x v="1"/>
    <x v="12"/>
    <x v="0"/>
    <x v="5"/>
    <n v="128"/>
    <n v="19.3"/>
    <n v="19.3"/>
  </r>
  <r>
    <x v="0"/>
    <d v="2021-02-20T00:00:00"/>
    <s v="Zone 5 - Winston"/>
    <x v="106"/>
    <x v="96"/>
    <x v="72"/>
    <x v="9"/>
    <x v="12"/>
    <x v="0"/>
    <x v="3"/>
    <n v="133"/>
    <n v="11.5"/>
    <n v="11.5"/>
  </r>
  <r>
    <x v="0"/>
    <d v="2021-02-20T00:00:00"/>
    <s v="Zone 5 - Winston"/>
    <x v="107"/>
    <x v="97"/>
    <x v="66"/>
    <x v="7"/>
    <x v="12"/>
    <x v="0"/>
    <x v="1"/>
    <n v="106"/>
    <n v="4.5"/>
    <n v="4.5"/>
  </r>
  <r>
    <x v="0"/>
    <d v="2021-02-20T00:00:00"/>
    <s v="Zone 5 - Winston"/>
    <x v="107"/>
    <x v="97"/>
    <x v="66"/>
    <x v="7"/>
    <x v="12"/>
    <x v="0"/>
    <x v="1"/>
    <n v="104"/>
    <n v="4.2"/>
    <n v="4.2"/>
  </r>
  <r>
    <x v="0"/>
    <d v="2021-02-20T00:00:00"/>
    <s v="Zone 5 - Winston"/>
    <x v="108"/>
    <x v="98"/>
    <x v="66"/>
    <x v="2"/>
    <x v="12"/>
    <x v="0"/>
    <x v="8"/>
    <n v="54"/>
    <n v="2.6"/>
    <n v="2.6"/>
  </r>
  <r>
    <x v="0"/>
    <d v="2021-02-20T00:00:00"/>
    <s v="Zone 5 - Winston"/>
    <x v="108"/>
    <x v="98"/>
    <x v="66"/>
    <x v="2"/>
    <x v="12"/>
    <x v="0"/>
    <x v="8"/>
    <n v="69"/>
    <n v="4.5"/>
    <n v="4.5"/>
  </r>
  <r>
    <x v="0"/>
    <d v="2021-02-20T00:00:00"/>
    <s v="Zone 5 - Winston"/>
    <x v="108"/>
    <x v="98"/>
    <x v="66"/>
    <x v="2"/>
    <x v="12"/>
    <x v="0"/>
    <x v="1"/>
    <n v="110"/>
    <n v="5.2"/>
    <n v="5.2"/>
  </r>
  <r>
    <x v="0"/>
    <d v="2021-02-20T00:00:00"/>
    <s v="Zone 5 - Winston"/>
    <x v="108"/>
    <x v="98"/>
    <x v="66"/>
    <x v="2"/>
    <x v="12"/>
    <x v="0"/>
    <x v="3"/>
    <n v="75"/>
    <n v="1.6"/>
    <n v="1.6"/>
  </r>
  <r>
    <x v="0"/>
    <d v="2021-02-20T00:00:00"/>
    <s v="Zone 5 - Winston"/>
    <x v="109"/>
    <x v="99"/>
    <x v="73"/>
    <x v="5"/>
    <x v="12"/>
    <x v="0"/>
    <x v="3"/>
    <n v="148"/>
    <n v="16.600000000000001"/>
    <n v="16.600000000000001"/>
  </r>
  <r>
    <x v="0"/>
    <d v="2021-02-20T00:00:00"/>
    <s v="Zone 5 - Winston"/>
    <x v="109"/>
    <x v="99"/>
    <x v="73"/>
    <x v="5"/>
    <x v="12"/>
    <x v="0"/>
    <x v="3"/>
    <n v="114"/>
    <n v="6.8"/>
    <n v="6.8"/>
  </r>
  <r>
    <x v="0"/>
    <d v="2021-02-20T00:00:00"/>
    <s v="Zone 5 - Winston"/>
    <x v="109"/>
    <x v="99"/>
    <x v="73"/>
    <x v="5"/>
    <x v="12"/>
    <x v="0"/>
    <x v="5"/>
    <n v="106"/>
    <n v="10.7"/>
    <n v="10.7"/>
  </r>
  <r>
    <x v="0"/>
    <d v="2021-02-20T00:00:00"/>
    <s v="Zone 5 - Winston"/>
    <x v="110"/>
    <x v="70"/>
    <x v="74"/>
    <x v="5"/>
    <x v="12"/>
    <x v="0"/>
    <x v="2"/>
    <n v="68"/>
    <n v="1.1000000000000001"/>
    <n v="1.1000000000000001"/>
  </r>
  <r>
    <x v="0"/>
    <d v="2021-02-20T00:00:00"/>
    <s v="Zone 5 - Winston"/>
    <x v="110"/>
    <x v="70"/>
    <x v="74"/>
    <x v="5"/>
    <x v="12"/>
    <x v="0"/>
    <x v="5"/>
    <n v="118"/>
    <n v="15"/>
    <n v="15"/>
  </r>
  <r>
    <x v="0"/>
    <d v="2021-02-20T00:00:00"/>
    <s v="Zone 5 - Winston"/>
    <x v="111"/>
    <x v="100"/>
    <x v="51"/>
    <x v="5"/>
    <x v="12"/>
    <x v="0"/>
    <x v="4"/>
    <n v="66"/>
    <n v="2.2999999999999998"/>
    <n v="2.2999999999999998"/>
  </r>
  <r>
    <x v="0"/>
    <d v="2021-02-20T00:00:00"/>
    <s v="Zone 5 - Winston"/>
    <x v="111"/>
    <x v="100"/>
    <x v="51"/>
    <x v="5"/>
    <x v="12"/>
    <x v="0"/>
    <x v="0"/>
    <m/>
    <s v=""/>
    <s v=""/>
  </r>
  <r>
    <x v="0"/>
    <d v="2021-02-20T00:00:00"/>
    <s v="Zone 5 - Winston"/>
    <x v="112"/>
    <x v="101"/>
    <x v="75"/>
    <x v="8"/>
    <x v="12"/>
    <x v="1"/>
    <x v="0"/>
    <n v="46"/>
    <n v="1"/>
    <n v="1"/>
  </r>
  <r>
    <x v="0"/>
    <d v="2021-02-20T00:00:00"/>
    <s v="Zone 5 - Winston"/>
    <x v="113"/>
    <x v="102"/>
    <x v="64"/>
    <x v="1"/>
    <x v="12"/>
    <x v="0"/>
    <x v="3"/>
    <n v="137"/>
    <n v="12.8"/>
    <n v="12.8"/>
  </r>
  <r>
    <x v="0"/>
    <d v="2021-02-20T00:00:00"/>
    <s v="Zone 5 - Winston"/>
    <x v="113"/>
    <x v="102"/>
    <x v="64"/>
    <x v="1"/>
    <x v="12"/>
    <x v="0"/>
    <x v="3"/>
    <n v="176"/>
    <n v="30.1"/>
    <n v="30.1"/>
  </r>
  <r>
    <x v="0"/>
    <d v="2021-02-20T00:00:00"/>
    <s v="Zone 5 - Winston"/>
    <x v="113"/>
    <x v="102"/>
    <x v="64"/>
    <x v="1"/>
    <x v="12"/>
    <x v="0"/>
    <x v="3"/>
    <n v="92"/>
    <n v="3.3"/>
    <n v="3.3"/>
  </r>
  <r>
    <x v="0"/>
    <d v="2021-02-20T00:00:00"/>
    <s v="Zone 5 - Winston"/>
    <x v="113"/>
    <x v="102"/>
    <x v="64"/>
    <x v="1"/>
    <x v="12"/>
    <x v="0"/>
    <x v="3"/>
    <n v="110"/>
    <n v="6"/>
    <n v="6"/>
  </r>
  <r>
    <x v="0"/>
    <d v="2021-02-20T00:00:00"/>
    <s v="Zone 5 - Winston"/>
    <x v="113"/>
    <x v="102"/>
    <x v="64"/>
    <x v="1"/>
    <x v="12"/>
    <x v="0"/>
    <x v="3"/>
    <n v="111"/>
    <n v="6.2"/>
    <n v="6.2"/>
  </r>
  <r>
    <x v="0"/>
    <d v="2021-02-20T00:00:00"/>
    <s v="Zone 5 - Winston"/>
    <x v="113"/>
    <x v="102"/>
    <x v="64"/>
    <x v="1"/>
    <x v="12"/>
    <x v="0"/>
    <x v="3"/>
    <n v="77"/>
    <n v="1.8"/>
    <n v="1.8"/>
  </r>
  <r>
    <x v="0"/>
    <d v="2021-02-20T00:00:00"/>
    <s v="Zone 5 - Winston"/>
    <x v="113"/>
    <x v="102"/>
    <x v="64"/>
    <x v="1"/>
    <x v="12"/>
    <x v="0"/>
    <x v="1"/>
    <n v="101"/>
    <n v="3.8"/>
    <n v="3.8"/>
  </r>
  <r>
    <x v="0"/>
    <d v="2021-02-20T00:00:00"/>
    <s v="Zone 5 - Winston"/>
    <x v="114"/>
    <x v="103"/>
    <x v="64"/>
    <x v="1"/>
    <x v="12"/>
    <x v="0"/>
    <x v="1"/>
    <n v="109"/>
    <n v="5"/>
    <n v="5"/>
  </r>
  <r>
    <x v="0"/>
    <d v="2021-02-20T00:00:00"/>
    <s v="Zone 5 - Winston"/>
    <x v="114"/>
    <x v="103"/>
    <x v="64"/>
    <x v="1"/>
    <x v="12"/>
    <x v="0"/>
    <x v="1"/>
    <n v="97"/>
    <n v="3.3"/>
    <n v="3.3"/>
  </r>
  <r>
    <x v="0"/>
    <d v="2021-02-20T00:00:00"/>
    <s v="Zone 5 - Winston"/>
    <x v="114"/>
    <x v="103"/>
    <x v="64"/>
    <x v="1"/>
    <x v="12"/>
    <x v="0"/>
    <x v="3"/>
    <n v="139"/>
    <n v="13.4"/>
    <n v="13.4"/>
  </r>
  <r>
    <x v="0"/>
    <d v="2021-02-20T00:00:00"/>
    <s v="Zone 5 - Winston"/>
    <x v="114"/>
    <x v="103"/>
    <x v="64"/>
    <x v="1"/>
    <x v="12"/>
    <x v="0"/>
    <x v="3"/>
    <n v="77"/>
    <n v="1.8"/>
    <n v="1.8"/>
  </r>
  <r>
    <x v="0"/>
    <d v="2021-02-20T00:00:00"/>
    <s v="Zone 5 - Winston"/>
    <x v="114"/>
    <x v="103"/>
    <x v="64"/>
    <x v="1"/>
    <x v="12"/>
    <x v="0"/>
    <x v="3"/>
    <n v="139"/>
    <n v="13.4"/>
    <n v="13.4"/>
  </r>
  <r>
    <x v="0"/>
    <d v="2021-02-20T00:00:00"/>
    <s v="Zone 5 - Winston"/>
    <x v="114"/>
    <x v="103"/>
    <x v="64"/>
    <x v="1"/>
    <x v="12"/>
    <x v="0"/>
    <x v="3"/>
    <n v="155"/>
    <n v="19.5"/>
    <n v="19.5"/>
  </r>
  <r>
    <x v="0"/>
    <d v="2021-02-20T00:00:00"/>
    <s v="Zone 5 - Winston"/>
    <x v="114"/>
    <x v="103"/>
    <x v="64"/>
    <x v="1"/>
    <x v="12"/>
    <x v="0"/>
    <x v="3"/>
    <n v="121"/>
    <n v="8.3000000000000007"/>
    <n v="8.3000000000000007"/>
  </r>
  <r>
    <x v="0"/>
    <d v="2021-02-20T00:00:00"/>
    <s v="Zone 5 - Winston"/>
    <x v="114"/>
    <x v="103"/>
    <x v="64"/>
    <x v="1"/>
    <x v="12"/>
    <x v="0"/>
    <x v="3"/>
    <n v="107"/>
    <n v="5.5"/>
    <n v="5.5"/>
  </r>
  <r>
    <x v="0"/>
    <d v="2021-02-20T00:00:00"/>
    <s v="Zone 5 - Winston"/>
    <x v="115"/>
    <x v="104"/>
    <x v="76"/>
    <x v="5"/>
    <x v="12"/>
    <x v="0"/>
    <x v="3"/>
    <n v="142"/>
    <n v="14.4"/>
    <n v="14.4"/>
  </r>
  <r>
    <x v="0"/>
    <d v="2021-02-20T00:00:00"/>
    <s v="Zone 5 - Winston"/>
    <x v="115"/>
    <x v="104"/>
    <x v="76"/>
    <x v="5"/>
    <x v="12"/>
    <x v="0"/>
    <x v="5"/>
    <n v="108"/>
    <n v="11.3"/>
    <n v="11.3"/>
  </r>
  <r>
    <x v="0"/>
    <d v="2021-02-20T00:00:00"/>
    <s v="Zone 5 - Winston"/>
    <x v="116"/>
    <x v="105"/>
    <x v="77"/>
    <x v="8"/>
    <x v="12"/>
    <x v="0"/>
    <x v="2"/>
    <n v="90"/>
    <n v="2.7"/>
    <n v="2.7"/>
  </r>
  <r>
    <x v="0"/>
    <d v="2021-02-20T00:00:00"/>
    <s v="Zone 5 - Winston"/>
    <x v="116"/>
    <x v="105"/>
    <x v="77"/>
    <x v="8"/>
    <x v="12"/>
    <x v="0"/>
    <x v="3"/>
    <n v="172"/>
    <n v="27.8"/>
    <n v="27.8"/>
  </r>
  <r>
    <x v="0"/>
    <d v="2021-02-20T00:00:00"/>
    <s v="Zone 5 - Winston"/>
    <x v="116"/>
    <x v="105"/>
    <x v="77"/>
    <x v="8"/>
    <x v="12"/>
    <x v="0"/>
    <x v="1"/>
    <n v="95"/>
    <n v="3.1"/>
    <n v="3.1"/>
  </r>
  <r>
    <x v="0"/>
    <d v="2021-02-20T00:00:00"/>
    <s v="Zone 5 - Winston"/>
    <x v="117"/>
    <x v="106"/>
    <x v="68"/>
    <x v="5"/>
    <x v="2"/>
    <x v="0"/>
    <x v="3"/>
    <n v="153"/>
    <n v="18.600000000000001"/>
    <n v="18.600000000000001"/>
  </r>
  <r>
    <x v="0"/>
    <d v="2021-02-20T00:00:00"/>
    <s v="Zone 5 - Winston"/>
    <x v="117"/>
    <x v="106"/>
    <x v="68"/>
    <x v="5"/>
    <x v="2"/>
    <x v="0"/>
    <x v="3"/>
    <n v="108"/>
    <n v="5.6"/>
    <n v="5.6"/>
  </r>
  <r>
    <x v="0"/>
    <d v="2021-02-20T00:00:00"/>
    <s v="Zone 5 - Winston"/>
    <x v="117"/>
    <x v="106"/>
    <x v="68"/>
    <x v="5"/>
    <x v="2"/>
    <x v="0"/>
    <x v="3"/>
    <n v="120"/>
    <n v="8.1"/>
    <n v="8.1"/>
  </r>
  <r>
    <x v="0"/>
    <d v="2021-02-20T00:00:00"/>
    <s v="Zone 5 - Winston"/>
    <x v="117"/>
    <x v="106"/>
    <x v="68"/>
    <x v="5"/>
    <x v="2"/>
    <x v="0"/>
    <x v="3"/>
    <n v="106"/>
    <n v="5.3"/>
    <n v="5.3"/>
  </r>
  <r>
    <x v="0"/>
    <d v="2021-02-20T00:00:00"/>
    <s v="Zone 5 - Winston"/>
    <x v="118"/>
    <x v="107"/>
    <x v="78"/>
    <x v="1"/>
    <x v="5"/>
    <x v="0"/>
    <x v="0"/>
    <m/>
    <s v=""/>
    <s v=""/>
  </r>
  <r>
    <x v="0"/>
    <d v="2021-02-20T00:00:00"/>
    <s v="Zone 5 - Winston"/>
    <x v="119"/>
    <x v="108"/>
    <x v="79"/>
    <x v="5"/>
    <x v="5"/>
    <x v="0"/>
    <x v="0"/>
    <m/>
    <s v=""/>
    <s v=""/>
  </r>
  <r>
    <x v="0"/>
    <d v="2021-02-20T00:00:00"/>
    <s v="Zone 5 - Winston"/>
    <x v="120"/>
    <x v="85"/>
    <x v="80"/>
    <x v="2"/>
    <x v="5"/>
    <x v="0"/>
    <x v="0"/>
    <m/>
    <s v=""/>
    <s v=""/>
  </r>
  <r>
    <x v="0"/>
    <d v="2021-02-20T00:00:00"/>
    <s v="Zone 5 - Winston"/>
    <x v="121"/>
    <x v="7"/>
    <x v="52"/>
    <x v="1"/>
    <x v="4"/>
    <x v="0"/>
    <x v="0"/>
    <m/>
    <s v=""/>
    <s v=""/>
  </r>
  <r>
    <x v="0"/>
    <d v="2021-02-20T00:00:00"/>
    <s v="Zone 5 - Winston"/>
    <x v="122"/>
    <x v="109"/>
    <x v="81"/>
    <x v="1"/>
    <x v="5"/>
    <x v="0"/>
    <x v="1"/>
    <n v="90"/>
    <n v="2.6"/>
    <n v="2.6"/>
  </r>
  <r>
    <x v="0"/>
    <d v="2021-02-20T00:00:00"/>
    <s v="Zone 5 - Winston"/>
    <x v="122"/>
    <x v="109"/>
    <x v="81"/>
    <x v="1"/>
    <x v="5"/>
    <x v="0"/>
    <x v="6"/>
    <n v="151"/>
    <n v="46.6"/>
    <n v="46.6"/>
  </r>
  <r>
    <x v="0"/>
    <d v="2021-02-20T00:00:00"/>
    <s v="Zone 5 - Winston"/>
    <x v="122"/>
    <x v="109"/>
    <x v="81"/>
    <x v="1"/>
    <x v="5"/>
    <x v="0"/>
    <x v="1"/>
    <n v="72"/>
    <n v="1.2"/>
    <n v="1.2"/>
  </r>
  <r>
    <x v="0"/>
    <d v="2021-02-20T00:00:00"/>
    <s v="Zone 5 - Winston"/>
    <x v="123"/>
    <x v="110"/>
    <x v="80"/>
    <x v="7"/>
    <x v="5"/>
    <x v="0"/>
    <x v="1"/>
    <n v="111"/>
    <n v="5.3"/>
    <n v="5.3"/>
  </r>
  <r>
    <x v="0"/>
    <d v="2021-02-20T00:00:00"/>
    <s v="Zone 5 - Winston"/>
    <x v="123"/>
    <x v="110"/>
    <x v="80"/>
    <x v="7"/>
    <x v="5"/>
    <x v="0"/>
    <x v="1"/>
    <n v="104"/>
    <n v="4.2"/>
    <n v="4.2"/>
  </r>
  <r>
    <x v="0"/>
    <d v="2021-02-20T00:00:00"/>
    <s v="Zone 5 - Winston"/>
    <x v="123"/>
    <x v="110"/>
    <x v="80"/>
    <x v="7"/>
    <x v="5"/>
    <x v="0"/>
    <x v="1"/>
    <n v="89"/>
    <n v="2.5"/>
    <n v="2.5"/>
  </r>
  <r>
    <x v="0"/>
    <d v="2021-02-20T00:00:00"/>
    <s v="Zone 5 - Winston"/>
    <x v="123"/>
    <x v="110"/>
    <x v="80"/>
    <x v="7"/>
    <x v="5"/>
    <x v="0"/>
    <x v="1"/>
    <n v="86"/>
    <n v="2.2000000000000002"/>
    <n v="2.2000000000000002"/>
  </r>
  <r>
    <x v="0"/>
    <d v="2021-02-20T00:00:00"/>
    <s v="Zone 5 - Winston"/>
    <x v="124"/>
    <x v="111"/>
    <x v="82"/>
    <x v="1"/>
    <x v="5"/>
    <x v="0"/>
    <x v="1"/>
    <n v="85"/>
    <n v="2.1"/>
    <n v="2.1"/>
  </r>
  <r>
    <x v="0"/>
    <d v="2021-02-20T00:00:00"/>
    <s v="Zone 5 - Winston"/>
    <x v="124"/>
    <x v="111"/>
    <x v="82"/>
    <x v="1"/>
    <x v="5"/>
    <x v="0"/>
    <x v="1"/>
    <n v="100"/>
    <n v="3.7"/>
    <n v="3.7"/>
  </r>
  <r>
    <x v="0"/>
    <d v="2021-02-20T00:00:00"/>
    <s v="Zone 5 - Winston"/>
    <x v="125"/>
    <x v="112"/>
    <x v="83"/>
    <x v="8"/>
    <x v="5"/>
    <x v="0"/>
    <x v="1"/>
    <n v="120"/>
    <n v="7"/>
    <n v="7"/>
  </r>
  <r>
    <x v="0"/>
    <d v="2021-02-20T00:00:00"/>
    <s v="Zone 5 - Winston"/>
    <x v="125"/>
    <x v="112"/>
    <x v="83"/>
    <x v="8"/>
    <x v="5"/>
    <x v="0"/>
    <x v="1"/>
    <n v="106"/>
    <n v="4.5"/>
    <n v="4.5"/>
  </r>
  <r>
    <x v="0"/>
    <d v="2021-02-20T00:00:00"/>
    <s v="Zone 5 - Winston"/>
    <x v="125"/>
    <x v="112"/>
    <x v="83"/>
    <x v="8"/>
    <x v="5"/>
    <x v="0"/>
    <x v="3"/>
    <n v="151"/>
    <n v="17.8"/>
    <n v="17.8"/>
  </r>
  <r>
    <x v="0"/>
    <d v="2021-02-20T00:00:00"/>
    <s v="Zone 5 - Winston"/>
    <x v="125"/>
    <x v="112"/>
    <x v="83"/>
    <x v="8"/>
    <x v="5"/>
    <x v="0"/>
    <x v="3"/>
    <n v="149"/>
    <n v="17"/>
    <n v="17"/>
  </r>
  <r>
    <x v="0"/>
    <d v="2021-02-20T00:00:00"/>
    <s v="Zone 5 - Winston"/>
    <x v="126"/>
    <x v="32"/>
    <x v="84"/>
    <x v="2"/>
    <x v="5"/>
    <x v="0"/>
    <x v="3"/>
    <n v="149"/>
    <n v="17"/>
    <n v="17"/>
  </r>
  <r>
    <x v="0"/>
    <d v="2021-02-20T00:00:00"/>
    <s v="Zone 5 - Winston"/>
    <x v="127"/>
    <x v="113"/>
    <x v="85"/>
    <x v="7"/>
    <x v="5"/>
    <x v="0"/>
    <x v="3"/>
    <n v="145"/>
    <n v="15.5"/>
    <n v="15.5"/>
  </r>
  <r>
    <x v="0"/>
    <d v="2021-02-20T00:00:00"/>
    <s v="Zone 5 - Winston"/>
    <x v="127"/>
    <x v="113"/>
    <x v="85"/>
    <x v="7"/>
    <x v="5"/>
    <x v="0"/>
    <x v="5"/>
    <n v="121"/>
    <n v="16.2"/>
    <n v="16.2"/>
  </r>
  <r>
    <x v="0"/>
    <d v="2021-02-20T00:00:00"/>
    <s v="Zone 5 - Winston"/>
    <x v="128"/>
    <x v="114"/>
    <x v="52"/>
    <x v="0"/>
    <x v="4"/>
    <x v="0"/>
    <x v="2"/>
    <n v="85"/>
    <n v="2.2000000000000002"/>
    <n v="2.2000000000000002"/>
  </r>
  <r>
    <x v="0"/>
    <d v="2021-02-20T00:00:00"/>
    <s v="Zone 5 - Winston"/>
    <x v="128"/>
    <x v="114"/>
    <x v="52"/>
    <x v="0"/>
    <x v="4"/>
    <x v="0"/>
    <x v="3"/>
    <n v="136"/>
    <n v="12.4"/>
    <n v="12.4"/>
  </r>
  <r>
    <x v="0"/>
    <d v="2021-02-20T00:00:00"/>
    <s v="Zone 5 - Winston"/>
    <x v="129"/>
    <x v="115"/>
    <x v="86"/>
    <x v="1"/>
    <x v="5"/>
    <x v="0"/>
    <x v="3"/>
    <n v="141"/>
    <n v="14.1"/>
    <n v="14.1"/>
  </r>
  <r>
    <x v="0"/>
    <d v="2021-02-20T00:00:00"/>
    <s v="Zone 5 - Winston"/>
    <x v="129"/>
    <x v="115"/>
    <x v="86"/>
    <x v="1"/>
    <x v="5"/>
    <x v="0"/>
    <x v="3"/>
    <n v="143"/>
    <n v="14.8"/>
    <n v="14.8"/>
  </r>
  <r>
    <x v="0"/>
    <d v="2021-02-20T00:00:00"/>
    <s v="Zone 5 - Winston"/>
    <x v="129"/>
    <x v="115"/>
    <x v="86"/>
    <x v="1"/>
    <x v="5"/>
    <x v="0"/>
    <x v="1"/>
    <n v="71"/>
    <n v="1.1000000000000001"/>
    <n v="1.1000000000000001"/>
  </r>
  <r>
    <x v="0"/>
    <d v="2021-02-20T00:00:00"/>
    <s v="Zone 5 - Winston"/>
    <x v="130"/>
    <x v="116"/>
    <x v="87"/>
    <x v="1"/>
    <x v="5"/>
    <x v="0"/>
    <x v="5"/>
    <n v="116"/>
    <n v="14.2"/>
    <n v="14.2"/>
  </r>
  <r>
    <x v="0"/>
    <d v="2021-02-20T00:00:00"/>
    <s v="Zone 5 - Winston"/>
    <x v="130"/>
    <x v="116"/>
    <x v="87"/>
    <x v="1"/>
    <x v="5"/>
    <x v="1"/>
    <x v="0"/>
    <n v="60"/>
    <n v="2.2000000000000002"/>
    <n v="2.2000000000000002"/>
  </r>
  <r>
    <x v="0"/>
    <d v="2021-02-20T00:00:00"/>
    <s v="Zone 5 - Winston"/>
    <x v="130"/>
    <x v="116"/>
    <x v="87"/>
    <x v="1"/>
    <x v="5"/>
    <x v="0"/>
    <x v="3"/>
    <n v="133"/>
    <n v="11.5"/>
    <n v="11.5"/>
  </r>
  <r>
    <x v="0"/>
    <d v="2021-02-20T00:00:00"/>
    <s v="Zone 5 - Winston"/>
    <x v="130"/>
    <x v="116"/>
    <x v="87"/>
    <x v="1"/>
    <x v="5"/>
    <x v="0"/>
    <x v="3"/>
    <n v="107"/>
    <n v="5.5"/>
    <n v="5.5"/>
  </r>
  <r>
    <x v="0"/>
    <d v="2021-02-20T00:00:00"/>
    <s v="Zone 5 - Winston"/>
    <x v="130"/>
    <x v="116"/>
    <x v="87"/>
    <x v="1"/>
    <x v="5"/>
    <x v="0"/>
    <x v="3"/>
    <n v="129"/>
    <n v="10.4"/>
    <n v="10.4"/>
  </r>
  <r>
    <x v="0"/>
    <d v="2021-02-20T00:00:00"/>
    <s v="Zone 5 - Winston"/>
    <x v="130"/>
    <x v="116"/>
    <x v="87"/>
    <x v="1"/>
    <x v="5"/>
    <x v="0"/>
    <x v="3"/>
    <n v="93"/>
    <n v="3.4"/>
    <n v="3.4"/>
  </r>
  <r>
    <x v="0"/>
    <d v="2021-02-20T00:00:00"/>
    <s v="Zone 5 - Winston"/>
    <x v="130"/>
    <x v="116"/>
    <x v="87"/>
    <x v="1"/>
    <x v="5"/>
    <x v="0"/>
    <x v="3"/>
    <n v="114"/>
    <n v="6.8"/>
    <n v="6.8"/>
  </r>
  <r>
    <x v="0"/>
    <d v="2021-02-20T00:00:00"/>
    <s v="Zone 5 - Winston"/>
    <x v="131"/>
    <x v="117"/>
    <x v="88"/>
    <x v="5"/>
    <x v="5"/>
    <x v="0"/>
    <x v="3"/>
    <n v="78"/>
    <n v="1.9"/>
    <n v="1.9"/>
  </r>
  <r>
    <x v="0"/>
    <d v="2021-02-20T00:00:00"/>
    <s v="Zone 5 - Winston"/>
    <x v="131"/>
    <x v="117"/>
    <x v="88"/>
    <x v="5"/>
    <x v="5"/>
    <x v="0"/>
    <x v="1"/>
    <n v="127"/>
    <n v="8.5"/>
    <n v="8.5"/>
  </r>
  <r>
    <x v="0"/>
    <d v="2021-02-20T00:00:00"/>
    <s v="Zone 5 - Winston"/>
    <x v="132"/>
    <x v="118"/>
    <x v="46"/>
    <x v="5"/>
    <x v="15"/>
    <x v="0"/>
    <x v="3"/>
    <n v="79"/>
    <n v="1.9"/>
    <n v="1.9"/>
  </r>
  <r>
    <x v="0"/>
    <d v="2021-02-20T00:00:00"/>
    <s v="Zone 5 - Winston"/>
    <x v="132"/>
    <x v="118"/>
    <x v="46"/>
    <x v="5"/>
    <x v="15"/>
    <x v="0"/>
    <x v="3"/>
    <n v="118"/>
    <n v="7.6"/>
    <n v="7.6"/>
  </r>
  <r>
    <x v="0"/>
    <d v="2021-02-20T00:00:00"/>
    <s v="Zone 5 - Winston"/>
    <x v="133"/>
    <x v="119"/>
    <x v="89"/>
    <x v="5"/>
    <x v="5"/>
    <x v="0"/>
    <x v="5"/>
    <n v="108"/>
    <n v="11.3"/>
    <n v="11.3"/>
  </r>
  <r>
    <x v="0"/>
    <d v="2021-02-20T00:00:00"/>
    <s v="Zone 5 - Winston"/>
    <x v="133"/>
    <x v="119"/>
    <x v="89"/>
    <x v="5"/>
    <x v="5"/>
    <x v="0"/>
    <x v="3"/>
    <n v="112"/>
    <n v="6.4"/>
    <n v="6.4"/>
  </r>
  <r>
    <x v="0"/>
    <d v="2021-02-20T00:00:00"/>
    <s v="Zone 5 - Winston"/>
    <x v="133"/>
    <x v="119"/>
    <x v="89"/>
    <x v="5"/>
    <x v="5"/>
    <x v="0"/>
    <x v="1"/>
    <n v="84"/>
    <n v="2"/>
    <n v="2"/>
  </r>
  <r>
    <x v="0"/>
    <d v="2021-02-20T00:00:00"/>
    <s v="Zone 5 - Winston"/>
    <x v="134"/>
    <x v="120"/>
    <x v="90"/>
    <x v="5"/>
    <x v="5"/>
    <x v="0"/>
    <x v="3"/>
    <n v="92"/>
    <n v="3.3"/>
    <n v="3.3"/>
  </r>
  <r>
    <x v="0"/>
    <d v="2021-02-20T00:00:00"/>
    <s v="Zone 5 - Winston"/>
    <x v="134"/>
    <x v="120"/>
    <x v="90"/>
    <x v="5"/>
    <x v="5"/>
    <x v="0"/>
    <x v="3"/>
    <n v="152"/>
    <n v="18.2"/>
    <n v="18.2"/>
  </r>
  <r>
    <x v="0"/>
    <d v="2021-02-20T00:00:00"/>
    <s v="Zone 5 - Winston"/>
    <x v="134"/>
    <x v="120"/>
    <x v="90"/>
    <x v="5"/>
    <x v="5"/>
    <x v="0"/>
    <x v="1"/>
    <n v="94"/>
    <n v="3"/>
    <n v="3"/>
  </r>
  <r>
    <x v="0"/>
    <d v="2021-02-20T00:00:00"/>
    <s v="Zone 5 - Winston"/>
    <x v="134"/>
    <x v="120"/>
    <x v="90"/>
    <x v="5"/>
    <x v="5"/>
    <x v="0"/>
    <x v="1"/>
    <n v="102"/>
    <n v="4"/>
    <n v="4"/>
  </r>
  <r>
    <x v="0"/>
    <d v="2021-02-20T00:00:00"/>
    <s v="Zone 5 - Winston"/>
    <x v="134"/>
    <x v="120"/>
    <x v="90"/>
    <x v="5"/>
    <x v="5"/>
    <x v="0"/>
    <x v="1"/>
    <n v="90"/>
    <n v="2.6"/>
    <n v="2.6"/>
  </r>
  <r>
    <x v="0"/>
    <d v="2021-02-20T00:00:00"/>
    <s v="Zone 5 - Winston"/>
    <x v="134"/>
    <x v="120"/>
    <x v="90"/>
    <x v="5"/>
    <x v="5"/>
    <x v="0"/>
    <x v="1"/>
    <n v="85"/>
    <n v="2.1"/>
    <n v="2.1"/>
  </r>
  <r>
    <x v="0"/>
    <d v="2021-02-20T00:00:00"/>
    <s v="Zone 5 - Winston"/>
    <x v="134"/>
    <x v="120"/>
    <x v="90"/>
    <x v="5"/>
    <x v="5"/>
    <x v="0"/>
    <x v="1"/>
    <n v="85"/>
    <n v="2.1"/>
    <n v="2.1"/>
  </r>
  <r>
    <x v="0"/>
    <d v="2021-02-20T00:00:00"/>
    <s v="Zone 5 - Winston"/>
    <x v="134"/>
    <x v="120"/>
    <x v="90"/>
    <x v="5"/>
    <x v="5"/>
    <x v="0"/>
    <x v="1"/>
    <n v="120"/>
    <n v="7"/>
    <n v="7"/>
  </r>
  <r>
    <x v="0"/>
    <d v="2021-02-20T00:00:00"/>
    <s v="Zone 5 - Winston"/>
    <x v="134"/>
    <x v="120"/>
    <x v="90"/>
    <x v="5"/>
    <x v="5"/>
    <x v="0"/>
    <x v="2"/>
    <n v="99"/>
    <n v="3.6"/>
    <n v="3.6"/>
  </r>
  <r>
    <x v="0"/>
    <d v="2021-02-20T00:00:00"/>
    <s v="Zone 5 - Winston"/>
    <x v="135"/>
    <x v="121"/>
    <x v="91"/>
    <x v="0"/>
    <x v="5"/>
    <x v="0"/>
    <x v="2"/>
    <n v="71"/>
    <n v="1.3"/>
    <n v="1.3"/>
  </r>
  <r>
    <x v="0"/>
    <d v="2021-02-20T00:00:00"/>
    <s v="Zone 5 - Winston"/>
    <x v="135"/>
    <x v="121"/>
    <x v="91"/>
    <x v="0"/>
    <x v="5"/>
    <x v="0"/>
    <x v="3"/>
    <n v="126"/>
    <n v="9.6"/>
    <n v="9.6"/>
  </r>
  <r>
    <x v="0"/>
    <d v="2021-02-20T00:00:00"/>
    <s v="Zone 5 - Winston"/>
    <x v="136"/>
    <x v="122"/>
    <x v="92"/>
    <x v="1"/>
    <x v="2"/>
    <x v="0"/>
    <x v="3"/>
    <n v="174"/>
    <n v="29"/>
    <n v="29"/>
  </r>
  <r>
    <x v="0"/>
    <d v="2021-02-20T00:00:00"/>
    <s v="Zone 5 - Winston"/>
    <x v="137"/>
    <x v="123"/>
    <x v="93"/>
    <x v="2"/>
    <x v="5"/>
    <x v="0"/>
    <x v="3"/>
    <n v="134"/>
    <n v="11.8"/>
    <n v="11.8"/>
  </r>
  <r>
    <x v="0"/>
    <d v="2021-02-20T00:00:00"/>
    <s v="Zone 5 - Winston"/>
    <x v="137"/>
    <x v="123"/>
    <x v="93"/>
    <x v="2"/>
    <x v="5"/>
    <x v="0"/>
    <x v="1"/>
    <n v="103"/>
    <n v="4.0999999999999996"/>
    <n v="4.0999999999999996"/>
  </r>
  <r>
    <x v="0"/>
    <d v="2021-02-20T00:00:00"/>
    <s v="Zone 5 - Winston"/>
    <x v="137"/>
    <x v="123"/>
    <x v="93"/>
    <x v="2"/>
    <x v="5"/>
    <x v="0"/>
    <x v="5"/>
    <n v="95"/>
    <n v="7.5"/>
    <n v="7.5"/>
  </r>
  <r>
    <x v="0"/>
    <d v="2021-02-20T00:00:00"/>
    <s v="Zone 5 - Winston"/>
    <x v="137"/>
    <x v="123"/>
    <x v="93"/>
    <x v="2"/>
    <x v="5"/>
    <x v="0"/>
    <x v="4"/>
    <n v="81"/>
    <n v="4.2"/>
    <n v="4.2"/>
  </r>
  <r>
    <x v="0"/>
    <d v="2021-02-20T00:00:00"/>
    <s v="Zone 5 - Winston"/>
    <x v="138"/>
    <x v="124"/>
    <x v="93"/>
    <x v="3"/>
    <x v="5"/>
    <x v="0"/>
    <x v="3"/>
    <n v="75"/>
    <n v="1.6"/>
    <n v="1.6"/>
  </r>
  <r>
    <x v="0"/>
    <d v="2021-02-20T00:00:00"/>
    <s v="Zone 5 - Winston"/>
    <x v="138"/>
    <x v="124"/>
    <x v="93"/>
    <x v="3"/>
    <x v="5"/>
    <x v="2"/>
    <x v="0"/>
    <n v="42"/>
    <n v="2.2999999999999998"/>
    <n v="2.2999999999999998"/>
  </r>
  <r>
    <x v="0"/>
    <d v="2021-02-20T00:00:00"/>
    <s v="Zone 5 - Winston"/>
    <x v="138"/>
    <x v="124"/>
    <x v="93"/>
    <x v="3"/>
    <x v="5"/>
    <x v="1"/>
    <x v="0"/>
    <n v="55"/>
    <n v="1.7"/>
    <n v="1.7"/>
  </r>
  <r>
    <x v="0"/>
    <d v="2021-02-20T00:00:00"/>
    <s v="Zone 5 - Winston"/>
    <x v="138"/>
    <x v="124"/>
    <x v="93"/>
    <x v="3"/>
    <x v="5"/>
    <x v="0"/>
    <x v="4"/>
    <n v="62"/>
    <n v="1.9"/>
    <n v="1.9"/>
  </r>
  <r>
    <x v="0"/>
    <d v="2021-02-20T00:00:00"/>
    <s v="Zone 5 - Winston"/>
    <x v="139"/>
    <x v="125"/>
    <x v="50"/>
    <x v="5"/>
    <x v="5"/>
    <x v="0"/>
    <x v="1"/>
    <n v="118"/>
    <n v="6.6"/>
    <n v="6.6"/>
  </r>
  <r>
    <x v="0"/>
    <d v="2021-02-20T00:00:00"/>
    <s v="Zone 5 - Winston"/>
    <x v="140"/>
    <x v="126"/>
    <x v="94"/>
    <x v="7"/>
    <x v="5"/>
    <x v="0"/>
    <x v="1"/>
    <n v="105"/>
    <n v="4.4000000000000004"/>
    <n v="4.4000000000000004"/>
  </r>
  <r>
    <x v="0"/>
    <d v="2021-02-20T00:00:00"/>
    <s v="Zone 5 - Winston"/>
    <x v="140"/>
    <x v="126"/>
    <x v="94"/>
    <x v="7"/>
    <x v="5"/>
    <x v="0"/>
    <x v="1"/>
    <n v="83"/>
    <n v="1.9"/>
    <n v="1.9"/>
  </r>
  <r>
    <x v="0"/>
    <d v="2021-02-20T00:00:00"/>
    <s v="Zone 5 - Winston"/>
    <x v="140"/>
    <x v="126"/>
    <x v="94"/>
    <x v="7"/>
    <x v="5"/>
    <x v="0"/>
    <x v="3"/>
    <n v="147"/>
    <n v="16.2"/>
    <n v="16.2"/>
  </r>
  <r>
    <x v="0"/>
    <d v="2021-02-20T00:00:00"/>
    <s v="Zone 5 - Winston"/>
    <x v="140"/>
    <x v="126"/>
    <x v="94"/>
    <x v="7"/>
    <x v="5"/>
    <x v="0"/>
    <x v="2"/>
    <n v="83"/>
    <n v="2.1"/>
    <n v="2.1"/>
  </r>
  <r>
    <x v="0"/>
    <d v="2021-02-20T00:00:00"/>
    <s v="Zone 5 - Winston"/>
    <x v="141"/>
    <x v="83"/>
    <x v="79"/>
    <x v="2"/>
    <x v="5"/>
    <x v="0"/>
    <x v="1"/>
    <n v="109"/>
    <n v="5"/>
    <n v="5"/>
  </r>
  <r>
    <x v="0"/>
    <d v="2021-02-20T00:00:00"/>
    <s v="Zone 5 - Winston"/>
    <x v="141"/>
    <x v="83"/>
    <x v="79"/>
    <x v="2"/>
    <x v="5"/>
    <x v="0"/>
    <x v="3"/>
    <n v="110"/>
    <n v="6"/>
    <n v="6"/>
  </r>
  <r>
    <x v="0"/>
    <d v="2021-02-20T00:00:00"/>
    <s v="Zone 5 - Winston"/>
    <x v="142"/>
    <x v="5"/>
    <x v="52"/>
    <x v="1"/>
    <x v="5"/>
    <x v="0"/>
    <x v="1"/>
    <n v="75"/>
    <n v="1.3"/>
    <n v="1.3"/>
  </r>
  <r>
    <x v="0"/>
    <d v="2021-02-20T00:00:00"/>
    <s v="Zone 5 - Winston"/>
    <x v="143"/>
    <x v="127"/>
    <x v="95"/>
    <x v="5"/>
    <x v="4"/>
    <x v="0"/>
    <x v="3"/>
    <n v="134"/>
    <n v="11.8"/>
    <n v="11.8"/>
  </r>
  <r>
    <x v="0"/>
    <d v="2021-02-20T00:00:00"/>
    <s v="Zone 5 - Winston"/>
    <x v="143"/>
    <x v="127"/>
    <x v="95"/>
    <x v="5"/>
    <x v="4"/>
    <x v="0"/>
    <x v="3"/>
    <n v="120"/>
    <n v="8.1"/>
    <n v="8.1"/>
  </r>
  <r>
    <x v="0"/>
    <d v="2021-02-20T00:00:00"/>
    <s v="Zone 5 - Winston"/>
    <x v="144"/>
    <x v="46"/>
    <x v="96"/>
    <x v="5"/>
    <x v="4"/>
    <x v="0"/>
    <x v="3"/>
    <n v="99"/>
    <n v="4.2"/>
    <n v="4.2"/>
  </r>
  <r>
    <x v="0"/>
    <d v="2021-02-20T00:00:00"/>
    <s v="Zone 5 - Winston"/>
    <x v="144"/>
    <x v="46"/>
    <x v="96"/>
    <x v="5"/>
    <x v="4"/>
    <x v="0"/>
    <x v="3"/>
    <n v="128"/>
    <n v="10.1"/>
    <n v="10.1"/>
  </r>
  <r>
    <x v="0"/>
    <d v="2021-02-20T00:00:00"/>
    <s v="Zone 5 - Winston"/>
    <x v="145"/>
    <x v="128"/>
    <x v="97"/>
    <x v="5"/>
    <x v="4"/>
    <x v="0"/>
    <x v="3"/>
    <n v="137"/>
    <n v="12.8"/>
    <n v="12.8"/>
  </r>
  <r>
    <x v="0"/>
    <d v="2021-02-20T00:00:00"/>
    <s v="Zone 5 - Winston"/>
    <x v="146"/>
    <x v="129"/>
    <x v="98"/>
    <x v="1"/>
    <x v="4"/>
    <x v="0"/>
    <x v="6"/>
    <n v="159"/>
    <n v="54.8"/>
    <n v="54.8"/>
  </r>
  <r>
    <x v="0"/>
    <d v="2021-02-20T00:00:00"/>
    <s v="Zone 5 - Winston"/>
    <x v="146"/>
    <x v="129"/>
    <x v="98"/>
    <x v="1"/>
    <x v="4"/>
    <x v="0"/>
    <x v="5"/>
    <n v="99"/>
    <n v="8.6"/>
    <n v="8.6"/>
  </r>
  <r>
    <x v="0"/>
    <d v="2021-02-20T00:00:00"/>
    <s v="Zone 5 - Winston"/>
    <x v="147"/>
    <x v="130"/>
    <x v="99"/>
    <x v="5"/>
    <x v="4"/>
    <x v="0"/>
    <x v="5"/>
    <n v="121"/>
    <n v="16.2"/>
    <n v="16.2"/>
  </r>
  <r>
    <x v="0"/>
    <d v="2021-02-20T00:00:00"/>
    <s v="Zone 5 - Winston"/>
    <x v="147"/>
    <x v="130"/>
    <x v="99"/>
    <x v="5"/>
    <x v="4"/>
    <x v="0"/>
    <x v="7"/>
    <n v="99"/>
    <n v="18"/>
    <n v="18"/>
  </r>
  <r>
    <x v="0"/>
    <d v="2021-02-20T00:00:00"/>
    <s v="Zone 5 - Winston"/>
    <x v="147"/>
    <x v="130"/>
    <x v="99"/>
    <x v="5"/>
    <x v="4"/>
    <x v="0"/>
    <x v="3"/>
    <n v="99"/>
    <n v="4.2"/>
    <n v="4.2"/>
  </r>
  <r>
    <x v="0"/>
    <d v="2021-02-20T00:00:00"/>
    <s v="Zone 5 - Winston"/>
    <x v="148"/>
    <x v="9"/>
    <x v="100"/>
    <x v="5"/>
    <x v="4"/>
    <x v="0"/>
    <x v="3"/>
    <n v="94"/>
    <n v="3.5"/>
    <n v="3.5"/>
  </r>
  <r>
    <x v="0"/>
    <d v="2021-02-20T00:00:00"/>
    <s v="Zone 5 - Winston"/>
    <x v="148"/>
    <x v="9"/>
    <x v="100"/>
    <x v="5"/>
    <x v="4"/>
    <x v="0"/>
    <x v="3"/>
    <n v="116"/>
    <n v="7.2"/>
    <n v="7.2"/>
  </r>
  <r>
    <x v="0"/>
    <d v="2021-02-20T00:00:00"/>
    <s v="Zone 5 - Winston"/>
    <x v="148"/>
    <x v="9"/>
    <x v="100"/>
    <x v="5"/>
    <x v="4"/>
    <x v="0"/>
    <x v="3"/>
    <n v="119"/>
    <n v="7.9"/>
    <n v="7.9"/>
  </r>
  <r>
    <x v="0"/>
    <d v="2021-02-20T00:00:00"/>
    <s v="Zone 5 - Winston"/>
    <x v="148"/>
    <x v="9"/>
    <x v="100"/>
    <x v="5"/>
    <x v="4"/>
    <x v="0"/>
    <x v="3"/>
    <n v="107"/>
    <n v="5.5"/>
    <n v="5.5"/>
  </r>
  <r>
    <x v="0"/>
    <d v="2021-02-20T00:00:00"/>
    <s v="Zone 5 - Winston"/>
    <x v="148"/>
    <x v="9"/>
    <x v="100"/>
    <x v="5"/>
    <x v="4"/>
    <x v="0"/>
    <x v="3"/>
    <n v="86"/>
    <n v="2.6"/>
    <n v="2.6"/>
  </r>
  <r>
    <x v="0"/>
    <d v="2021-02-20T00:00:00"/>
    <s v="Zone 5 - Winston"/>
    <x v="148"/>
    <x v="9"/>
    <x v="100"/>
    <x v="5"/>
    <x v="4"/>
    <x v="0"/>
    <x v="3"/>
    <n v="116"/>
    <n v="7.2"/>
    <n v="7.2"/>
  </r>
  <r>
    <x v="0"/>
    <d v="2021-02-20T00:00:00"/>
    <s v="Zone 5 - Winston"/>
    <x v="149"/>
    <x v="131"/>
    <x v="101"/>
    <x v="5"/>
    <x v="4"/>
    <x v="0"/>
    <x v="1"/>
    <n v="105"/>
    <n v="4.4000000000000004"/>
    <n v="4.4000000000000004"/>
  </r>
  <r>
    <x v="0"/>
    <d v="2021-02-20T00:00:00"/>
    <s v="Zone 5 - Winston"/>
    <x v="149"/>
    <x v="131"/>
    <x v="101"/>
    <x v="5"/>
    <x v="4"/>
    <x v="0"/>
    <x v="1"/>
    <n v="113"/>
    <n v="5.7"/>
    <n v="5.7"/>
  </r>
  <r>
    <x v="0"/>
    <d v="2021-02-20T00:00:00"/>
    <s v="Zone 5 - Winston"/>
    <x v="149"/>
    <x v="131"/>
    <x v="101"/>
    <x v="5"/>
    <x v="4"/>
    <x v="0"/>
    <x v="1"/>
    <n v="88"/>
    <n v="2.4"/>
    <n v="2.4"/>
  </r>
  <r>
    <x v="0"/>
    <d v="2021-02-20T00:00:00"/>
    <s v="Zone 5 - Winston"/>
    <x v="150"/>
    <x v="132"/>
    <x v="102"/>
    <x v="5"/>
    <x v="4"/>
    <x v="0"/>
    <x v="0"/>
    <m/>
    <s v=""/>
    <s v=""/>
  </r>
  <r>
    <x v="0"/>
    <d v="2021-02-20T00:00:00"/>
    <s v="Zone 5 - Winston"/>
    <x v="151"/>
    <x v="133"/>
    <x v="103"/>
    <x v="1"/>
    <x v="4"/>
    <x v="0"/>
    <x v="0"/>
    <m/>
    <s v=""/>
    <s v=""/>
  </r>
  <r>
    <x v="0"/>
    <d v="2021-02-20T00:00:00"/>
    <s v="Zone 5 - Winston"/>
    <x v="151"/>
    <x v="133"/>
    <x v="103"/>
    <x v="1"/>
    <x v="4"/>
    <x v="0"/>
    <x v="1"/>
    <n v="125"/>
    <n v="8.1"/>
    <n v="8.1"/>
  </r>
  <r>
    <x v="0"/>
    <d v="2021-02-20T00:00:00"/>
    <s v="Zone 5 - Winston"/>
    <x v="151"/>
    <x v="133"/>
    <x v="103"/>
    <x v="1"/>
    <x v="4"/>
    <x v="0"/>
    <x v="1"/>
    <n v="114"/>
    <n v="5.8"/>
    <n v="5.8"/>
  </r>
  <r>
    <x v="0"/>
    <d v="2021-02-20T00:00:00"/>
    <s v="Zone 5 - Winston"/>
    <x v="151"/>
    <x v="133"/>
    <x v="103"/>
    <x v="1"/>
    <x v="4"/>
    <x v="0"/>
    <x v="3"/>
    <n v="152"/>
    <n v="18.2"/>
    <n v="18.2"/>
  </r>
  <r>
    <x v="0"/>
    <d v="2021-02-20T00:00:00"/>
    <s v="Zone 5 - Winston"/>
    <x v="151"/>
    <x v="133"/>
    <x v="103"/>
    <x v="1"/>
    <x v="4"/>
    <x v="0"/>
    <x v="3"/>
    <n v="149"/>
    <n v="17"/>
    <n v="17"/>
  </r>
  <r>
    <x v="0"/>
    <d v="2021-02-20T00:00:00"/>
    <s v="Zone 5 - Winston"/>
    <x v="151"/>
    <x v="133"/>
    <x v="103"/>
    <x v="1"/>
    <x v="4"/>
    <x v="0"/>
    <x v="3"/>
    <n v="154"/>
    <n v="19.100000000000001"/>
    <n v="19.100000000000001"/>
  </r>
  <r>
    <x v="0"/>
    <d v="2021-02-20T00:00:00"/>
    <s v="Zone 5 - Winston"/>
    <x v="151"/>
    <x v="133"/>
    <x v="103"/>
    <x v="1"/>
    <x v="4"/>
    <x v="0"/>
    <x v="3"/>
    <n v="147"/>
    <n v="16.2"/>
    <n v="16.2"/>
  </r>
  <r>
    <x v="0"/>
    <d v="2021-02-20T00:00:00"/>
    <s v="Zone 5 - Winston"/>
    <x v="151"/>
    <x v="133"/>
    <x v="103"/>
    <x v="1"/>
    <x v="4"/>
    <x v="0"/>
    <x v="3"/>
    <n v="139"/>
    <n v="13.4"/>
    <n v="13.4"/>
  </r>
  <r>
    <x v="0"/>
    <d v="2021-02-20T00:00:00"/>
    <s v="Zone 5 - Winston"/>
    <x v="151"/>
    <x v="133"/>
    <x v="103"/>
    <x v="1"/>
    <x v="4"/>
    <x v="0"/>
    <x v="3"/>
    <n v="118"/>
    <n v="7.6"/>
    <n v="7.6"/>
  </r>
  <r>
    <x v="0"/>
    <d v="2021-02-20T00:00:00"/>
    <s v="Zone 5 - Winston"/>
    <x v="151"/>
    <x v="133"/>
    <x v="103"/>
    <x v="1"/>
    <x v="4"/>
    <x v="0"/>
    <x v="3"/>
    <n v="78"/>
    <n v="1.9"/>
    <n v="1.9"/>
  </r>
  <r>
    <x v="0"/>
    <d v="2021-02-20T00:00:00"/>
    <s v="Zone 5 - Winston"/>
    <x v="151"/>
    <x v="133"/>
    <x v="103"/>
    <x v="1"/>
    <x v="4"/>
    <x v="0"/>
    <x v="3"/>
    <n v="131"/>
    <n v="10.9"/>
    <n v="10.9"/>
  </r>
  <r>
    <x v="0"/>
    <d v="2021-02-20T00:00:00"/>
    <s v="Zone 5 - Winston"/>
    <x v="151"/>
    <x v="133"/>
    <x v="103"/>
    <x v="1"/>
    <x v="4"/>
    <x v="0"/>
    <x v="1"/>
    <n v="101"/>
    <n v="3.8"/>
    <n v="3.8"/>
  </r>
  <r>
    <x v="0"/>
    <d v="2021-02-20T00:00:00"/>
    <s v="Zone 5 - Winston"/>
    <x v="152"/>
    <x v="134"/>
    <x v="104"/>
    <x v="0"/>
    <x v="4"/>
    <x v="0"/>
    <x v="0"/>
    <m/>
    <s v=""/>
    <s v=""/>
  </r>
  <r>
    <x v="0"/>
    <d v="2021-02-20T00:00:00"/>
    <s v="Zone 5 - Winston"/>
    <x v="153"/>
    <x v="135"/>
    <x v="104"/>
    <x v="0"/>
    <x v="4"/>
    <x v="0"/>
    <x v="1"/>
    <n v="90"/>
    <n v="2.6"/>
    <n v="2.6"/>
  </r>
  <r>
    <x v="0"/>
    <d v="2021-02-20T00:00:00"/>
    <s v="Zone 5 - Winston"/>
    <x v="154"/>
    <x v="136"/>
    <x v="104"/>
    <x v="1"/>
    <x v="4"/>
    <x v="0"/>
    <x v="1"/>
    <n v="118"/>
    <n v="6.6"/>
    <n v="6.6"/>
  </r>
  <r>
    <x v="0"/>
    <d v="2021-02-20T00:00:00"/>
    <s v="Zone 5 - Winston"/>
    <x v="154"/>
    <x v="136"/>
    <x v="104"/>
    <x v="1"/>
    <x v="4"/>
    <x v="0"/>
    <x v="1"/>
    <n v="76"/>
    <n v="1.4"/>
    <n v="1.4"/>
  </r>
  <r>
    <x v="0"/>
    <d v="2021-02-20T00:00:00"/>
    <s v="Zone 5 - Winston"/>
    <x v="154"/>
    <x v="136"/>
    <x v="104"/>
    <x v="1"/>
    <x v="4"/>
    <x v="0"/>
    <x v="9"/>
    <n v="112"/>
    <n v="17.399999999999999"/>
    <n v="17.399999999999999"/>
  </r>
  <r>
    <x v="0"/>
    <d v="2021-02-20T00:00:00"/>
    <s v="Zone 5 - Winston"/>
    <x v="154"/>
    <x v="136"/>
    <x v="104"/>
    <x v="1"/>
    <x v="4"/>
    <x v="0"/>
    <x v="3"/>
    <n v="82"/>
    <n v="2.2000000000000002"/>
    <n v="2.2000000000000002"/>
  </r>
  <r>
    <x v="0"/>
    <d v="2021-02-20T00:00:00"/>
    <s v="Zone 5 - Winston"/>
    <x v="154"/>
    <x v="136"/>
    <x v="104"/>
    <x v="1"/>
    <x v="4"/>
    <x v="0"/>
    <x v="3"/>
    <n v="92"/>
    <n v="3.3"/>
    <n v="3.3"/>
  </r>
  <r>
    <x v="0"/>
    <d v="2021-02-20T00:00:00"/>
    <s v="Zone 5 - Winston"/>
    <x v="154"/>
    <x v="136"/>
    <x v="104"/>
    <x v="1"/>
    <x v="4"/>
    <x v="0"/>
    <x v="3"/>
    <n v="85"/>
    <n v="2.5"/>
    <n v="2.5"/>
  </r>
  <r>
    <x v="0"/>
    <d v="2021-02-20T00:00:00"/>
    <s v="Zone 5 - Winston"/>
    <x v="155"/>
    <x v="137"/>
    <x v="105"/>
    <x v="1"/>
    <x v="4"/>
    <x v="0"/>
    <x v="3"/>
    <n v="155"/>
    <n v="19.5"/>
    <n v="19.5"/>
  </r>
  <r>
    <x v="0"/>
    <d v="2021-02-20T00:00:00"/>
    <s v="Zone 5 - Winston"/>
    <x v="156"/>
    <x v="138"/>
    <x v="10"/>
    <x v="1"/>
    <x v="4"/>
    <x v="0"/>
    <x v="3"/>
    <n v="106"/>
    <n v="5.3"/>
    <n v="5.3"/>
  </r>
  <r>
    <x v="0"/>
    <d v="2021-02-20T00:00:00"/>
    <s v="Zone 5 - Winston"/>
    <x v="156"/>
    <x v="138"/>
    <x v="10"/>
    <x v="1"/>
    <x v="4"/>
    <x v="0"/>
    <x v="3"/>
    <n v="140"/>
    <n v="13.7"/>
    <n v="13.7"/>
  </r>
  <r>
    <x v="0"/>
    <d v="2021-02-20T00:00:00"/>
    <s v="Zone 5 - Winston"/>
    <x v="156"/>
    <x v="138"/>
    <x v="10"/>
    <x v="1"/>
    <x v="4"/>
    <x v="0"/>
    <x v="3"/>
    <n v="114"/>
    <n v="6.8"/>
    <n v="6.8"/>
  </r>
  <r>
    <x v="0"/>
    <d v="2021-02-20T00:00:00"/>
    <s v="Zone 5 - Winston"/>
    <x v="156"/>
    <x v="138"/>
    <x v="10"/>
    <x v="1"/>
    <x v="4"/>
    <x v="0"/>
    <x v="9"/>
    <n v="137"/>
    <n v="33.700000000000003"/>
    <n v="33.700000000000003"/>
  </r>
  <r>
    <x v="0"/>
    <d v="2021-02-20T00:00:00"/>
    <s v="Zone 5 - Winston"/>
    <x v="157"/>
    <x v="9"/>
    <x v="106"/>
    <x v="1"/>
    <x v="4"/>
    <x v="0"/>
    <x v="3"/>
    <n v="158"/>
    <n v="20.8"/>
    <n v="20.8"/>
  </r>
  <r>
    <x v="0"/>
    <d v="2021-02-20T00:00:00"/>
    <s v="Zone 5 - Winston"/>
    <x v="157"/>
    <x v="9"/>
    <x v="106"/>
    <x v="1"/>
    <x v="4"/>
    <x v="0"/>
    <x v="1"/>
    <n v="78"/>
    <n v="1.5"/>
    <n v="1.5"/>
  </r>
  <r>
    <x v="0"/>
    <d v="2021-02-20T00:00:00"/>
    <s v="Zone 5 - Winston"/>
    <x v="158"/>
    <x v="139"/>
    <x v="107"/>
    <x v="1"/>
    <x v="4"/>
    <x v="0"/>
    <x v="3"/>
    <n v="80"/>
    <n v="2"/>
    <n v="2"/>
  </r>
  <r>
    <x v="0"/>
    <d v="2021-02-20T00:00:00"/>
    <s v="Zone 5 - Winston"/>
    <x v="158"/>
    <x v="139"/>
    <x v="107"/>
    <x v="1"/>
    <x v="4"/>
    <x v="0"/>
    <x v="3"/>
    <n v="79"/>
    <n v="1.9"/>
    <n v="1.9"/>
  </r>
  <r>
    <x v="0"/>
    <d v="2021-02-20T00:00:00"/>
    <s v="Zone 5 - Winston"/>
    <x v="158"/>
    <x v="139"/>
    <x v="107"/>
    <x v="1"/>
    <x v="4"/>
    <x v="0"/>
    <x v="3"/>
    <n v="109"/>
    <n v="5.8"/>
    <n v="5.8"/>
  </r>
  <r>
    <x v="0"/>
    <d v="2021-02-20T00:00:00"/>
    <s v="Zone 5 - Winston"/>
    <x v="158"/>
    <x v="139"/>
    <x v="107"/>
    <x v="1"/>
    <x v="4"/>
    <x v="0"/>
    <x v="9"/>
    <n v="111"/>
    <n v="16.899999999999999"/>
    <n v="16.899999999999999"/>
  </r>
  <r>
    <x v="0"/>
    <d v="2021-02-20T00:00:00"/>
    <s v="Zone 5 - Winston"/>
    <x v="159"/>
    <x v="78"/>
    <x v="108"/>
    <x v="2"/>
    <x v="4"/>
    <x v="0"/>
    <x v="1"/>
    <n v="81"/>
    <n v="1.8"/>
    <n v="1.8"/>
  </r>
  <r>
    <x v="0"/>
    <d v="2021-02-20T00:00:00"/>
    <s v="Zone 5 - Winston"/>
    <x v="160"/>
    <x v="140"/>
    <x v="109"/>
    <x v="2"/>
    <x v="4"/>
    <x v="0"/>
    <x v="2"/>
    <n v="72"/>
    <n v="1.3"/>
    <n v="1.3"/>
  </r>
  <r>
    <x v="0"/>
    <d v="2021-02-20T00:00:00"/>
    <s v="Zone 5 - Winston"/>
    <x v="160"/>
    <x v="140"/>
    <x v="109"/>
    <x v="2"/>
    <x v="4"/>
    <x v="1"/>
    <x v="0"/>
    <n v="45"/>
    <n v="0.9"/>
    <n v="0.9"/>
  </r>
  <r>
    <x v="0"/>
    <d v="2021-02-20T00:00:00"/>
    <s v="Zone 5 - Winston"/>
    <x v="161"/>
    <x v="141"/>
    <x v="110"/>
    <x v="1"/>
    <x v="4"/>
    <x v="0"/>
    <x v="1"/>
    <n v="96"/>
    <n v="3.2"/>
    <n v="3.2"/>
  </r>
  <r>
    <x v="0"/>
    <d v="2021-02-20T00:00:00"/>
    <s v="Zone 5 - Winston"/>
    <x v="161"/>
    <x v="141"/>
    <x v="110"/>
    <x v="1"/>
    <x v="4"/>
    <x v="0"/>
    <x v="5"/>
    <n v="151"/>
    <n v="32.700000000000003"/>
    <n v="32.700000000000003"/>
  </r>
  <r>
    <x v="0"/>
    <d v="2021-02-20T00:00:00"/>
    <s v="Zone 5 - Winston"/>
    <x v="161"/>
    <x v="141"/>
    <x v="110"/>
    <x v="1"/>
    <x v="4"/>
    <x v="0"/>
    <x v="5"/>
    <n v="92"/>
    <n v="6.8"/>
    <n v="6.8"/>
  </r>
  <r>
    <x v="0"/>
    <d v="2021-02-20T00:00:00"/>
    <s v="Zone 5 - Winston"/>
    <x v="162"/>
    <x v="142"/>
    <x v="111"/>
    <x v="10"/>
    <x v="4"/>
    <x v="0"/>
    <x v="0"/>
    <m/>
    <s v=""/>
    <s v=""/>
  </r>
  <r>
    <x v="0"/>
    <d v="2021-02-20T00:00:00"/>
    <s v="Zone 5 - Winston"/>
    <x v="163"/>
    <x v="143"/>
    <x v="111"/>
    <x v="8"/>
    <x v="4"/>
    <x v="0"/>
    <x v="3"/>
    <n v="134"/>
    <n v="11.8"/>
    <n v="11.8"/>
  </r>
  <r>
    <x v="0"/>
    <d v="2021-02-20T00:00:00"/>
    <s v="Zone 5 - Winston"/>
    <x v="163"/>
    <x v="143"/>
    <x v="111"/>
    <x v="8"/>
    <x v="4"/>
    <x v="0"/>
    <x v="3"/>
    <n v="148"/>
    <n v="16.600000000000001"/>
    <n v="16.600000000000001"/>
  </r>
  <r>
    <x v="0"/>
    <d v="2021-02-20T00:00:00"/>
    <s v="Zone 5 - Winston"/>
    <x v="97"/>
    <x v="26"/>
    <x v="68"/>
    <x v="9"/>
    <x v="2"/>
    <x v="0"/>
    <x v="0"/>
    <m/>
    <s v=""/>
    <s v=""/>
  </r>
  <r>
    <x v="0"/>
    <d v="2021-02-20T00:00:00"/>
    <s v="Zone 5 - Winston"/>
    <x v="164"/>
    <x v="73"/>
    <x v="12"/>
    <x v="1"/>
    <x v="16"/>
    <x v="0"/>
    <x v="4"/>
    <n v="66"/>
    <n v="2.2999999999999998"/>
    <n v="2.2999999999999998"/>
  </r>
  <r>
    <x v="0"/>
    <d v="2021-02-20T00:00:00"/>
    <s v="Zone 5 - Winston"/>
    <x v="165"/>
    <x v="144"/>
    <x v="98"/>
    <x v="5"/>
    <x v="16"/>
    <x v="0"/>
    <x v="3"/>
    <n v="140"/>
    <n v="13.7"/>
    <n v="13.7"/>
  </r>
  <r>
    <x v="0"/>
    <d v="2021-02-20T00:00:00"/>
    <s v="Zone 5 - Winston"/>
    <x v="165"/>
    <x v="144"/>
    <x v="98"/>
    <x v="5"/>
    <x v="16"/>
    <x v="0"/>
    <x v="3"/>
    <n v="118"/>
    <n v="7.6"/>
    <n v="7.6"/>
  </r>
  <r>
    <x v="0"/>
    <d v="2021-02-20T00:00:00"/>
    <s v="Zone 5 - Winston"/>
    <x v="165"/>
    <x v="144"/>
    <x v="98"/>
    <x v="5"/>
    <x v="16"/>
    <x v="0"/>
    <x v="7"/>
    <n v="113"/>
    <n v="27"/>
    <n v="27"/>
  </r>
  <r>
    <x v="0"/>
    <d v="2021-02-20T00:00:00"/>
    <s v="Zone 5 - Winston"/>
    <x v="165"/>
    <x v="144"/>
    <x v="98"/>
    <x v="5"/>
    <x v="16"/>
    <x v="0"/>
    <x v="2"/>
    <n v="72"/>
    <n v="1.3"/>
    <n v="1.3"/>
  </r>
  <r>
    <x v="0"/>
    <d v="2021-02-20T00:00:00"/>
    <s v="Zone 5 - Winston"/>
    <x v="165"/>
    <x v="144"/>
    <x v="98"/>
    <x v="5"/>
    <x v="16"/>
    <x v="0"/>
    <x v="5"/>
    <n v="140"/>
    <n v="25.6"/>
    <n v="25.6"/>
  </r>
  <r>
    <x v="0"/>
    <d v="2021-02-20T00:00:00"/>
    <s v="Zone 5 - Winston"/>
    <x v="165"/>
    <x v="144"/>
    <x v="98"/>
    <x v="5"/>
    <x v="16"/>
    <x v="0"/>
    <x v="5"/>
    <n v="124"/>
    <n v="17.5"/>
    <n v="17.5"/>
  </r>
  <r>
    <x v="0"/>
    <d v="2021-02-20T00:00:00"/>
    <s v="Zone 5 - Winston"/>
    <x v="166"/>
    <x v="145"/>
    <x v="7"/>
    <x v="1"/>
    <x v="16"/>
    <x v="0"/>
    <x v="9"/>
    <n v="123"/>
    <n v="23.6"/>
    <n v="23.6"/>
  </r>
  <r>
    <x v="0"/>
    <d v="2021-02-20T00:00:00"/>
    <s v="Zone 5 - Winston"/>
    <x v="166"/>
    <x v="145"/>
    <x v="7"/>
    <x v="1"/>
    <x v="16"/>
    <x v="0"/>
    <x v="2"/>
    <n v="64"/>
    <n v="0.9"/>
    <n v="0.9"/>
  </r>
  <r>
    <x v="0"/>
    <d v="2021-02-20T00:00:00"/>
    <s v="Zone 5 - Winston"/>
    <x v="167"/>
    <x v="146"/>
    <x v="112"/>
    <x v="5"/>
    <x v="4"/>
    <x v="0"/>
    <x v="5"/>
    <n v="143"/>
    <n v="27.3"/>
    <n v="27.3"/>
  </r>
  <r>
    <x v="0"/>
    <d v="2021-02-20T00:00:00"/>
    <s v="Zone 5 - Winston"/>
    <x v="168"/>
    <x v="147"/>
    <x v="113"/>
    <x v="1"/>
    <x v="16"/>
    <x v="0"/>
    <x v="3"/>
    <n v="96"/>
    <n v="3.8"/>
    <n v="3.8"/>
  </r>
  <r>
    <x v="0"/>
    <d v="2021-02-20T00:00:00"/>
    <s v="Zone 5 - Winston"/>
    <x v="168"/>
    <x v="147"/>
    <x v="113"/>
    <x v="1"/>
    <x v="16"/>
    <x v="0"/>
    <x v="1"/>
    <n v="77"/>
    <n v="1.5"/>
    <n v="1.5"/>
  </r>
  <r>
    <x v="0"/>
    <d v="2021-02-20T00:00:00"/>
    <s v="Zone 5 - Winston"/>
    <x v="169"/>
    <x v="148"/>
    <x v="114"/>
    <x v="5"/>
    <x v="16"/>
    <x v="0"/>
    <x v="3"/>
    <n v="124"/>
    <n v="9.1"/>
    <n v="9.1"/>
  </r>
  <r>
    <x v="0"/>
    <d v="2021-02-20T00:00:00"/>
    <s v="Zone 5 - Winston"/>
    <x v="169"/>
    <x v="148"/>
    <x v="114"/>
    <x v="5"/>
    <x v="16"/>
    <x v="0"/>
    <x v="3"/>
    <n v="130"/>
    <n v="10.7"/>
    <n v="10.7"/>
  </r>
  <r>
    <x v="0"/>
    <d v="2021-02-20T00:00:00"/>
    <s v="Zone 5 - Winston"/>
    <x v="170"/>
    <x v="149"/>
    <x v="115"/>
    <x v="5"/>
    <x v="16"/>
    <x v="0"/>
    <x v="1"/>
    <n v="80"/>
    <n v="1.7"/>
    <n v="1.7"/>
  </r>
  <r>
    <x v="0"/>
    <d v="2021-02-20T00:00:00"/>
    <s v="Zone 5 - Winston"/>
    <x v="171"/>
    <x v="150"/>
    <x v="116"/>
    <x v="5"/>
    <x v="16"/>
    <x v="0"/>
    <x v="3"/>
    <n v="79"/>
    <n v="1.9"/>
    <n v="1.9"/>
  </r>
  <r>
    <x v="0"/>
    <d v="2021-02-20T00:00:00"/>
    <s v="Zone 5 - Winston"/>
    <x v="171"/>
    <x v="150"/>
    <x v="116"/>
    <x v="5"/>
    <x v="16"/>
    <x v="0"/>
    <x v="1"/>
    <n v="97"/>
    <n v="3.3"/>
    <n v="3.3"/>
  </r>
  <r>
    <x v="0"/>
    <d v="2021-02-20T00:00:00"/>
    <s v="Zone 5 - Winston"/>
    <x v="172"/>
    <x v="151"/>
    <x v="117"/>
    <x v="1"/>
    <x v="17"/>
    <x v="0"/>
    <x v="0"/>
    <m/>
    <s v=""/>
    <s v=""/>
  </r>
  <r>
    <x v="0"/>
    <d v="2021-02-20T00:00:00"/>
    <s v="Zone 5 - Winston"/>
    <x v="173"/>
    <x v="20"/>
    <x v="118"/>
    <x v="1"/>
    <x v="17"/>
    <x v="0"/>
    <x v="0"/>
    <m/>
    <s v=""/>
    <s v=""/>
  </r>
  <r>
    <x v="0"/>
    <d v="2021-02-20T00:00:00"/>
    <s v="Zone 5 - Winston"/>
    <x v="174"/>
    <x v="152"/>
    <x v="74"/>
    <x v="1"/>
    <x v="16"/>
    <x v="0"/>
    <x v="3"/>
    <n v="139"/>
    <n v="13.4"/>
    <n v="13.4"/>
  </r>
  <r>
    <x v="0"/>
    <d v="2021-02-20T00:00:00"/>
    <s v="Zone 5 - Winston"/>
    <x v="175"/>
    <x v="153"/>
    <x v="119"/>
    <x v="8"/>
    <x v="16"/>
    <x v="0"/>
    <x v="0"/>
    <m/>
    <s v=""/>
    <s v=""/>
  </r>
  <r>
    <x v="0"/>
    <d v="2021-02-20T00:00:00"/>
    <s v="Zone 5 - Winston"/>
    <x v="176"/>
    <x v="154"/>
    <x v="119"/>
    <x v="5"/>
    <x v="16"/>
    <x v="0"/>
    <x v="3"/>
    <n v="88"/>
    <n v="2.8"/>
    <n v="2.8"/>
  </r>
  <r>
    <x v="0"/>
    <d v="2021-02-20T00:00:00"/>
    <s v="Zone 5 - Winston"/>
    <x v="176"/>
    <x v="154"/>
    <x v="119"/>
    <x v="5"/>
    <x v="16"/>
    <x v="0"/>
    <x v="1"/>
    <n v="111"/>
    <n v="5.3"/>
    <n v="5.3"/>
  </r>
  <r>
    <x v="0"/>
    <d v="2021-02-20T00:00:00"/>
    <s v="Zone 5 - Winston"/>
    <x v="177"/>
    <x v="46"/>
    <x v="120"/>
    <x v="5"/>
    <x v="16"/>
    <x v="0"/>
    <x v="3"/>
    <n v="79"/>
    <n v="1.9"/>
    <n v="1.9"/>
  </r>
  <r>
    <x v="0"/>
    <d v="2021-02-20T00:00:00"/>
    <s v="Zone 5 - Winston"/>
    <x v="178"/>
    <x v="122"/>
    <x v="121"/>
    <x v="1"/>
    <x v="16"/>
    <x v="0"/>
    <x v="3"/>
    <n v="134"/>
    <n v="11.8"/>
    <n v="11.8"/>
  </r>
  <r>
    <x v="0"/>
    <d v="2021-02-20T00:00:00"/>
    <s v="Zone 5 - Winston"/>
    <x v="178"/>
    <x v="122"/>
    <x v="121"/>
    <x v="1"/>
    <x v="16"/>
    <x v="0"/>
    <x v="3"/>
    <n v="121"/>
    <n v="8.3000000000000007"/>
    <n v="8.3000000000000007"/>
  </r>
  <r>
    <x v="0"/>
    <d v="2021-02-20T00:00:00"/>
    <s v="Zone 5 - Winston"/>
    <x v="179"/>
    <x v="155"/>
    <x v="121"/>
    <x v="7"/>
    <x v="16"/>
    <x v="0"/>
    <x v="0"/>
    <m/>
    <s v=""/>
    <s v=""/>
  </r>
  <r>
    <x v="0"/>
    <d v="2021-02-20T00:00:00"/>
    <s v="Zone 5 - Winston"/>
    <x v="180"/>
    <x v="156"/>
    <x v="122"/>
    <x v="1"/>
    <x v="16"/>
    <x v="0"/>
    <x v="3"/>
    <n v="91"/>
    <n v="3.1"/>
    <n v="3.1"/>
  </r>
  <r>
    <x v="0"/>
    <d v="2021-02-20T00:00:00"/>
    <s v="Zone 5 - Winston"/>
    <x v="181"/>
    <x v="157"/>
    <x v="74"/>
    <x v="0"/>
    <x v="16"/>
    <x v="0"/>
    <x v="0"/>
    <m/>
    <s v=""/>
    <s v=""/>
  </r>
  <r>
    <x v="0"/>
    <d v="2021-02-20T00:00:00"/>
    <s v="Zone 5 - Winston"/>
    <x v="182"/>
    <x v="158"/>
    <x v="26"/>
    <x v="8"/>
    <x v="11"/>
    <x v="0"/>
    <x v="2"/>
    <n v="81"/>
    <n v="1.9"/>
    <n v="1.9"/>
  </r>
  <r>
    <x v="0"/>
    <d v="2021-02-20T00:00:00"/>
    <s v="Zone 5 - Winston"/>
    <x v="182"/>
    <x v="158"/>
    <x v="26"/>
    <x v="8"/>
    <x v="11"/>
    <x v="0"/>
    <x v="6"/>
    <n v="147"/>
    <n v="42.9"/>
    <n v="42.9"/>
  </r>
  <r>
    <x v="0"/>
    <d v="2021-02-20T00:00:00"/>
    <s v="Zone 5 - Winston"/>
    <x v="183"/>
    <x v="122"/>
    <x v="73"/>
    <x v="8"/>
    <x v="18"/>
    <x v="1"/>
    <x v="0"/>
    <n v="41"/>
    <n v="0.7"/>
    <n v="0.7"/>
  </r>
  <r>
    <x v="0"/>
    <d v="2021-02-20T00:00:00"/>
    <s v="Zone 5 - Winston"/>
    <x v="184"/>
    <x v="159"/>
    <x v="106"/>
    <x v="5"/>
    <x v="11"/>
    <x v="0"/>
    <x v="4"/>
    <n v="69"/>
    <n v="2.6"/>
    <n v="2.6"/>
  </r>
  <r>
    <x v="0"/>
    <d v="2021-02-20T00:00:00"/>
    <s v="Zone 5 - Winston"/>
    <x v="184"/>
    <x v="159"/>
    <x v="106"/>
    <x v="5"/>
    <x v="11"/>
    <x v="0"/>
    <x v="0"/>
    <m/>
    <s v=""/>
    <s v=""/>
  </r>
  <r>
    <x v="0"/>
    <d v="2021-02-20T00:00:00"/>
    <s v="Zone 5 - Winston"/>
    <x v="185"/>
    <x v="160"/>
    <x v="123"/>
    <x v="2"/>
    <x v="11"/>
    <x v="0"/>
    <x v="0"/>
    <m/>
    <s v=""/>
    <s v=""/>
  </r>
  <r>
    <x v="0"/>
    <d v="2021-02-20T00:00:00"/>
    <s v="Zone 5 - Winston"/>
    <x v="186"/>
    <x v="161"/>
    <x v="123"/>
    <x v="9"/>
    <x v="11"/>
    <x v="0"/>
    <x v="0"/>
    <m/>
    <s v=""/>
    <s v=""/>
  </r>
  <r>
    <x v="0"/>
    <d v="2021-02-20T00:00:00"/>
    <s v="Zone 5 - Winston"/>
    <x v="187"/>
    <x v="162"/>
    <x v="123"/>
    <x v="7"/>
    <x v="11"/>
    <x v="0"/>
    <x v="3"/>
    <n v="128"/>
    <n v="10.1"/>
    <n v="10.1"/>
  </r>
  <r>
    <x v="0"/>
    <d v="2021-02-20T00:00:00"/>
    <s v="Zone 5 - Winston"/>
    <x v="187"/>
    <x v="162"/>
    <x v="123"/>
    <x v="7"/>
    <x v="11"/>
    <x v="0"/>
    <x v="3"/>
    <n v="104"/>
    <n v="5"/>
    <n v="5"/>
  </r>
  <r>
    <x v="0"/>
    <d v="2021-02-20T00:00:00"/>
    <s v="Zone 5 - Winston"/>
    <x v="187"/>
    <x v="162"/>
    <x v="123"/>
    <x v="7"/>
    <x v="11"/>
    <x v="0"/>
    <x v="3"/>
    <n v="161"/>
    <n v="22.2"/>
    <n v="22.2"/>
  </r>
  <r>
    <x v="0"/>
    <d v="2021-02-20T00:00:00"/>
    <s v="Zone 5 - Winston"/>
    <x v="187"/>
    <x v="162"/>
    <x v="123"/>
    <x v="7"/>
    <x v="11"/>
    <x v="0"/>
    <x v="0"/>
    <m/>
    <s v=""/>
    <s v=""/>
  </r>
  <r>
    <x v="0"/>
    <d v="2021-02-20T00:00:00"/>
    <s v="Zone 5 - Winston"/>
    <x v="188"/>
    <x v="163"/>
    <x v="124"/>
    <x v="9"/>
    <x v="11"/>
    <x v="0"/>
    <x v="0"/>
    <m/>
    <s v=""/>
    <s v=""/>
  </r>
  <r>
    <x v="0"/>
    <d v="2021-02-20T00:00:00"/>
    <s v="Zone 5 - Winston"/>
    <x v="188"/>
    <x v="163"/>
    <x v="124"/>
    <x v="9"/>
    <x v="11"/>
    <x v="0"/>
    <x v="4"/>
    <n v="83"/>
    <n v="4.5999999999999996"/>
    <n v="4.5999999999999996"/>
  </r>
  <r>
    <x v="0"/>
    <d v="2021-02-20T00:00:00"/>
    <s v="Zone 5 - Winston"/>
    <x v="188"/>
    <x v="163"/>
    <x v="124"/>
    <x v="9"/>
    <x v="11"/>
    <x v="0"/>
    <x v="10"/>
    <n v="40"/>
    <n v="1"/>
    <n v="1"/>
  </r>
  <r>
    <x v="0"/>
    <d v="2021-02-20T00:00:00"/>
    <s v="Zone 5 - Winston"/>
    <x v="188"/>
    <x v="163"/>
    <x v="124"/>
    <x v="9"/>
    <x v="11"/>
    <x v="0"/>
    <x v="7"/>
    <n v="91"/>
    <n v="13.9"/>
    <n v="13.9"/>
  </r>
  <r>
    <x v="0"/>
    <d v="2021-02-20T00:00:00"/>
    <s v="Zone 5 - Winston"/>
    <x v="189"/>
    <x v="164"/>
    <x v="125"/>
    <x v="8"/>
    <x v="11"/>
    <x v="1"/>
    <x v="0"/>
    <n v="43"/>
    <n v="0.8"/>
    <n v="0.8"/>
  </r>
  <r>
    <x v="0"/>
    <d v="2021-02-20T00:00:00"/>
    <s v="Zone 5 - Winston"/>
    <x v="190"/>
    <x v="7"/>
    <x v="126"/>
    <x v="2"/>
    <x v="11"/>
    <x v="1"/>
    <x v="0"/>
    <n v="40"/>
    <n v="0.7"/>
    <n v="0.7"/>
  </r>
  <r>
    <x v="0"/>
    <d v="2021-02-20T00:00:00"/>
    <s v="Zone 5 - Winston"/>
    <x v="190"/>
    <x v="7"/>
    <x v="126"/>
    <x v="2"/>
    <x v="11"/>
    <x v="1"/>
    <x v="0"/>
    <n v="43"/>
    <n v="0.8"/>
    <n v="0.8"/>
  </r>
  <r>
    <x v="0"/>
    <d v="2021-02-20T00:00:00"/>
    <s v="Zone 5 - Winston"/>
    <x v="191"/>
    <x v="165"/>
    <x v="57"/>
    <x v="5"/>
    <x v="18"/>
    <x v="0"/>
    <x v="5"/>
    <n v="123"/>
    <n v="17"/>
    <n v="17"/>
  </r>
  <r>
    <x v="0"/>
    <d v="2021-02-20T00:00:00"/>
    <s v="Zone 5 - Winston"/>
    <x v="192"/>
    <x v="27"/>
    <x v="127"/>
    <x v="1"/>
    <x v="11"/>
    <x v="0"/>
    <x v="0"/>
    <m/>
    <s v=""/>
    <s v=""/>
  </r>
  <r>
    <x v="0"/>
    <d v="2021-02-20T00:00:00"/>
    <s v="Zone 5 - Winston"/>
    <x v="193"/>
    <x v="166"/>
    <x v="128"/>
    <x v="9"/>
    <x v="11"/>
    <x v="0"/>
    <x v="8"/>
    <n v="63"/>
    <n v="3.7"/>
    <n v="3.7"/>
  </r>
  <r>
    <x v="0"/>
    <d v="2021-02-20T00:00:00"/>
    <s v="Zone 5 - Winston"/>
    <x v="193"/>
    <x v="166"/>
    <x v="128"/>
    <x v="9"/>
    <x v="11"/>
    <x v="0"/>
    <x v="1"/>
    <n v="109"/>
    <n v="5"/>
    <n v="5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1"/>
    <n v="103"/>
    <n v="4.0999999999999996"/>
    <n v="4.0999999999999996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1"/>
    <n v="101"/>
    <n v="3.8"/>
    <n v="3.8"/>
  </r>
  <r>
    <x v="0"/>
    <d v="2021-02-20T00:00:00"/>
    <s v="Zone 5 - Winston"/>
    <x v="194"/>
    <x v="167"/>
    <x v="129"/>
    <x v="1"/>
    <x v="11"/>
    <x v="0"/>
    <x v="0"/>
    <m/>
    <s v=""/>
    <s v=""/>
  </r>
  <r>
    <x v="0"/>
    <d v="2021-02-20T00:00:00"/>
    <s v="Zone 5 - Winston"/>
    <x v="194"/>
    <x v="167"/>
    <x v="129"/>
    <x v="1"/>
    <x v="11"/>
    <x v="0"/>
    <x v="4"/>
    <n v="69"/>
    <n v="2.6"/>
    <n v="2.6"/>
  </r>
  <r>
    <x v="0"/>
    <d v="2021-02-20T00:00:00"/>
    <s v="Zone 5 - Winston"/>
    <x v="195"/>
    <x v="168"/>
    <x v="130"/>
    <x v="8"/>
    <x v="11"/>
    <x v="0"/>
    <x v="8"/>
    <n v="83"/>
    <n v="7"/>
    <n v="7"/>
  </r>
  <r>
    <x v="0"/>
    <d v="2021-02-20T00:00:00"/>
    <s v="Zone 5 - Winston"/>
    <x v="196"/>
    <x v="47"/>
    <x v="131"/>
    <x v="0"/>
    <x v="11"/>
    <x v="0"/>
    <x v="0"/>
    <m/>
    <s v=""/>
    <s v=""/>
  </r>
  <r>
    <x v="0"/>
    <d v="2021-02-20T00:00:00"/>
    <s v="Zone 5 - Winston"/>
    <x v="197"/>
    <x v="169"/>
    <x v="132"/>
    <x v="5"/>
    <x v="11"/>
    <x v="0"/>
    <x v="2"/>
    <n v="80"/>
    <n v="1.8"/>
    <n v="1.8"/>
  </r>
  <r>
    <x v="0"/>
    <d v="2021-02-20T00:00:00"/>
    <s v="Zone 5 - Winston"/>
    <x v="198"/>
    <x v="19"/>
    <x v="133"/>
    <x v="8"/>
    <x v="11"/>
    <x v="0"/>
    <x v="0"/>
    <m/>
    <s v=""/>
    <s v=""/>
  </r>
  <r>
    <x v="0"/>
    <d v="2021-02-20T00:00:00"/>
    <s v="Zone 5 - Winston"/>
    <x v="199"/>
    <x v="170"/>
    <x v="133"/>
    <x v="5"/>
    <x v="11"/>
    <x v="0"/>
    <x v="0"/>
    <m/>
    <s v=""/>
    <s v=""/>
  </r>
  <r>
    <x v="0"/>
    <d v="2021-02-20T00:00:00"/>
    <s v="Zone 5 - Winston"/>
    <x v="200"/>
    <x v="49"/>
    <x v="134"/>
    <x v="8"/>
    <x v="11"/>
    <x v="1"/>
    <x v="0"/>
    <n v="49"/>
    <n v="1.2"/>
    <n v="1.2"/>
  </r>
  <r>
    <x v="0"/>
    <d v="2021-02-20T00:00:00"/>
    <s v="Zone 5 - Winston"/>
    <x v="201"/>
    <x v="171"/>
    <x v="135"/>
    <x v="8"/>
    <x v="11"/>
    <x v="1"/>
    <x v="0"/>
    <n v="45"/>
    <n v="0.9"/>
    <n v="0.9"/>
  </r>
  <r>
    <x v="0"/>
    <d v="2021-02-20T00:00:00"/>
    <s v="Zone 5 - Winston"/>
    <x v="202"/>
    <x v="172"/>
    <x v="136"/>
    <x v="3"/>
    <x v="11"/>
    <x v="0"/>
    <x v="8"/>
    <n v="80"/>
    <n v="6.4"/>
    <n v="6.4"/>
  </r>
  <r>
    <x v="0"/>
    <d v="2021-02-20T00:00:00"/>
    <s v="Zone 5 - Winston"/>
    <x v="202"/>
    <x v="172"/>
    <x v="136"/>
    <x v="3"/>
    <x v="11"/>
    <x v="0"/>
    <x v="1"/>
    <n v="107"/>
    <n v="4.7"/>
    <n v="4.7"/>
  </r>
  <r>
    <x v="0"/>
    <d v="2021-02-20T00:00:00"/>
    <s v="Zone 5 - Winston"/>
    <x v="202"/>
    <x v="172"/>
    <x v="136"/>
    <x v="3"/>
    <x v="11"/>
    <x v="0"/>
    <x v="1"/>
    <n v="83"/>
    <n v="1.9"/>
    <n v="1.9"/>
  </r>
  <r>
    <x v="0"/>
    <d v="2021-02-20T00:00:00"/>
    <s v="Zone 5 - Winston"/>
    <x v="202"/>
    <x v="172"/>
    <x v="136"/>
    <x v="3"/>
    <x v="11"/>
    <x v="0"/>
    <x v="9"/>
    <n v="117"/>
    <n v="20.100000000000001"/>
    <n v="20.100000000000001"/>
  </r>
  <r>
    <x v="0"/>
    <d v="2021-02-20T00:00:00"/>
    <s v="Zone 5 - Winston"/>
    <x v="203"/>
    <x v="173"/>
    <x v="60"/>
    <x v="5"/>
    <x v="11"/>
    <x v="0"/>
    <x v="0"/>
    <m/>
    <s v=""/>
    <s v=""/>
  </r>
  <r>
    <x v="0"/>
    <d v="2021-02-20T00:00:00"/>
    <s v="Zone 5 - Winston"/>
    <x v="203"/>
    <x v="173"/>
    <x v="60"/>
    <x v="5"/>
    <x v="11"/>
    <x v="0"/>
    <x v="0"/>
    <m/>
    <s v=""/>
    <s v=""/>
  </r>
  <r>
    <x v="0"/>
    <d v="2021-02-20T00:00:00"/>
    <s v="Zone 5 - Winston"/>
    <x v="204"/>
    <x v="174"/>
    <x v="136"/>
    <x v="2"/>
    <x v="11"/>
    <x v="0"/>
    <x v="8"/>
    <n v="75"/>
    <n v="5.5"/>
    <n v="5.5"/>
  </r>
  <r>
    <x v="0"/>
    <d v="2021-02-20T00:00:00"/>
    <s v="Zone 5 - Winston"/>
    <x v="204"/>
    <x v="174"/>
    <x v="136"/>
    <x v="2"/>
    <x v="11"/>
    <x v="0"/>
    <x v="8"/>
    <n v="62"/>
    <n v="3.5"/>
    <n v="3.5"/>
  </r>
  <r>
    <x v="0"/>
    <d v="2021-02-20T00:00:00"/>
    <s v="Zone 5 - Winston"/>
    <x v="205"/>
    <x v="175"/>
    <x v="137"/>
    <x v="8"/>
    <x v="11"/>
    <x v="0"/>
    <x v="3"/>
    <n v="76"/>
    <n v="1.7"/>
    <n v="1.7"/>
  </r>
  <r>
    <x v="0"/>
    <d v="2021-02-20T00:00:00"/>
    <s v="Zone 5 - Winston"/>
    <x v="205"/>
    <x v="175"/>
    <x v="137"/>
    <x v="8"/>
    <x v="11"/>
    <x v="0"/>
    <x v="3"/>
    <n v="119"/>
    <n v="7.9"/>
    <n v="7.9"/>
  </r>
  <r>
    <x v="0"/>
    <d v="2021-02-20T00:00:00"/>
    <s v="Zone 5 - Winston"/>
    <x v="206"/>
    <x v="176"/>
    <x v="138"/>
    <x v="2"/>
    <x v="11"/>
    <x v="0"/>
    <x v="3"/>
    <n v="144"/>
    <n v="15.1"/>
    <n v="15.1"/>
  </r>
  <r>
    <x v="0"/>
    <d v="2021-02-20T00:00:00"/>
    <s v="Zone 5 - Winston"/>
    <x v="206"/>
    <x v="176"/>
    <x v="138"/>
    <x v="2"/>
    <x v="11"/>
    <x v="0"/>
    <x v="3"/>
    <n v="121"/>
    <n v="8.3000000000000007"/>
    <n v="8.3000000000000007"/>
  </r>
  <r>
    <x v="0"/>
    <d v="2021-02-20T00:00:00"/>
    <s v="Zone 5 - Winston"/>
    <x v="206"/>
    <x v="176"/>
    <x v="138"/>
    <x v="2"/>
    <x v="11"/>
    <x v="0"/>
    <x v="0"/>
    <m/>
    <s v=""/>
    <s v=""/>
  </r>
  <r>
    <x v="0"/>
    <d v="2021-02-20T00:00:00"/>
    <s v="Zone 5 - Winston"/>
    <x v="206"/>
    <x v="176"/>
    <x v="138"/>
    <x v="2"/>
    <x v="11"/>
    <x v="0"/>
    <x v="3"/>
    <n v="116"/>
    <n v="7.2"/>
    <n v="7.2"/>
  </r>
  <r>
    <x v="0"/>
    <d v="2021-02-20T00:00:00"/>
    <s v="Zone 5 - Winston"/>
    <x v="206"/>
    <x v="176"/>
    <x v="138"/>
    <x v="2"/>
    <x v="11"/>
    <x v="0"/>
    <x v="3"/>
    <n v="137"/>
    <n v="12.8"/>
    <n v="12.8"/>
  </r>
  <r>
    <x v="0"/>
    <d v="2021-02-20T00:00:00"/>
    <s v="Zone 5 - Winston"/>
    <x v="206"/>
    <x v="176"/>
    <x v="138"/>
    <x v="2"/>
    <x v="11"/>
    <x v="0"/>
    <x v="9"/>
    <n v="129"/>
    <n v="27.6"/>
    <n v="27.6"/>
  </r>
  <r>
    <x v="0"/>
    <d v="2021-02-20T00:00:00"/>
    <s v="Zone 5 - Winston"/>
    <x v="207"/>
    <x v="7"/>
    <x v="139"/>
    <x v="1"/>
    <x v="11"/>
    <x v="1"/>
    <x v="0"/>
    <n v="48"/>
    <n v="1.1000000000000001"/>
    <n v="1.1000000000000001"/>
  </r>
  <r>
    <x v="0"/>
    <d v="2021-02-20T00:00:00"/>
    <s v="Zone 5 - Winston"/>
    <x v="208"/>
    <x v="150"/>
    <x v="43"/>
    <x v="1"/>
    <x v="19"/>
    <x v="0"/>
    <x v="1"/>
    <n v="84"/>
    <n v="2"/>
    <n v="2"/>
  </r>
  <r>
    <x v="0"/>
    <d v="2021-02-20T00:00:00"/>
    <s v="Zone 5 - Winston"/>
    <x v="208"/>
    <x v="150"/>
    <x v="43"/>
    <x v="1"/>
    <x v="19"/>
    <x v="0"/>
    <x v="0"/>
    <m/>
    <s v=""/>
    <s v=""/>
  </r>
  <r>
    <x v="0"/>
    <d v="2021-02-20T00:00:00"/>
    <s v="Zone 5 - Winston"/>
    <x v="208"/>
    <x v="150"/>
    <x v="43"/>
    <x v="1"/>
    <x v="19"/>
    <x v="0"/>
    <x v="9"/>
    <n v="128"/>
    <n v="26.9"/>
    <n v="26.9"/>
  </r>
  <r>
    <x v="0"/>
    <d v="2021-02-20T00:00:00"/>
    <s v="Zone 5 - Winston"/>
    <x v="209"/>
    <x v="177"/>
    <x v="40"/>
    <x v="7"/>
    <x v="19"/>
    <x v="0"/>
    <x v="0"/>
    <m/>
    <s v=""/>
    <s v=""/>
  </r>
  <r>
    <x v="0"/>
    <d v="2021-02-20T00:00:00"/>
    <s v="Zone 5 - Winston"/>
    <x v="210"/>
    <x v="9"/>
    <x v="51"/>
    <x v="5"/>
    <x v="19"/>
    <x v="0"/>
    <x v="3"/>
    <n v="126"/>
    <n v="9.6"/>
    <n v="9.6"/>
  </r>
  <r>
    <x v="0"/>
    <d v="2021-02-20T00:00:00"/>
    <s v="Zone 5 - Winston"/>
    <x v="210"/>
    <x v="9"/>
    <x v="51"/>
    <x v="5"/>
    <x v="19"/>
    <x v="0"/>
    <x v="3"/>
    <n v="137"/>
    <n v="12.8"/>
    <n v="12.8"/>
  </r>
  <r>
    <x v="0"/>
    <d v="2021-02-20T00:00:00"/>
    <s v="Zone 5 - Winston"/>
    <x v="210"/>
    <x v="9"/>
    <x v="51"/>
    <x v="5"/>
    <x v="19"/>
    <x v="0"/>
    <x v="5"/>
    <n v="118"/>
    <n v="15"/>
    <n v="15"/>
  </r>
  <r>
    <x v="0"/>
    <d v="2021-02-20T00:00:00"/>
    <s v="Zone 5 - Winston"/>
    <x v="211"/>
    <x v="178"/>
    <x v="140"/>
    <x v="8"/>
    <x v="19"/>
    <x v="0"/>
    <x v="3"/>
    <n v="155"/>
    <n v="19.5"/>
    <n v="19.5"/>
  </r>
  <r>
    <x v="0"/>
    <d v="2021-02-20T00:00:00"/>
    <s v="Zone 5 - Winston"/>
    <x v="212"/>
    <x v="179"/>
    <x v="141"/>
    <x v="1"/>
    <x v="19"/>
    <x v="0"/>
    <x v="0"/>
    <m/>
    <s v=""/>
    <s v=""/>
  </r>
  <r>
    <x v="0"/>
    <d v="2021-02-20T00:00:00"/>
    <s v="Zone 5 - Winston"/>
    <x v="213"/>
    <x v="180"/>
    <x v="142"/>
    <x v="5"/>
    <x v="19"/>
    <x v="0"/>
    <x v="3"/>
    <n v="66"/>
    <n v="1"/>
    <n v="1"/>
  </r>
  <r>
    <x v="0"/>
    <d v="2021-02-20T00:00:00"/>
    <s v="Zone 5 - Winston"/>
    <x v="213"/>
    <x v="180"/>
    <x v="142"/>
    <x v="5"/>
    <x v="19"/>
    <x v="1"/>
    <x v="0"/>
    <n v="72"/>
    <n v="3.9"/>
    <n v="3.9"/>
  </r>
  <r>
    <x v="0"/>
    <d v="2021-02-20T00:00:00"/>
    <s v="Zone 5 - Winston"/>
    <x v="214"/>
    <x v="9"/>
    <x v="143"/>
    <x v="5"/>
    <x v="19"/>
    <x v="0"/>
    <x v="3"/>
    <n v="125"/>
    <n v="9.3000000000000007"/>
    <n v="9.3000000000000007"/>
  </r>
  <r>
    <x v="0"/>
    <d v="2021-02-20T00:00:00"/>
    <s v="Zone 5 - Winston"/>
    <x v="214"/>
    <x v="9"/>
    <x v="143"/>
    <x v="5"/>
    <x v="19"/>
    <x v="0"/>
    <x v="3"/>
    <n v="143"/>
    <n v="14.8"/>
    <n v="14.8"/>
  </r>
  <r>
    <x v="0"/>
    <d v="2021-02-20T00:00:00"/>
    <s v="Zone 5 - Winston"/>
    <x v="215"/>
    <x v="181"/>
    <x v="144"/>
    <x v="2"/>
    <x v="19"/>
    <x v="0"/>
    <x v="3"/>
    <n v="116"/>
    <n v="7.2"/>
    <n v="7.2"/>
  </r>
  <r>
    <x v="0"/>
    <d v="2021-02-20T00:00:00"/>
    <s v="Zone 5 - Winston"/>
    <x v="215"/>
    <x v="181"/>
    <x v="144"/>
    <x v="2"/>
    <x v="19"/>
    <x v="0"/>
    <x v="3"/>
    <n v="153"/>
    <n v="18.600000000000001"/>
    <n v="18.600000000000001"/>
  </r>
  <r>
    <x v="0"/>
    <d v="2021-02-20T00:00:00"/>
    <s v="Zone 5 - Winston"/>
    <x v="215"/>
    <x v="181"/>
    <x v="144"/>
    <x v="2"/>
    <x v="19"/>
    <x v="0"/>
    <x v="3"/>
    <n v="121"/>
    <n v="8.3000000000000007"/>
    <n v="8.3000000000000007"/>
  </r>
  <r>
    <x v="0"/>
    <d v="2021-02-20T00:00:00"/>
    <s v="Zone 5 - Winston"/>
    <x v="216"/>
    <x v="182"/>
    <x v="145"/>
    <x v="5"/>
    <x v="19"/>
    <x v="0"/>
    <x v="3"/>
    <n v="137"/>
    <n v="12.8"/>
    <n v="12.8"/>
  </r>
  <r>
    <x v="0"/>
    <d v="2021-02-20T00:00:00"/>
    <s v="Zone 5 - Winston"/>
    <x v="216"/>
    <x v="182"/>
    <x v="145"/>
    <x v="5"/>
    <x v="19"/>
    <x v="0"/>
    <x v="3"/>
    <n v="152"/>
    <n v="18.2"/>
    <n v="18.2"/>
  </r>
  <r>
    <x v="0"/>
    <d v="2021-02-20T00:00:00"/>
    <s v="Zone 5 - Winston"/>
    <x v="216"/>
    <x v="182"/>
    <x v="145"/>
    <x v="5"/>
    <x v="19"/>
    <x v="0"/>
    <x v="3"/>
    <n v="137"/>
    <n v="12.8"/>
    <n v="12.8"/>
  </r>
  <r>
    <x v="0"/>
    <d v="2021-02-20T00:00:00"/>
    <s v="Zone 5 - Winston"/>
    <x v="216"/>
    <x v="182"/>
    <x v="145"/>
    <x v="5"/>
    <x v="19"/>
    <x v="0"/>
    <x v="3"/>
    <n v="107"/>
    <n v="5.5"/>
    <n v="5.5"/>
  </r>
  <r>
    <x v="0"/>
    <d v="2021-02-20T00:00:00"/>
    <s v="Zone 5 - Winston"/>
    <x v="216"/>
    <x v="182"/>
    <x v="145"/>
    <x v="5"/>
    <x v="19"/>
    <x v="0"/>
    <x v="3"/>
    <n v="150"/>
    <n v="17.399999999999999"/>
    <n v="17.399999999999999"/>
  </r>
  <r>
    <x v="0"/>
    <d v="2021-02-20T00:00:00"/>
    <s v="Zone 5 - Winston"/>
    <x v="217"/>
    <x v="83"/>
    <x v="73"/>
    <x v="8"/>
    <x v="19"/>
    <x v="0"/>
    <x v="1"/>
    <n v="101"/>
    <n v="3.8"/>
    <n v="3.8"/>
  </r>
  <r>
    <x v="0"/>
    <d v="2021-02-20T00:00:00"/>
    <s v="Zone 5 - Winston"/>
    <x v="217"/>
    <x v="83"/>
    <x v="73"/>
    <x v="8"/>
    <x v="19"/>
    <x v="0"/>
    <x v="1"/>
    <n v="81"/>
    <n v="1.8"/>
    <n v="1.8"/>
  </r>
  <r>
    <x v="0"/>
    <d v="2021-02-20T00:00:00"/>
    <s v="Zone 5 - Winston"/>
    <x v="217"/>
    <x v="83"/>
    <x v="73"/>
    <x v="8"/>
    <x v="19"/>
    <x v="0"/>
    <x v="5"/>
    <n v="108"/>
    <n v="11.3"/>
    <n v="11.3"/>
  </r>
  <r>
    <x v="0"/>
    <d v="2021-02-20T00:00:00"/>
    <s v="Zone 5 - Winston"/>
    <x v="218"/>
    <x v="183"/>
    <x v="73"/>
    <x v="5"/>
    <x v="19"/>
    <x v="0"/>
    <x v="3"/>
    <n v="142"/>
    <n v="14.4"/>
    <n v="14.4"/>
  </r>
  <r>
    <x v="0"/>
    <d v="2021-02-20T00:00:00"/>
    <s v="Zone 5 - Winston"/>
    <x v="218"/>
    <x v="183"/>
    <x v="73"/>
    <x v="5"/>
    <x v="19"/>
    <x v="0"/>
    <x v="3"/>
    <n v="110"/>
    <n v="6"/>
    <n v="6"/>
  </r>
  <r>
    <x v="0"/>
    <d v="2021-02-20T00:00:00"/>
    <s v="Zone 5 - Winston"/>
    <x v="218"/>
    <x v="183"/>
    <x v="73"/>
    <x v="5"/>
    <x v="19"/>
    <x v="0"/>
    <x v="3"/>
    <n v="154"/>
    <n v="19.100000000000001"/>
    <n v="19.100000000000001"/>
  </r>
  <r>
    <x v="0"/>
    <d v="2021-02-20T00:00:00"/>
    <s v="Zone 5 - Winston"/>
    <x v="218"/>
    <x v="183"/>
    <x v="73"/>
    <x v="5"/>
    <x v="19"/>
    <x v="0"/>
    <x v="3"/>
    <n v="147"/>
    <n v="16.2"/>
    <n v="16.2"/>
  </r>
  <r>
    <x v="0"/>
    <d v="2021-02-20T00:00:00"/>
    <s v="Zone 5 - Winston"/>
    <x v="218"/>
    <x v="183"/>
    <x v="73"/>
    <x v="5"/>
    <x v="19"/>
    <x v="0"/>
    <x v="3"/>
    <n v="161"/>
    <n v="22.2"/>
    <n v="22.2"/>
  </r>
  <r>
    <x v="0"/>
    <d v="2021-02-20T00:00:00"/>
    <s v="Zone 5 - Winston"/>
    <x v="219"/>
    <x v="184"/>
    <x v="145"/>
    <x v="4"/>
    <x v="19"/>
    <x v="0"/>
    <x v="3"/>
    <n v="97"/>
    <n v="3.9"/>
    <n v="3.9"/>
  </r>
  <r>
    <x v="0"/>
    <d v="2021-02-20T00:00:00"/>
    <s v="Zone 5 - Winston"/>
    <x v="220"/>
    <x v="7"/>
    <x v="146"/>
    <x v="5"/>
    <x v="9"/>
    <x v="0"/>
    <x v="3"/>
    <n v="149"/>
    <n v="17"/>
    <n v="17"/>
  </r>
  <r>
    <x v="0"/>
    <d v="2021-02-20T00:00:00"/>
    <s v="Zone 5 - Winston"/>
    <x v="220"/>
    <x v="7"/>
    <x v="146"/>
    <x v="5"/>
    <x v="9"/>
    <x v="0"/>
    <x v="1"/>
    <n v="111"/>
    <n v="5.3"/>
    <n v="5.3"/>
  </r>
  <r>
    <x v="0"/>
    <d v="2021-02-20T00:00:00"/>
    <s v="Zone 5 - Winston"/>
    <x v="221"/>
    <x v="117"/>
    <x v="147"/>
    <x v="1"/>
    <x v="9"/>
    <x v="0"/>
    <x v="3"/>
    <n v="156"/>
    <n v="19.899999999999999"/>
    <n v="19.899999999999999"/>
  </r>
  <r>
    <x v="0"/>
    <d v="2021-02-20T00:00:00"/>
    <s v="Zone 5 - Winston"/>
    <x v="222"/>
    <x v="83"/>
    <x v="148"/>
    <x v="5"/>
    <x v="9"/>
    <x v="0"/>
    <x v="0"/>
    <m/>
    <s v=""/>
    <s v=""/>
  </r>
  <r>
    <x v="0"/>
    <d v="2021-02-20T00:00:00"/>
    <s v="Zone 5 - Winston"/>
    <x v="223"/>
    <x v="185"/>
    <x v="149"/>
    <x v="4"/>
    <x v="9"/>
    <x v="0"/>
    <x v="3"/>
    <n v="101"/>
    <n v="4.5"/>
    <n v="4.5"/>
  </r>
  <r>
    <x v="0"/>
    <d v="2021-02-20T00:00:00"/>
    <s v="Zone 5 - Winston"/>
    <x v="224"/>
    <x v="186"/>
    <x v="51"/>
    <x v="5"/>
    <x v="9"/>
    <x v="0"/>
    <x v="1"/>
    <n v="101"/>
    <n v="3.8"/>
    <n v="3.8"/>
  </r>
  <r>
    <x v="0"/>
    <d v="2021-02-20T00:00:00"/>
    <s v="Zone 5 - Winston"/>
    <x v="224"/>
    <x v="186"/>
    <x v="51"/>
    <x v="5"/>
    <x v="9"/>
    <x v="0"/>
    <x v="1"/>
    <n v="89"/>
    <n v="2.5"/>
    <n v="2.5"/>
  </r>
  <r>
    <x v="0"/>
    <d v="2021-02-20T00:00:00"/>
    <s v="Zone 5 - Winston"/>
    <x v="225"/>
    <x v="187"/>
    <x v="54"/>
    <x v="5"/>
    <x v="9"/>
    <x v="0"/>
    <x v="1"/>
    <n v="78"/>
    <n v="1.5"/>
    <n v="1.5"/>
  </r>
  <r>
    <x v="0"/>
    <d v="2021-02-20T00:00:00"/>
    <s v="Zone 5 - Winston"/>
    <x v="225"/>
    <x v="187"/>
    <x v="54"/>
    <x v="5"/>
    <x v="9"/>
    <x v="0"/>
    <x v="3"/>
    <n v="105"/>
    <n v="5.0999999999999996"/>
    <n v="5.0999999999999996"/>
  </r>
  <r>
    <x v="0"/>
    <d v="2021-02-20T00:00:00"/>
    <s v="Zone 5 - Winston"/>
    <x v="225"/>
    <x v="187"/>
    <x v="54"/>
    <x v="5"/>
    <x v="9"/>
    <x v="0"/>
    <x v="3"/>
    <n v="112"/>
    <n v="6.4"/>
    <n v="6.4"/>
  </r>
  <r>
    <x v="0"/>
    <d v="2021-02-20T00:00:00"/>
    <s v="Zone 5 - Winston"/>
    <x v="225"/>
    <x v="187"/>
    <x v="54"/>
    <x v="5"/>
    <x v="9"/>
    <x v="0"/>
    <x v="3"/>
    <n v="157"/>
    <n v="20.399999999999999"/>
    <n v="20.399999999999999"/>
  </r>
  <r>
    <x v="0"/>
    <d v="2021-02-20T00:00:00"/>
    <s v="Zone 5 - Winston"/>
    <x v="226"/>
    <x v="83"/>
    <x v="150"/>
    <x v="5"/>
    <x v="10"/>
    <x v="1"/>
    <x v="0"/>
    <n v="43"/>
    <n v="0.8"/>
    <n v="0.8"/>
  </r>
  <r>
    <x v="0"/>
    <d v="2021-02-20T00:00:00"/>
    <s v="Zone 5 - Winston"/>
    <x v="226"/>
    <x v="83"/>
    <x v="150"/>
    <x v="5"/>
    <x v="10"/>
    <x v="1"/>
    <x v="0"/>
    <n v="42"/>
    <n v="0.8"/>
    <n v="0.8"/>
  </r>
  <r>
    <x v="0"/>
    <d v="2021-02-20T00:00:00"/>
    <s v="Zone 5 - Winston"/>
    <x v="226"/>
    <x v="83"/>
    <x v="150"/>
    <x v="5"/>
    <x v="10"/>
    <x v="2"/>
    <x v="0"/>
    <n v="30"/>
    <n v="0.8"/>
    <n v="0.8"/>
  </r>
  <r>
    <x v="0"/>
    <d v="2021-02-20T00:00:00"/>
    <s v="Zone 5 - Winston"/>
    <x v="226"/>
    <x v="83"/>
    <x v="150"/>
    <x v="5"/>
    <x v="10"/>
    <x v="0"/>
    <x v="2"/>
    <n v="85"/>
    <n v="2.2000000000000002"/>
    <n v="2.2000000000000002"/>
  </r>
  <r>
    <x v="0"/>
    <d v="2021-02-20T00:00:00"/>
    <s v="Zone 5 - Winston"/>
    <x v="227"/>
    <x v="188"/>
    <x v="151"/>
    <x v="4"/>
    <x v="10"/>
    <x v="1"/>
    <x v="0"/>
    <n v="44"/>
    <n v="0.9"/>
    <n v="0.9"/>
  </r>
  <r>
    <x v="0"/>
    <d v="2021-02-20T00:00:00"/>
    <s v="Zone 5 - Winston"/>
    <x v="228"/>
    <x v="189"/>
    <x v="122"/>
    <x v="5"/>
    <x v="9"/>
    <x v="1"/>
    <x v="0"/>
    <n v="44"/>
    <n v="0.9"/>
    <n v="0.9"/>
  </r>
  <r>
    <x v="0"/>
    <d v="2021-02-20T00:00:00"/>
    <s v="Zone 5 - Winston"/>
    <x v="228"/>
    <x v="189"/>
    <x v="122"/>
    <x v="5"/>
    <x v="9"/>
    <x v="0"/>
    <x v="2"/>
    <n v="76"/>
    <n v="1.6"/>
    <n v="1.6"/>
  </r>
  <r>
    <x v="0"/>
    <d v="2021-02-20T00:00:00"/>
    <s v="Zone 5 - Winston"/>
    <x v="229"/>
    <x v="190"/>
    <x v="30"/>
    <x v="5"/>
    <x v="9"/>
    <x v="0"/>
    <x v="3"/>
    <n v="138"/>
    <n v="13.1"/>
    <n v="13.1"/>
  </r>
  <r>
    <x v="0"/>
    <d v="2021-02-20T00:00:00"/>
    <s v="Zone 5 - Winston"/>
    <x v="229"/>
    <x v="190"/>
    <x v="30"/>
    <x v="5"/>
    <x v="9"/>
    <x v="0"/>
    <x v="3"/>
    <n v="106"/>
    <n v="5.3"/>
    <n v="5.3"/>
  </r>
  <r>
    <x v="0"/>
    <d v="2021-02-20T00:00:00"/>
    <s v="Zone 5 - Winston"/>
    <x v="229"/>
    <x v="190"/>
    <x v="30"/>
    <x v="5"/>
    <x v="9"/>
    <x v="0"/>
    <x v="3"/>
    <n v="148"/>
    <n v="16.600000000000001"/>
    <n v="16.600000000000001"/>
  </r>
  <r>
    <x v="0"/>
    <d v="2021-02-20T00:00:00"/>
    <s v="Zone 5 - Winston"/>
    <x v="229"/>
    <x v="190"/>
    <x v="30"/>
    <x v="5"/>
    <x v="9"/>
    <x v="0"/>
    <x v="3"/>
    <n v="103"/>
    <n v="4.8"/>
    <n v="4.8"/>
  </r>
  <r>
    <x v="0"/>
    <d v="2021-02-20T00:00:00"/>
    <s v="Zone 5 - Winston"/>
    <x v="229"/>
    <x v="190"/>
    <x v="30"/>
    <x v="5"/>
    <x v="9"/>
    <x v="0"/>
    <x v="3"/>
    <n v="102"/>
    <n v="4.5999999999999996"/>
    <n v="4.5999999999999996"/>
  </r>
  <r>
    <x v="0"/>
    <d v="2021-02-20T00:00:00"/>
    <s v="Zone 5 - Winston"/>
    <x v="229"/>
    <x v="190"/>
    <x v="30"/>
    <x v="5"/>
    <x v="9"/>
    <x v="0"/>
    <x v="3"/>
    <n v="147"/>
    <n v="16.2"/>
    <n v="16.2"/>
  </r>
  <r>
    <x v="0"/>
    <d v="2021-02-20T00:00:00"/>
    <s v="Zone 5 - Winston"/>
    <x v="229"/>
    <x v="190"/>
    <x v="30"/>
    <x v="5"/>
    <x v="9"/>
    <x v="0"/>
    <x v="3"/>
    <n v="108"/>
    <n v="5.6"/>
    <n v="5.6"/>
  </r>
  <r>
    <x v="0"/>
    <d v="2021-02-20T00:00:00"/>
    <s v="Zone 5 - Winston"/>
    <x v="229"/>
    <x v="190"/>
    <x v="30"/>
    <x v="5"/>
    <x v="9"/>
    <x v="0"/>
    <x v="3"/>
    <n v="79"/>
    <n v="1.9"/>
    <n v="1.9"/>
  </r>
  <r>
    <x v="0"/>
    <d v="2021-02-20T00:00:00"/>
    <s v="Zone 5 - Winston"/>
    <x v="229"/>
    <x v="190"/>
    <x v="30"/>
    <x v="5"/>
    <x v="9"/>
    <x v="0"/>
    <x v="3"/>
    <n v="135"/>
    <n v="12.1"/>
    <n v="12.1"/>
  </r>
  <r>
    <x v="0"/>
    <d v="2021-02-20T00:00:00"/>
    <s v="Zone 5 - Winston"/>
    <x v="229"/>
    <x v="190"/>
    <x v="30"/>
    <x v="5"/>
    <x v="9"/>
    <x v="0"/>
    <x v="3"/>
    <n v="116"/>
    <n v="7.2"/>
    <n v="7.2"/>
  </r>
  <r>
    <x v="0"/>
    <d v="2021-02-20T00:00:00"/>
    <s v="Zone 5 - Winston"/>
    <x v="230"/>
    <x v="116"/>
    <x v="152"/>
    <x v="5"/>
    <x v="9"/>
    <x v="0"/>
    <x v="0"/>
    <m/>
    <s v=""/>
    <s v=""/>
  </r>
  <r>
    <x v="0"/>
    <d v="2021-02-20T00:00:00"/>
    <s v="Zone 5 - Winston"/>
    <x v="230"/>
    <x v="116"/>
    <x v="152"/>
    <x v="5"/>
    <x v="9"/>
    <x v="0"/>
    <x v="0"/>
    <m/>
    <s v=""/>
    <s v=""/>
  </r>
  <r>
    <x v="0"/>
    <d v="2021-02-20T00:00:00"/>
    <s v="Zone 5 - Winston"/>
    <x v="230"/>
    <x v="116"/>
    <x v="152"/>
    <x v="5"/>
    <x v="9"/>
    <x v="1"/>
    <x v="0"/>
    <n v="46"/>
    <n v="1"/>
    <n v="1"/>
  </r>
  <r>
    <x v="0"/>
    <d v="2021-02-20T00:00:00"/>
    <s v="Zone 5 - Winston"/>
    <x v="230"/>
    <x v="116"/>
    <x v="152"/>
    <x v="5"/>
    <x v="9"/>
    <x v="2"/>
    <x v="0"/>
    <n v="28"/>
    <n v="0.6"/>
    <n v="0.6"/>
  </r>
  <r>
    <x v="0"/>
    <d v="2021-02-20T00:00:00"/>
    <s v="Zone 5 - Winston"/>
    <x v="231"/>
    <x v="49"/>
    <x v="46"/>
    <x v="1"/>
    <x v="9"/>
    <x v="1"/>
    <x v="0"/>
    <n v="45"/>
    <n v="0.9"/>
    <n v="0.9"/>
  </r>
  <r>
    <x v="0"/>
    <d v="2021-02-20T00:00:00"/>
    <s v="Zone 5 - Winston"/>
    <x v="232"/>
    <x v="7"/>
    <x v="153"/>
    <x v="5"/>
    <x v="9"/>
    <x v="0"/>
    <x v="1"/>
    <n v="102"/>
    <n v="4"/>
    <n v="4"/>
  </r>
  <r>
    <x v="0"/>
    <d v="2021-02-20T00:00:00"/>
    <s v="Zone 5 - Winston"/>
    <x v="233"/>
    <x v="191"/>
    <x v="153"/>
    <x v="8"/>
    <x v="10"/>
    <x v="0"/>
    <x v="4"/>
    <n v="76"/>
    <n v="3.5"/>
    <n v="3.5"/>
  </r>
  <r>
    <x v="0"/>
    <d v="2021-02-20T00:00:00"/>
    <s v="Zone 5 - Winston"/>
    <x v="234"/>
    <x v="192"/>
    <x v="154"/>
    <x v="8"/>
    <x v="20"/>
    <x v="0"/>
    <x v="0"/>
    <m/>
    <s v=""/>
    <s v=""/>
  </r>
  <r>
    <x v="0"/>
    <d v="2021-02-20T00:00:00"/>
    <s v="Zone 5 - Winston"/>
    <x v="235"/>
    <x v="31"/>
    <x v="18"/>
    <x v="8"/>
    <x v="20"/>
    <x v="0"/>
    <x v="4"/>
    <n v="84"/>
    <n v="4.7"/>
    <n v="4.7"/>
  </r>
  <r>
    <x v="0"/>
    <d v="2021-02-20T00:00:00"/>
    <s v="Zone 5 - Winston"/>
    <x v="235"/>
    <x v="31"/>
    <x v="18"/>
    <x v="8"/>
    <x v="20"/>
    <x v="0"/>
    <x v="0"/>
    <m/>
    <s v=""/>
    <s v=""/>
  </r>
  <r>
    <x v="0"/>
    <d v="2021-02-20T00:00:00"/>
    <s v="Zone 5 - Winston"/>
    <x v="235"/>
    <x v="31"/>
    <x v="18"/>
    <x v="8"/>
    <x v="20"/>
    <x v="0"/>
    <x v="9"/>
    <n v="154"/>
    <n v="49.4"/>
    <n v="49.4"/>
  </r>
  <r>
    <x v="0"/>
    <d v="2021-02-20T00:00:00"/>
    <s v="Zone 5 - Winston"/>
    <x v="236"/>
    <x v="193"/>
    <x v="18"/>
    <x v="5"/>
    <x v="20"/>
    <x v="0"/>
    <x v="3"/>
    <n v="66"/>
    <n v="1"/>
    <n v="1"/>
  </r>
  <r>
    <x v="0"/>
    <d v="2021-02-20T00:00:00"/>
    <s v="Zone 5 - Winston"/>
    <x v="237"/>
    <x v="92"/>
    <x v="18"/>
    <x v="5"/>
    <x v="20"/>
    <x v="0"/>
    <x v="0"/>
    <m/>
    <s v=""/>
    <s v=""/>
  </r>
  <r>
    <x v="0"/>
    <d v="2021-02-20T00:00:00"/>
    <s v="Zone 5 - Winston"/>
    <x v="238"/>
    <x v="111"/>
    <x v="155"/>
    <x v="1"/>
    <x v="21"/>
    <x v="0"/>
    <x v="3"/>
    <n v="101"/>
    <n v="4.5"/>
    <n v="4.5"/>
  </r>
  <r>
    <x v="0"/>
    <d v="2021-02-20T00:00:00"/>
    <s v="Zone 5 - Winston"/>
    <x v="238"/>
    <x v="111"/>
    <x v="155"/>
    <x v="1"/>
    <x v="21"/>
    <x v="0"/>
    <x v="3"/>
    <n v="83"/>
    <n v="2.2999999999999998"/>
    <n v="2.2999999999999998"/>
  </r>
  <r>
    <x v="0"/>
    <d v="2021-02-20T00:00:00"/>
    <s v="Zone 5 - Winston"/>
    <x v="239"/>
    <x v="194"/>
    <x v="92"/>
    <x v="1"/>
    <x v="21"/>
    <x v="0"/>
    <x v="3"/>
    <n v="145"/>
    <n v="15.5"/>
    <n v="15.5"/>
  </r>
  <r>
    <x v="0"/>
    <d v="2021-02-20T00:00:00"/>
    <s v="Zone 5 - Winston"/>
    <x v="240"/>
    <x v="49"/>
    <x v="60"/>
    <x v="1"/>
    <x v="20"/>
    <x v="0"/>
    <x v="3"/>
    <n v="105"/>
    <n v="5.0999999999999996"/>
    <n v="5.0999999999999996"/>
  </r>
  <r>
    <x v="0"/>
    <d v="2021-02-20T00:00:00"/>
    <s v="Zone 5 - Winston"/>
    <x v="240"/>
    <x v="49"/>
    <x v="60"/>
    <x v="1"/>
    <x v="20"/>
    <x v="0"/>
    <x v="3"/>
    <n v="107"/>
    <n v="5.5"/>
    <n v="5.5"/>
  </r>
  <r>
    <x v="0"/>
    <d v="2021-02-20T00:00:00"/>
    <s v="Zone 5 - Winston"/>
    <x v="240"/>
    <x v="49"/>
    <x v="60"/>
    <x v="1"/>
    <x v="20"/>
    <x v="0"/>
    <x v="3"/>
    <n v="111"/>
    <n v="6.2"/>
    <n v="6.2"/>
  </r>
  <r>
    <x v="0"/>
    <d v="2021-02-20T00:00:00"/>
    <s v="Zone 5 - Winston"/>
    <x v="240"/>
    <x v="49"/>
    <x v="60"/>
    <x v="1"/>
    <x v="20"/>
    <x v="0"/>
    <x v="3"/>
    <n v="140"/>
    <n v="13.7"/>
    <n v="13.7"/>
  </r>
  <r>
    <x v="0"/>
    <d v="2021-02-20T00:00:00"/>
    <s v="Zone 5 - Winston"/>
    <x v="241"/>
    <x v="52"/>
    <x v="2"/>
    <x v="5"/>
    <x v="20"/>
    <x v="0"/>
    <x v="1"/>
    <n v="100"/>
    <n v="3.7"/>
    <n v="3.7"/>
  </r>
  <r>
    <x v="0"/>
    <d v="2021-02-20T00:00:00"/>
    <s v="Zone 5 - Winston"/>
    <x v="242"/>
    <x v="9"/>
    <x v="156"/>
    <x v="5"/>
    <x v="21"/>
    <x v="0"/>
    <x v="3"/>
    <n v="168"/>
    <n v="25.7"/>
    <n v="25.7"/>
  </r>
  <r>
    <x v="0"/>
    <d v="2021-02-20T00:00:00"/>
    <s v="Zone 5 - Winston"/>
    <x v="243"/>
    <x v="195"/>
    <x v="157"/>
    <x v="1"/>
    <x v="21"/>
    <x v="0"/>
    <x v="1"/>
    <n v="116"/>
    <n v="6.2"/>
    <n v="6.2"/>
  </r>
  <r>
    <x v="0"/>
    <d v="2021-02-20T00:00:00"/>
    <s v="Zone 5 - Winston"/>
    <x v="243"/>
    <x v="195"/>
    <x v="157"/>
    <x v="1"/>
    <x v="21"/>
    <x v="0"/>
    <x v="3"/>
    <n v="94"/>
    <n v="3.5"/>
    <n v="3.5"/>
  </r>
  <r>
    <x v="0"/>
    <d v="2021-02-20T00:00:00"/>
    <s v="Zone 5 - Winston"/>
    <x v="244"/>
    <x v="196"/>
    <x v="158"/>
    <x v="5"/>
    <x v="20"/>
    <x v="0"/>
    <x v="1"/>
    <n v="73"/>
    <n v="1.2"/>
    <n v="1.2"/>
  </r>
  <r>
    <x v="0"/>
    <d v="2021-02-20T00:00:00"/>
    <s v="Zone 5 - Winston"/>
    <x v="244"/>
    <x v="196"/>
    <x v="158"/>
    <x v="5"/>
    <x v="20"/>
    <x v="0"/>
    <x v="3"/>
    <n v="150"/>
    <n v="17.399999999999999"/>
    <n v="17.399999999999999"/>
  </r>
  <r>
    <x v="0"/>
    <d v="2021-02-20T00:00:00"/>
    <s v="Zone 5 - Winston"/>
    <x v="245"/>
    <x v="197"/>
    <x v="54"/>
    <x v="5"/>
    <x v="20"/>
    <x v="0"/>
    <x v="3"/>
    <n v="148"/>
    <n v="16.600000000000001"/>
    <n v="16.600000000000001"/>
  </r>
  <r>
    <x v="0"/>
    <d v="2021-02-20T00:00:00"/>
    <s v="Zone 5 - Winston"/>
    <x v="245"/>
    <x v="197"/>
    <x v="54"/>
    <x v="5"/>
    <x v="20"/>
    <x v="0"/>
    <x v="3"/>
    <n v="126"/>
    <n v="9.6"/>
    <n v="9.6"/>
  </r>
  <r>
    <x v="0"/>
    <d v="2021-02-20T00:00:00"/>
    <s v="Zone 5 - Winston"/>
    <x v="245"/>
    <x v="197"/>
    <x v="54"/>
    <x v="5"/>
    <x v="20"/>
    <x v="0"/>
    <x v="3"/>
    <n v="129"/>
    <n v="10.4"/>
    <n v="10.4"/>
  </r>
  <r>
    <x v="0"/>
    <d v="2021-02-20T00:00:00"/>
    <s v="Zone 5 - Winston"/>
    <x v="245"/>
    <x v="197"/>
    <x v="54"/>
    <x v="5"/>
    <x v="20"/>
    <x v="0"/>
    <x v="3"/>
    <n v="111"/>
    <n v="6.2"/>
    <n v="6.2"/>
  </r>
  <r>
    <x v="0"/>
    <d v="2021-02-20T00:00:00"/>
    <s v="Zone 5 - Winston"/>
    <x v="245"/>
    <x v="197"/>
    <x v="54"/>
    <x v="5"/>
    <x v="20"/>
    <x v="0"/>
    <x v="5"/>
    <n v="103"/>
    <n v="9.6999999999999993"/>
    <n v="9.6999999999999993"/>
  </r>
  <r>
    <x v="0"/>
    <d v="2021-02-20T00:00:00"/>
    <s v="Zone 5 - Winston"/>
    <x v="246"/>
    <x v="77"/>
    <x v="159"/>
    <x v="1"/>
    <x v="20"/>
    <x v="0"/>
    <x v="3"/>
    <n v="65"/>
    <n v="1"/>
    <n v="1"/>
  </r>
  <r>
    <x v="0"/>
    <d v="2021-02-20T00:00:00"/>
    <s v="Zone 5 - Winston"/>
    <x v="246"/>
    <x v="77"/>
    <x v="159"/>
    <x v="1"/>
    <x v="20"/>
    <x v="0"/>
    <x v="3"/>
    <n v="143"/>
    <n v="14.8"/>
    <n v="14.8"/>
  </r>
  <r>
    <x v="0"/>
    <d v="2021-02-20T00:00:00"/>
    <s v="Zone 5 - Winston"/>
    <x v="246"/>
    <x v="77"/>
    <x v="159"/>
    <x v="1"/>
    <x v="20"/>
    <x v="1"/>
    <x v="0"/>
    <n v="41"/>
    <n v="0.7"/>
    <n v="0.7"/>
  </r>
  <r>
    <x v="0"/>
    <d v="2021-02-20T00:00:00"/>
    <s v="Zone 5 - Winston"/>
    <x v="247"/>
    <x v="198"/>
    <x v="159"/>
    <x v="0"/>
    <x v="20"/>
    <x v="2"/>
    <x v="0"/>
    <n v="32"/>
    <n v="1"/>
    <n v="1"/>
  </r>
  <r>
    <x v="0"/>
    <d v="2021-02-20T00:00:00"/>
    <s v="Zone 5 - Winston"/>
    <x v="248"/>
    <x v="199"/>
    <x v="12"/>
    <x v="5"/>
    <x v="20"/>
    <x v="0"/>
    <x v="0"/>
    <m/>
    <s v=""/>
    <s v=""/>
  </r>
  <r>
    <x v="0"/>
    <d v="2021-02-20T00:00:00"/>
    <s v="Zone 5 - Winston"/>
    <x v="249"/>
    <x v="200"/>
    <x v="45"/>
    <x v="8"/>
    <x v="20"/>
    <x v="0"/>
    <x v="3"/>
    <n v="144"/>
    <n v="15.1"/>
    <n v="15.1"/>
  </r>
  <r>
    <x v="0"/>
    <d v="2021-02-20T00:00:00"/>
    <s v="Zone 5 - Winston"/>
    <x v="249"/>
    <x v="200"/>
    <x v="45"/>
    <x v="8"/>
    <x v="20"/>
    <x v="0"/>
    <x v="3"/>
    <n v="138"/>
    <n v="13.1"/>
    <n v="13.1"/>
  </r>
  <r>
    <x v="0"/>
    <d v="2021-02-20T00:00:00"/>
    <s v="Zone 5 - Winston"/>
    <x v="249"/>
    <x v="200"/>
    <x v="45"/>
    <x v="8"/>
    <x v="20"/>
    <x v="0"/>
    <x v="4"/>
    <n v="82"/>
    <n v="4.4000000000000004"/>
    <n v="4.4000000000000004"/>
  </r>
  <r>
    <x v="0"/>
    <d v="2021-02-20T00:00:00"/>
    <s v="Zone 5 - Winston"/>
    <x v="249"/>
    <x v="200"/>
    <x v="45"/>
    <x v="8"/>
    <x v="20"/>
    <x v="0"/>
    <x v="4"/>
    <n v="84"/>
    <n v="4.7"/>
    <n v="4.7"/>
  </r>
  <r>
    <x v="0"/>
    <d v="2021-02-20T00:00:00"/>
    <s v="Zone 5 - Winston"/>
    <x v="250"/>
    <x v="201"/>
    <x v="160"/>
    <x v="5"/>
    <x v="13"/>
    <x v="0"/>
    <x v="3"/>
    <n v="102"/>
    <n v="4.5999999999999996"/>
    <n v="4.5999999999999996"/>
  </r>
  <r>
    <x v="0"/>
    <d v="2021-02-20T00:00:00"/>
    <s v="Zone 5 - Winston"/>
    <x v="250"/>
    <x v="201"/>
    <x v="160"/>
    <x v="5"/>
    <x v="13"/>
    <x v="0"/>
    <x v="3"/>
    <n v="114"/>
    <n v="6.8"/>
    <n v="6.8"/>
  </r>
  <r>
    <x v="0"/>
    <d v="2021-02-20T00:00:00"/>
    <s v="Zone 5 - Winston"/>
    <x v="250"/>
    <x v="201"/>
    <x v="160"/>
    <x v="5"/>
    <x v="13"/>
    <x v="0"/>
    <x v="3"/>
    <n v="134"/>
    <n v="11.8"/>
    <n v="11.8"/>
  </r>
  <r>
    <x v="0"/>
    <d v="2021-02-20T00:00:00"/>
    <s v="Zone 5 - Winston"/>
    <x v="250"/>
    <x v="201"/>
    <x v="160"/>
    <x v="5"/>
    <x v="13"/>
    <x v="0"/>
    <x v="4"/>
    <n v="69"/>
    <n v="2.6"/>
    <n v="2.6"/>
  </r>
  <r>
    <x v="0"/>
    <d v="2021-02-20T00:00:00"/>
    <s v="Zone 5 - Winston"/>
    <x v="251"/>
    <x v="112"/>
    <x v="161"/>
    <x v="5"/>
    <x v="3"/>
    <x v="0"/>
    <x v="1"/>
    <n v="113"/>
    <n v="5.7"/>
    <n v="5.7"/>
  </r>
  <r>
    <x v="0"/>
    <d v="2021-02-20T00:00:00"/>
    <s v="Zone 5 - Winston"/>
    <x v="251"/>
    <x v="112"/>
    <x v="161"/>
    <x v="5"/>
    <x v="3"/>
    <x v="0"/>
    <x v="1"/>
    <n v="92"/>
    <n v="2.8"/>
    <n v="2.8"/>
  </r>
  <r>
    <x v="0"/>
    <d v="2021-02-20T00:00:00"/>
    <s v="Zone 5 - Winston"/>
    <x v="252"/>
    <x v="83"/>
    <x v="162"/>
    <x v="8"/>
    <x v="13"/>
    <x v="0"/>
    <x v="3"/>
    <n v="83"/>
    <n v="2.2999999999999998"/>
    <n v="2.2999999999999998"/>
  </r>
  <r>
    <x v="0"/>
    <d v="2021-02-20T00:00:00"/>
    <s v="Zone 5 - Winston"/>
    <x v="253"/>
    <x v="202"/>
    <x v="163"/>
    <x v="1"/>
    <x v="13"/>
    <x v="0"/>
    <x v="4"/>
    <n v="65"/>
    <n v="2.2000000000000002"/>
    <n v="2.2000000000000002"/>
  </r>
  <r>
    <x v="0"/>
    <d v="2021-02-20T00:00:00"/>
    <s v="Zone 5 - Winston"/>
    <x v="254"/>
    <x v="203"/>
    <x v="164"/>
    <x v="5"/>
    <x v="13"/>
    <x v="0"/>
    <x v="0"/>
    <m/>
    <s v=""/>
    <s v=""/>
  </r>
  <r>
    <x v="0"/>
    <d v="2021-02-20T00:00:00"/>
    <s v="Zone 5 - Winston"/>
    <x v="254"/>
    <x v="203"/>
    <x v="164"/>
    <x v="5"/>
    <x v="13"/>
    <x v="0"/>
    <x v="0"/>
    <m/>
    <s v=""/>
    <s v=""/>
  </r>
  <r>
    <x v="0"/>
    <d v="2021-02-20T00:00:00"/>
    <s v="Zone 5 - Winston"/>
    <x v="255"/>
    <x v="204"/>
    <x v="165"/>
    <x v="5"/>
    <x v="13"/>
    <x v="1"/>
    <x v="0"/>
    <n v="45"/>
    <n v="0.9"/>
    <n v="0.9"/>
  </r>
  <r>
    <x v="0"/>
    <d v="2021-02-20T00:00:00"/>
    <s v="Zone 5 - Winston"/>
    <x v="256"/>
    <x v="139"/>
    <x v="166"/>
    <x v="5"/>
    <x v="13"/>
    <x v="1"/>
    <x v="0"/>
    <n v="42"/>
    <n v="0.8"/>
    <n v="0.8"/>
  </r>
  <r>
    <x v="0"/>
    <d v="2021-02-20T00:00:00"/>
    <s v="Zone 5 - Winston"/>
    <x v="257"/>
    <x v="52"/>
    <x v="140"/>
    <x v="1"/>
    <x v="13"/>
    <x v="0"/>
    <x v="1"/>
    <n v="118"/>
    <n v="6.6"/>
    <n v="6.6"/>
  </r>
  <r>
    <x v="0"/>
    <d v="2021-02-20T00:00:00"/>
    <s v="Zone 5 - Winston"/>
    <x v="257"/>
    <x v="52"/>
    <x v="140"/>
    <x v="1"/>
    <x v="13"/>
    <x v="0"/>
    <x v="1"/>
    <n v="110"/>
    <n v="5.2"/>
    <n v="5.2"/>
  </r>
  <r>
    <x v="0"/>
    <d v="2021-02-20T00:00:00"/>
    <s v="Zone 5 - Winston"/>
    <x v="257"/>
    <x v="52"/>
    <x v="140"/>
    <x v="1"/>
    <x v="13"/>
    <x v="0"/>
    <x v="1"/>
    <n v="98"/>
    <n v="3.4"/>
    <n v="3.4"/>
  </r>
  <r>
    <x v="0"/>
    <d v="2021-02-20T00:00:00"/>
    <s v="Zone 5 - Winston"/>
    <x v="257"/>
    <x v="52"/>
    <x v="140"/>
    <x v="1"/>
    <x v="13"/>
    <x v="0"/>
    <x v="0"/>
    <m/>
    <s v=""/>
    <s v=""/>
  </r>
  <r>
    <x v="0"/>
    <d v="2021-02-20T00:00:00"/>
    <s v="Zone 5 - Winston"/>
    <x v="257"/>
    <x v="52"/>
    <x v="140"/>
    <x v="1"/>
    <x v="13"/>
    <x v="0"/>
    <x v="3"/>
    <n v="147"/>
    <n v="16.2"/>
    <n v="16.2"/>
  </r>
  <r>
    <x v="0"/>
    <d v="2021-02-20T00:00:00"/>
    <s v="Zone 5 - Winston"/>
    <x v="257"/>
    <x v="52"/>
    <x v="140"/>
    <x v="1"/>
    <x v="13"/>
    <x v="0"/>
    <x v="4"/>
    <n v="78"/>
    <n v="3.8"/>
    <n v="3.8"/>
  </r>
  <r>
    <x v="0"/>
    <d v="2021-02-20T00:00:00"/>
    <s v="Zone 5 - Winston"/>
    <x v="258"/>
    <x v="205"/>
    <x v="140"/>
    <x v="9"/>
    <x v="13"/>
    <x v="0"/>
    <x v="3"/>
    <n v="98"/>
    <n v="4"/>
    <n v="4"/>
  </r>
  <r>
    <x v="0"/>
    <d v="2021-02-20T00:00:00"/>
    <s v="Zone 5 - Winston"/>
    <x v="258"/>
    <x v="205"/>
    <x v="140"/>
    <x v="9"/>
    <x v="13"/>
    <x v="0"/>
    <x v="3"/>
    <n v="86"/>
    <n v="2.6"/>
    <n v="2.6"/>
  </r>
  <r>
    <x v="0"/>
    <d v="2021-02-20T00:00:00"/>
    <s v="Zone 5 - Winston"/>
    <x v="258"/>
    <x v="205"/>
    <x v="140"/>
    <x v="9"/>
    <x v="13"/>
    <x v="0"/>
    <x v="0"/>
    <m/>
    <s v=""/>
    <s v=""/>
  </r>
  <r>
    <x v="0"/>
    <d v="2021-02-20T00:00:00"/>
    <s v="Zone 5 - Winston"/>
    <x v="258"/>
    <x v="205"/>
    <x v="140"/>
    <x v="9"/>
    <x v="13"/>
    <x v="0"/>
    <x v="3"/>
    <n v="80"/>
    <n v="2"/>
    <n v="2"/>
  </r>
  <r>
    <x v="0"/>
    <d v="2021-02-20T00:00:00"/>
    <s v="Zone 5 - Winston"/>
    <x v="258"/>
    <x v="205"/>
    <x v="140"/>
    <x v="9"/>
    <x v="13"/>
    <x v="0"/>
    <x v="3"/>
    <n v="121"/>
    <n v="8.3000000000000007"/>
    <n v="8.3000000000000007"/>
  </r>
  <r>
    <x v="0"/>
    <d v="2021-02-20T00:00:00"/>
    <s v="Zone 5 - Winston"/>
    <x v="258"/>
    <x v="205"/>
    <x v="140"/>
    <x v="9"/>
    <x v="13"/>
    <x v="0"/>
    <x v="3"/>
    <n v="111"/>
    <n v="6.2"/>
    <n v="6.2"/>
  </r>
  <r>
    <x v="0"/>
    <d v="2021-02-20T00:00:00"/>
    <s v="Zone 5 - Winston"/>
    <x v="258"/>
    <x v="205"/>
    <x v="140"/>
    <x v="9"/>
    <x v="13"/>
    <x v="0"/>
    <x v="1"/>
    <n v="101"/>
    <n v="3.8"/>
    <n v="3.8"/>
  </r>
  <r>
    <x v="0"/>
    <d v="2021-02-20T00:00:00"/>
    <s v="Zone 5 - Winston"/>
    <x v="258"/>
    <x v="205"/>
    <x v="140"/>
    <x v="9"/>
    <x v="13"/>
    <x v="0"/>
    <x v="0"/>
    <m/>
    <s v=""/>
    <s v=""/>
  </r>
  <r>
    <x v="0"/>
    <d v="2021-02-20T00:00:00"/>
    <s v="Zone 5 - Winston"/>
    <x v="259"/>
    <x v="206"/>
    <x v="167"/>
    <x v="5"/>
    <x v="13"/>
    <x v="0"/>
    <x v="0"/>
    <m/>
    <s v=""/>
    <s v=""/>
  </r>
  <r>
    <x v="0"/>
    <d v="2021-02-20T00:00:00"/>
    <s v="Zone 5 - Winston"/>
    <x v="259"/>
    <x v="206"/>
    <x v="167"/>
    <x v="5"/>
    <x v="13"/>
    <x v="0"/>
    <x v="3"/>
    <n v="100"/>
    <n v="4.3"/>
    <n v="4.3"/>
  </r>
  <r>
    <x v="0"/>
    <d v="2021-02-20T00:00:00"/>
    <s v="Zone 5 - Winston"/>
    <x v="259"/>
    <x v="206"/>
    <x v="167"/>
    <x v="5"/>
    <x v="13"/>
    <x v="0"/>
    <x v="1"/>
    <n v="101"/>
    <n v="3.8"/>
    <n v="3.8"/>
  </r>
  <r>
    <x v="0"/>
    <d v="2021-02-20T00:00:00"/>
    <s v="Zone 5 - Winston"/>
    <x v="260"/>
    <x v="207"/>
    <x v="167"/>
    <x v="8"/>
    <x v="13"/>
    <x v="0"/>
    <x v="3"/>
    <n v="120"/>
    <n v="8.1"/>
    <n v="8.1"/>
  </r>
  <r>
    <x v="0"/>
    <d v="2021-02-20T00:00:00"/>
    <s v="Zone 5 - Winston"/>
    <x v="260"/>
    <x v="207"/>
    <x v="167"/>
    <x v="8"/>
    <x v="13"/>
    <x v="0"/>
    <x v="3"/>
    <n v="121"/>
    <n v="8.3000000000000007"/>
    <n v="8.3000000000000007"/>
  </r>
  <r>
    <x v="0"/>
    <d v="2021-02-20T00:00:00"/>
    <s v="Zone 5 - Winston"/>
    <x v="260"/>
    <x v="207"/>
    <x v="167"/>
    <x v="8"/>
    <x v="13"/>
    <x v="0"/>
    <x v="3"/>
    <n v="142"/>
    <n v="14.4"/>
    <n v="14.4"/>
  </r>
  <r>
    <x v="0"/>
    <d v="2021-02-20T00:00:00"/>
    <s v="Zone 5 - Winston"/>
    <x v="260"/>
    <x v="207"/>
    <x v="167"/>
    <x v="8"/>
    <x v="13"/>
    <x v="0"/>
    <x v="3"/>
    <n v="154"/>
    <n v="19.100000000000001"/>
    <n v="19.100000000000001"/>
  </r>
  <r>
    <x v="0"/>
    <d v="2021-02-20T00:00:00"/>
    <s v="Zone 5 - Winston"/>
    <x v="260"/>
    <x v="207"/>
    <x v="167"/>
    <x v="8"/>
    <x v="13"/>
    <x v="0"/>
    <x v="1"/>
    <n v="83"/>
    <n v="1.9"/>
    <n v="1.9"/>
  </r>
  <r>
    <x v="0"/>
    <d v="2021-02-20T00:00:00"/>
    <s v="Zone 5 - Winston"/>
    <x v="260"/>
    <x v="207"/>
    <x v="167"/>
    <x v="8"/>
    <x v="13"/>
    <x v="0"/>
    <x v="5"/>
    <n v="125"/>
    <n v="17.899999999999999"/>
    <n v="17.899999999999999"/>
  </r>
  <r>
    <x v="0"/>
    <d v="2021-02-20T00:00:00"/>
    <s v="Zone 5 - Winston"/>
    <x v="261"/>
    <x v="83"/>
    <x v="168"/>
    <x v="5"/>
    <x v="13"/>
    <x v="0"/>
    <x v="0"/>
    <m/>
    <s v=""/>
    <s v=""/>
  </r>
  <r>
    <x v="0"/>
    <d v="2021-02-20T00:00:00"/>
    <s v="Zone 5 - Winston"/>
    <x v="261"/>
    <x v="83"/>
    <x v="168"/>
    <x v="5"/>
    <x v="13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5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0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1"/>
    <x v="0"/>
    <x v="0"/>
    <x v="7"/>
    <n v="74"/>
    <n v="7.4"/>
    <n v="7.4"/>
  </r>
  <r>
    <x v="1"/>
    <d v="2021-04-17T00:00:00"/>
    <s v="Zone 2 - Jakkals"/>
    <x v="20"/>
    <x v="19"/>
    <x v="8"/>
    <x v="1"/>
    <x v="0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1"/>
    <x v="0"/>
    <x v="0"/>
    <x v="0"/>
    <m/>
    <s v=""/>
    <s v=""/>
  </r>
  <r>
    <x v="1"/>
    <d v="2021-04-17T00:00:00"/>
    <s v="Zone 2 - Jakkals"/>
    <x v="8"/>
    <x v="8"/>
    <x v="5"/>
    <x v="6"/>
    <x v="0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83"/>
    <x v="169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8"/>
    <x v="170"/>
    <x v="1"/>
    <x v="1"/>
    <x v="0"/>
    <x v="3"/>
    <n v="91"/>
    <n v="3.1"/>
    <n v="3.1"/>
  </r>
  <r>
    <x v="1"/>
    <d v="2021-04-17T00:00:00"/>
    <s v="Zone 2 - Jakkals"/>
    <x v="263"/>
    <x v="208"/>
    <x v="170"/>
    <x v="1"/>
    <x v="1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6"/>
    <x v="5"/>
    <x v="9"/>
    <x v="0"/>
    <x v="0"/>
    <m/>
    <s v=""/>
    <s v=""/>
  </r>
  <r>
    <x v="1"/>
    <d v="2021-04-17T00:00:00"/>
    <s v="Zone 2 - Jakkals"/>
    <x v="75"/>
    <x v="67"/>
    <x v="26"/>
    <x v="4"/>
    <x v="9"/>
    <x v="0"/>
    <x v="0"/>
    <m/>
    <s v=""/>
    <s v=""/>
  </r>
  <r>
    <x v="1"/>
    <d v="2021-04-17T00:00:00"/>
    <s v="Zone 2 - Jakkals"/>
    <x v="76"/>
    <x v="68"/>
    <x v="51"/>
    <x v="4"/>
    <x v="10"/>
    <x v="0"/>
    <x v="0"/>
    <m/>
    <s v=""/>
    <s v=""/>
  </r>
  <r>
    <x v="1"/>
    <d v="2021-04-17T00:00:00"/>
    <s v="Zone 2 - Jakkals"/>
    <x v="86"/>
    <x v="78"/>
    <x v="51"/>
    <x v="2"/>
    <x v="9"/>
    <x v="0"/>
    <x v="0"/>
    <m/>
    <s v=""/>
    <s v=""/>
  </r>
  <r>
    <x v="1"/>
    <d v="2021-04-17T00:00:00"/>
    <s v="Zone 2 - Jakkals"/>
    <x v="264"/>
    <x v="20"/>
    <x v="60"/>
    <x v="1"/>
    <x v="11"/>
    <x v="0"/>
    <x v="0"/>
    <m/>
    <s v=""/>
    <s v=""/>
  </r>
  <r>
    <x v="1"/>
    <d v="2021-04-17T00:00:00"/>
    <s v="Zone 2 - Jakkals"/>
    <x v="265"/>
    <x v="51"/>
    <x v="30"/>
    <x v="1"/>
    <x v="9"/>
    <x v="0"/>
    <x v="0"/>
    <m/>
    <s v=""/>
    <s v=""/>
  </r>
  <r>
    <x v="1"/>
    <d v="2021-04-17T00:00:00"/>
    <s v="Zone 2 - Jakkals"/>
    <x v="266"/>
    <x v="209"/>
    <x v="171"/>
    <x v="2"/>
    <x v="11"/>
    <x v="0"/>
    <x v="0"/>
    <m/>
    <s v=""/>
    <s v=""/>
  </r>
  <r>
    <x v="1"/>
    <d v="2021-04-17T00:00:00"/>
    <s v="Zone 2 - Jakkals"/>
    <x v="88"/>
    <x v="80"/>
    <x v="61"/>
    <x v="2"/>
    <x v="9"/>
    <x v="0"/>
    <x v="0"/>
    <m/>
    <s v=""/>
    <s v=""/>
  </r>
  <r>
    <x v="1"/>
    <d v="2021-04-17T00:00:00"/>
    <s v="Zone 2 - Jakkals"/>
    <x v="87"/>
    <x v="79"/>
    <x v="60"/>
    <x v="8"/>
    <x v="11"/>
    <x v="0"/>
    <x v="0"/>
    <m/>
    <s v=""/>
    <s v=""/>
  </r>
  <r>
    <x v="1"/>
    <d v="2021-04-17T00:00:00"/>
    <s v="Zone 2 - Jakkals"/>
    <x v="82"/>
    <x v="74"/>
    <x v="30"/>
    <x v="5"/>
    <x v="9"/>
    <x v="0"/>
    <x v="3"/>
    <n v="98"/>
    <n v="4"/>
    <n v="4"/>
  </r>
  <r>
    <x v="1"/>
    <d v="2021-04-17T00:00:00"/>
    <s v="Zone 2 - Jakkals"/>
    <x v="82"/>
    <x v="74"/>
    <x v="30"/>
    <x v="5"/>
    <x v="9"/>
    <x v="0"/>
    <x v="8"/>
    <n v="72"/>
    <n v="5"/>
    <n v="5"/>
  </r>
  <r>
    <x v="1"/>
    <d v="2021-04-17T00:00:00"/>
    <s v="Zone 2 - Jakkals"/>
    <x v="90"/>
    <x v="82"/>
    <x v="2"/>
    <x v="5"/>
    <x v="9"/>
    <x v="0"/>
    <x v="3"/>
    <n v="129"/>
    <n v="10.4"/>
    <n v="10.4"/>
  </r>
  <r>
    <x v="1"/>
    <d v="2021-04-17T00:00:00"/>
    <s v="Zone 2 - Jakkals"/>
    <x v="91"/>
    <x v="83"/>
    <x v="62"/>
    <x v="5"/>
    <x v="9"/>
    <x v="0"/>
    <x v="0"/>
    <m/>
    <s v=""/>
    <s v=""/>
  </r>
  <r>
    <x v="1"/>
    <d v="2021-04-17T00:00:00"/>
    <s v="Zone 2 - Jakkals"/>
    <x v="80"/>
    <x v="72"/>
    <x v="55"/>
    <x v="5"/>
    <x v="10"/>
    <x v="3"/>
    <x v="0"/>
    <n v="60"/>
    <n v="2.9"/>
    <n v="2.9"/>
  </r>
  <r>
    <x v="1"/>
    <d v="2021-04-17T00:00:00"/>
    <s v="Zone 2 - Jakkals"/>
    <x v="89"/>
    <x v="81"/>
    <x v="15"/>
    <x v="1"/>
    <x v="9"/>
    <x v="0"/>
    <x v="0"/>
    <m/>
    <s v=""/>
    <s v=""/>
  </r>
  <r>
    <x v="1"/>
    <d v="2021-04-17T00:00:00"/>
    <s v="Zone 2 - Jakkals"/>
    <x v="92"/>
    <x v="84"/>
    <x v="63"/>
    <x v="5"/>
    <x v="9"/>
    <x v="0"/>
    <x v="0"/>
    <m/>
    <s v=""/>
    <s v=""/>
  </r>
  <r>
    <x v="1"/>
    <d v="2021-04-17T00:00:00"/>
    <s v="Zone 2 - Jakkals"/>
    <x v="77"/>
    <x v="69"/>
    <x v="52"/>
    <x v="5"/>
    <x v="9"/>
    <x v="0"/>
    <x v="0"/>
    <m/>
    <s v=""/>
    <s v=""/>
  </r>
  <r>
    <x v="1"/>
    <d v="2021-04-17T00:00:00"/>
    <s v="Zone 2 - Jakkals"/>
    <x v="84"/>
    <x v="76"/>
    <x v="58"/>
    <x v="5"/>
    <x v="10"/>
    <x v="0"/>
    <x v="0"/>
    <m/>
    <s v=""/>
    <s v=""/>
  </r>
  <r>
    <x v="1"/>
    <d v="2021-04-17T00:00:00"/>
    <s v="Zone 2 - Jakkals"/>
    <x v="79"/>
    <x v="71"/>
    <x v="54"/>
    <x v="8"/>
    <x v="9"/>
    <x v="0"/>
    <x v="0"/>
    <m/>
    <s v=""/>
    <s v=""/>
  </r>
  <r>
    <x v="1"/>
    <d v="2021-04-17T00:00:00"/>
    <s v="Zone 2 - Jakkals"/>
    <x v="78"/>
    <x v="70"/>
    <x v="53"/>
    <x v="5"/>
    <x v="9"/>
    <x v="0"/>
    <x v="0"/>
    <m/>
    <s v=""/>
    <s v=""/>
  </r>
  <r>
    <x v="1"/>
    <d v="2021-04-17T00:00:00"/>
    <s v="Zone 2 - Jakkals"/>
    <x v="208"/>
    <x v="150"/>
    <x v="43"/>
    <x v="1"/>
    <x v="19"/>
    <x v="0"/>
    <x v="1"/>
    <n v="91"/>
    <n v="2.7"/>
    <n v="2.7"/>
  </r>
  <r>
    <x v="1"/>
    <d v="2021-04-17T00:00:00"/>
    <s v="Zone 2 - Jakkals"/>
    <x v="211"/>
    <x v="178"/>
    <x v="140"/>
    <x v="8"/>
    <x v="19"/>
    <x v="1"/>
    <x v="0"/>
    <n v="42"/>
    <n v="0.8"/>
    <n v="0.8"/>
  </r>
  <r>
    <x v="1"/>
    <d v="2021-04-17T00:00:00"/>
    <s v="Zone 2 - Jakkals"/>
    <x v="211"/>
    <x v="178"/>
    <x v="140"/>
    <x v="8"/>
    <x v="19"/>
    <x v="1"/>
    <x v="0"/>
    <n v="40"/>
    <n v="0.7"/>
    <n v="0.7"/>
  </r>
  <r>
    <x v="1"/>
    <d v="2021-04-17T00:00:00"/>
    <s v="Zone 2 - Jakkals"/>
    <x v="267"/>
    <x v="210"/>
    <x v="172"/>
    <x v="2"/>
    <x v="19"/>
    <x v="0"/>
    <x v="0"/>
    <m/>
    <s v=""/>
    <s v=""/>
  </r>
  <r>
    <x v="1"/>
    <d v="2021-04-17T00:00:00"/>
    <s v="Zone 2 - Jakkals"/>
    <x v="268"/>
    <x v="83"/>
    <x v="173"/>
    <x v="5"/>
    <x v="19"/>
    <x v="1"/>
    <x v="0"/>
    <n v="40"/>
    <n v="0.7"/>
    <n v="0.7"/>
  </r>
  <r>
    <x v="1"/>
    <d v="2021-04-17T00:00:00"/>
    <s v="Zone 2 - Jakkals"/>
    <x v="268"/>
    <x v="83"/>
    <x v="173"/>
    <x v="5"/>
    <x v="19"/>
    <x v="1"/>
    <x v="0"/>
    <n v="44"/>
    <n v="0.9"/>
    <n v="0.9"/>
  </r>
  <r>
    <x v="1"/>
    <d v="2021-04-17T00:00:00"/>
    <s v="Zone 2 - Jakkals"/>
    <x v="269"/>
    <x v="211"/>
    <x v="142"/>
    <x v="4"/>
    <x v="19"/>
    <x v="0"/>
    <x v="0"/>
    <m/>
    <s v=""/>
    <s v=""/>
  </r>
  <r>
    <x v="1"/>
    <d v="2021-04-17T00:00:00"/>
    <s v="Zone 2 - Jakkals"/>
    <x v="213"/>
    <x v="180"/>
    <x v="142"/>
    <x v="5"/>
    <x v="19"/>
    <x v="0"/>
    <x v="10"/>
    <n v="40"/>
    <n v="1"/>
    <n v="1"/>
  </r>
  <r>
    <x v="1"/>
    <d v="2021-04-17T00:00:00"/>
    <s v="Zone 2 - Jakkals"/>
    <x v="214"/>
    <x v="9"/>
    <x v="143"/>
    <x v="5"/>
    <x v="19"/>
    <x v="0"/>
    <x v="8"/>
    <n v="90"/>
    <n v="8.4"/>
    <n v="8.4"/>
  </r>
  <r>
    <x v="1"/>
    <d v="2021-04-17T00:00:00"/>
    <s v="Zone 2 - Jakkals"/>
    <x v="216"/>
    <x v="182"/>
    <x v="145"/>
    <x v="5"/>
    <x v="19"/>
    <x v="0"/>
    <x v="3"/>
    <n v="130"/>
    <n v="10.7"/>
    <n v="10.7"/>
  </r>
  <r>
    <x v="1"/>
    <d v="2021-04-17T00:00:00"/>
    <s v="Zone 2 - Jakkals"/>
    <x v="219"/>
    <x v="184"/>
    <x v="145"/>
    <x v="4"/>
    <x v="19"/>
    <x v="0"/>
    <x v="0"/>
    <m/>
    <s v=""/>
    <s v=""/>
  </r>
  <r>
    <x v="1"/>
    <d v="2021-04-17T00:00:00"/>
    <s v="Zone 2 - Jakkals"/>
    <x v="218"/>
    <x v="183"/>
    <x v="73"/>
    <x v="5"/>
    <x v="19"/>
    <x v="0"/>
    <x v="3"/>
    <n v="137"/>
    <n v="12.8"/>
    <n v="12.8"/>
  </r>
  <r>
    <x v="1"/>
    <d v="2021-04-17T00:00:00"/>
    <s v="Zone 2 - Jakkals"/>
    <x v="217"/>
    <x v="83"/>
    <x v="73"/>
    <x v="8"/>
    <x v="19"/>
    <x v="0"/>
    <x v="3"/>
    <n v="137"/>
    <n v="12.8"/>
    <n v="12.8"/>
  </r>
  <r>
    <x v="1"/>
    <d v="2021-04-17T00:00:00"/>
    <s v="Zone 2 - Jakkals"/>
    <x v="270"/>
    <x v="212"/>
    <x v="12"/>
    <x v="1"/>
    <x v="22"/>
    <x v="0"/>
    <x v="3"/>
    <n v="67"/>
    <n v="1.1000000000000001"/>
    <n v="1.1000000000000001"/>
  </r>
  <r>
    <x v="1"/>
    <d v="2021-04-17T00:00:00"/>
    <s v="Zone 2 - Jakkals"/>
    <x v="210"/>
    <x v="9"/>
    <x v="51"/>
    <x v="5"/>
    <x v="19"/>
    <x v="0"/>
    <x v="0"/>
    <m/>
    <s v=""/>
    <s v=""/>
  </r>
  <r>
    <x v="1"/>
    <d v="2021-04-17T00:00:00"/>
    <s v="Zone 2 - Jakkals"/>
    <x v="57"/>
    <x v="52"/>
    <x v="42"/>
    <x v="1"/>
    <x v="7"/>
    <x v="0"/>
    <x v="0"/>
    <m/>
    <s v=""/>
    <s v=""/>
  </r>
  <r>
    <x v="1"/>
    <d v="2021-04-17T00:00:00"/>
    <s v="Zone 2 - Jakkals"/>
    <x v="55"/>
    <x v="49"/>
    <x v="40"/>
    <x v="8"/>
    <x v="7"/>
    <x v="0"/>
    <x v="0"/>
    <m/>
    <s v=""/>
    <s v=""/>
  </r>
  <r>
    <x v="1"/>
    <d v="2021-04-17T00:00:00"/>
    <s v="Zone 2 - Jakkals"/>
    <x v="271"/>
    <x v="213"/>
    <x v="40"/>
    <x v="2"/>
    <x v="7"/>
    <x v="0"/>
    <x v="0"/>
    <m/>
    <s v=""/>
    <s v=""/>
  </r>
  <r>
    <x v="1"/>
    <d v="2021-04-17T00:00:00"/>
    <s v="Zone 2 - Jakkals"/>
    <x v="62"/>
    <x v="49"/>
    <x v="43"/>
    <x v="5"/>
    <x v="7"/>
    <x v="0"/>
    <x v="2"/>
    <n v="85"/>
    <n v="2.2000000000000002"/>
    <n v="2.2000000000000002"/>
  </r>
  <r>
    <x v="1"/>
    <d v="2021-04-17T00:00:00"/>
    <s v="Zone 2 - Jakkals"/>
    <x v="58"/>
    <x v="53"/>
    <x v="41"/>
    <x v="4"/>
    <x v="2"/>
    <x v="0"/>
    <x v="0"/>
    <m/>
    <s v=""/>
    <s v=""/>
  </r>
  <r>
    <x v="1"/>
    <d v="2021-04-17T00:00:00"/>
    <s v="Zone 2 - Jakkals"/>
    <x v="65"/>
    <x v="58"/>
    <x v="46"/>
    <x v="1"/>
    <x v="7"/>
    <x v="0"/>
    <x v="0"/>
    <m/>
    <s v=""/>
    <s v=""/>
  </r>
  <r>
    <x v="1"/>
    <d v="2021-04-17T00:00:00"/>
    <s v="Zone 2 - Jakkals"/>
    <x v="69"/>
    <x v="61"/>
    <x v="48"/>
    <x v="5"/>
    <x v="7"/>
    <x v="0"/>
    <x v="0"/>
    <m/>
    <s v=""/>
    <s v=""/>
  </r>
  <r>
    <x v="1"/>
    <d v="2021-04-17T00:00:00"/>
    <s v="Zone 2 - Jakkals"/>
    <x v="67"/>
    <x v="60"/>
    <x v="45"/>
    <x v="1"/>
    <x v="7"/>
    <x v="0"/>
    <x v="3"/>
    <n v="118"/>
    <n v="7.6"/>
    <n v="7.6"/>
  </r>
  <r>
    <x v="1"/>
    <d v="2021-04-17T00:00:00"/>
    <s v="Zone 2 - Jakkals"/>
    <x v="67"/>
    <x v="60"/>
    <x v="45"/>
    <x v="1"/>
    <x v="7"/>
    <x v="0"/>
    <x v="7"/>
    <n v="50"/>
    <n v="2.2000000000000002"/>
    <n v="2.2000000000000002"/>
  </r>
  <r>
    <x v="1"/>
    <d v="2021-04-17T00:00:00"/>
    <s v="Zone 2 - Jakkals"/>
    <x v="67"/>
    <x v="60"/>
    <x v="45"/>
    <x v="1"/>
    <x v="7"/>
    <x v="0"/>
    <x v="7"/>
    <n v="78"/>
    <n v="8.6999999999999993"/>
    <n v="8.6999999999999993"/>
  </r>
  <r>
    <x v="1"/>
    <d v="2021-04-17T00:00:00"/>
    <s v="Zone 2 - Jakkals"/>
    <x v="71"/>
    <x v="63"/>
    <x v="49"/>
    <x v="5"/>
    <x v="7"/>
    <x v="0"/>
    <x v="3"/>
    <n v="118"/>
    <n v="7.6"/>
    <n v="7.6"/>
  </r>
  <r>
    <x v="1"/>
    <d v="2021-04-17T00:00:00"/>
    <s v="Zone 2 - Jakkals"/>
    <x v="71"/>
    <x v="63"/>
    <x v="49"/>
    <x v="5"/>
    <x v="7"/>
    <x v="0"/>
    <x v="10"/>
    <n v="40"/>
    <n v="1"/>
    <n v="1"/>
  </r>
  <r>
    <x v="1"/>
    <d v="2021-04-17T00:00:00"/>
    <s v="Zone 2 - Jakkals"/>
    <x v="71"/>
    <x v="63"/>
    <x v="49"/>
    <x v="5"/>
    <x v="7"/>
    <x v="0"/>
    <x v="7"/>
    <n v="47"/>
    <n v="1.8"/>
    <n v="1.8"/>
  </r>
  <r>
    <x v="1"/>
    <d v="2021-04-17T00:00:00"/>
    <s v="Zone 2 - Jakkals"/>
    <x v="64"/>
    <x v="57"/>
    <x v="45"/>
    <x v="0"/>
    <x v="7"/>
    <x v="0"/>
    <x v="0"/>
    <m/>
    <s v=""/>
    <s v=""/>
  </r>
  <r>
    <x v="1"/>
    <d v="2021-04-17T00:00:00"/>
    <s v="Zone 2 - Jakkals"/>
    <x v="59"/>
    <x v="31"/>
    <x v="43"/>
    <x v="5"/>
    <x v="7"/>
    <x v="0"/>
    <x v="8"/>
    <n v="69"/>
    <n v="4.5"/>
    <n v="4.5"/>
  </r>
  <r>
    <x v="1"/>
    <d v="2021-04-17T00:00:00"/>
    <s v="Zone 2 - Jakkals"/>
    <x v="272"/>
    <x v="177"/>
    <x v="174"/>
    <x v="1"/>
    <x v="7"/>
    <x v="0"/>
    <x v="0"/>
    <m/>
    <s v=""/>
    <s v=""/>
  </r>
  <r>
    <x v="1"/>
    <d v="2021-04-17T00:00:00"/>
    <s v="Zone 2 - Jakkals"/>
    <x v="70"/>
    <x v="62"/>
    <x v="45"/>
    <x v="4"/>
    <x v="7"/>
    <x v="0"/>
    <x v="3"/>
    <n v="101"/>
    <n v="4.5"/>
    <n v="4.5"/>
  </r>
  <r>
    <x v="1"/>
    <d v="2021-04-17T00:00:00"/>
    <s v="Zone 2 - Jakkals"/>
    <x v="70"/>
    <x v="62"/>
    <x v="45"/>
    <x v="4"/>
    <x v="7"/>
    <x v="0"/>
    <x v="8"/>
    <n v="74"/>
    <n v="5.3"/>
    <n v="5.3"/>
  </r>
  <r>
    <x v="1"/>
    <d v="2021-04-17T00:00:00"/>
    <s v="Zone 2 - Jakkals"/>
    <x v="56"/>
    <x v="51"/>
    <x v="41"/>
    <x v="2"/>
    <x v="7"/>
    <x v="0"/>
    <x v="7"/>
    <n v="77"/>
    <n v="8.4"/>
    <n v="8.4"/>
  </r>
  <r>
    <x v="1"/>
    <d v="2021-04-17T00:00:00"/>
    <s v="Zone 2 - Jakkals"/>
    <x v="72"/>
    <x v="64"/>
    <x v="37"/>
    <x v="1"/>
    <x v="7"/>
    <x v="0"/>
    <x v="7"/>
    <n v="42"/>
    <n v="1.3"/>
    <n v="1.3"/>
  </r>
  <r>
    <x v="1"/>
    <d v="2021-04-17T00:00:00"/>
    <s v="Zone 2 - Jakkals"/>
    <x v="72"/>
    <x v="64"/>
    <x v="37"/>
    <x v="1"/>
    <x v="7"/>
    <x v="0"/>
    <x v="1"/>
    <n v="81"/>
    <n v="1.8"/>
    <n v="1.8"/>
  </r>
  <r>
    <x v="1"/>
    <d v="2021-04-17T00:00:00"/>
    <s v="Zone 2 - Jakkals"/>
    <x v="51"/>
    <x v="47"/>
    <x v="37"/>
    <x v="0"/>
    <x v="7"/>
    <x v="0"/>
    <x v="0"/>
    <m/>
    <s v=""/>
    <s v=""/>
  </r>
  <r>
    <x v="1"/>
    <d v="2021-04-17T00:00:00"/>
    <s v="Zone 2 - Jakkals"/>
    <x v="52"/>
    <x v="48"/>
    <x v="38"/>
    <x v="4"/>
    <x v="8"/>
    <x v="0"/>
    <x v="0"/>
    <m/>
    <s v=""/>
    <s v=""/>
  </r>
  <r>
    <x v="1"/>
    <d v="2021-04-17T00:00:00"/>
    <s v="Zone 2 - Jakkals"/>
    <x v="53"/>
    <x v="49"/>
    <x v="39"/>
    <x v="5"/>
    <x v="7"/>
    <x v="0"/>
    <x v="0"/>
    <m/>
    <s v=""/>
    <s v=""/>
  </r>
  <r>
    <x v="1"/>
    <d v="2021-04-17T00:00:00"/>
    <s v="Zone 2 - Jakkals"/>
    <x v="74"/>
    <x v="66"/>
    <x v="37"/>
    <x v="0"/>
    <x v="7"/>
    <x v="0"/>
    <x v="0"/>
    <m/>
    <s v=""/>
    <s v=""/>
  </r>
  <r>
    <x v="1"/>
    <d v="2021-04-17T00:00:00"/>
    <s v="Zone 2 - Jakkals"/>
    <x v="222"/>
    <x v="83"/>
    <x v="148"/>
    <x v="5"/>
    <x v="9"/>
    <x v="0"/>
    <x v="1"/>
    <n v="70"/>
    <n v="1.1000000000000001"/>
    <n v="1.1000000000000001"/>
  </r>
  <r>
    <x v="1"/>
    <d v="2021-04-17T00:00:00"/>
    <s v="Zone 2 - Jakkals"/>
    <x v="221"/>
    <x v="117"/>
    <x v="147"/>
    <x v="1"/>
    <x v="9"/>
    <x v="0"/>
    <x v="1"/>
    <n v="103"/>
    <n v="4.0999999999999996"/>
    <n v="4.0999999999999996"/>
  </r>
  <r>
    <x v="1"/>
    <d v="2021-04-17T00:00:00"/>
    <s v="Zone 2 - Jakkals"/>
    <x v="232"/>
    <x v="7"/>
    <x v="153"/>
    <x v="5"/>
    <x v="9"/>
    <x v="0"/>
    <x v="3"/>
    <n v="115"/>
    <n v="7"/>
    <n v="7"/>
  </r>
  <r>
    <x v="1"/>
    <d v="2021-04-17T00:00:00"/>
    <s v="Zone 2 - Jakkals"/>
    <x v="273"/>
    <x v="148"/>
    <x v="104"/>
    <x v="1"/>
    <x v="9"/>
    <x v="0"/>
    <x v="0"/>
    <m/>
    <s v=""/>
    <s v=""/>
  </r>
  <r>
    <x v="1"/>
    <d v="2021-04-17T00:00:00"/>
    <s v="Zone 2 - Jakkals"/>
    <x v="231"/>
    <x v="49"/>
    <x v="46"/>
    <x v="1"/>
    <x v="9"/>
    <x v="0"/>
    <x v="1"/>
    <n v="98"/>
    <n v="3.4"/>
    <n v="3.4"/>
  </r>
  <r>
    <x v="1"/>
    <d v="2021-04-17T00:00:00"/>
    <s v="Zone 2 - Jakkals"/>
    <x v="227"/>
    <x v="188"/>
    <x v="151"/>
    <x v="4"/>
    <x v="10"/>
    <x v="0"/>
    <x v="0"/>
    <m/>
    <s v=""/>
    <s v=""/>
  </r>
  <r>
    <x v="1"/>
    <d v="2021-04-17T00:00:00"/>
    <s v="Zone 2 - Jakkals"/>
    <x v="228"/>
    <x v="189"/>
    <x v="122"/>
    <x v="5"/>
    <x v="9"/>
    <x v="0"/>
    <x v="0"/>
    <m/>
    <s v=""/>
    <s v=""/>
  </r>
  <r>
    <x v="1"/>
    <d v="2021-04-17T00:00:00"/>
    <s v="Zone 2 - Jakkals"/>
    <x v="226"/>
    <x v="83"/>
    <x v="150"/>
    <x v="5"/>
    <x v="10"/>
    <x v="0"/>
    <x v="3"/>
    <n v="105"/>
    <n v="5.0999999999999996"/>
    <n v="5.0999999999999996"/>
  </r>
  <r>
    <x v="1"/>
    <d v="2021-04-17T00:00:00"/>
    <s v="Zone 2 - Jakkals"/>
    <x v="230"/>
    <x v="116"/>
    <x v="152"/>
    <x v="5"/>
    <x v="9"/>
    <x v="0"/>
    <x v="3"/>
    <n v="87"/>
    <n v="2.7"/>
    <n v="2.7"/>
  </r>
  <r>
    <x v="1"/>
    <d v="2021-04-17T00:00:00"/>
    <s v="Zone 2 - Jakkals"/>
    <x v="223"/>
    <x v="185"/>
    <x v="149"/>
    <x v="4"/>
    <x v="9"/>
    <x v="0"/>
    <x v="3"/>
    <n v="117"/>
    <n v="7.4"/>
    <n v="7.4"/>
  </r>
  <r>
    <x v="1"/>
    <d v="2021-04-17T00:00:00"/>
    <s v="Zone 2 - Jakkals"/>
    <x v="50"/>
    <x v="46"/>
    <x v="35"/>
    <x v="5"/>
    <x v="3"/>
    <x v="0"/>
    <x v="0"/>
    <m/>
    <s v=""/>
    <s v=""/>
  </r>
  <r>
    <x v="1"/>
    <d v="2021-04-17T00:00:00"/>
    <s v="Zone 2 - Jakkals"/>
    <x v="38"/>
    <x v="35"/>
    <x v="25"/>
    <x v="5"/>
    <x v="3"/>
    <x v="0"/>
    <x v="3"/>
    <n v="129"/>
    <n v="10.4"/>
    <n v="10.4"/>
  </r>
  <r>
    <x v="1"/>
    <d v="2021-04-17T00:00:00"/>
    <s v="Zone 2 - Jakkals"/>
    <x v="36"/>
    <x v="33"/>
    <x v="23"/>
    <x v="5"/>
    <x v="3"/>
    <x v="0"/>
    <x v="1"/>
    <n v="96"/>
    <n v="3.2"/>
    <n v="3.2"/>
  </r>
  <r>
    <x v="1"/>
    <d v="2021-04-17T00:00:00"/>
    <s v="Zone 2 - Jakkals"/>
    <x v="274"/>
    <x v="31"/>
    <x v="34"/>
    <x v="5"/>
    <x v="3"/>
    <x v="0"/>
    <x v="0"/>
    <m/>
    <s v=""/>
    <s v=""/>
  </r>
  <r>
    <x v="1"/>
    <d v="2021-04-17T00:00:00"/>
    <s v="Zone 2 - Jakkals"/>
    <x v="47"/>
    <x v="43"/>
    <x v="34"/>
    <x v="5"/>
    <x v="3"/>
    <x v="0"/>
    <x v="0"/>
    <m/>
    <s v=""/>
    <s v=""/>
  </r>
  <r>
    <x v="1"/>
    <d v="2021-04-17T00:00:00"/>
    <s v="Zone 2 - Jakkals"/>
    <x v="40"/>
    <x v="37"/>
    <x v="27"/>
    <x v="5"/>
    <x v="3"/>
    <x v="0"/>
    <x v="3"/>
    <n v="90"/>
    <n v="3"/>
    <n v="3"/>
  </r>
  <r>
    <x v="1"/>
    <d v="2021-04-17T00:00:00"/>
    <s v="Zone 2 - Jakkals"/>
    <x v="40"/>
    <x v="37"/>
    <x v="27"/>
    <x v="5"/>
    <x v="3"/>
    <x v="0"/>
    <x v="3"/>
    <n v="86"/>
    <n v="2.6"/>
    <n v="2.6"/>
  </r>
  <r>
    <x v="1"/>
    <d v="2021-04-17T00:00:00"/>
    <s v="Zone 2 - Jakkals"/>
    <x v="44"/>
    <x v="40"/>
    <x v="31"/>
    <x v="5"/>
    <x v="3"/>
    <x v="0"/>
    <x v="3"/>
    <n v="124"/>
    <n v="9.1"/>
    <n v="9.1"/>
  </r>
  <r>
    <x v="1"/>
    <d v="2021-04-17T00:00:00"/>
    <s v="Zone 2 - Jakkals"/>
    <x v="44"/>
    <x v="40"/>
    <x v="31"/>
    <x v="5"/>
    <x v="3"/>
    <x v="0"/>
    <x v="3"/>
    <n v="127"/>
    <n v="9.8000000000000007"/>
    <n v="9.8000000000000007"/>
  </r>
  <r>
    <x v="1"/>
    <d v="2021-04-17T00:00:00"/>
    <s v="Zone 2 - Jakkals"/>
    <x v="49"/>
    <x v="45"/>
    <x v="36"/>
    <x v="5"/>
    <x v="3"/>
    <x v="0"/>
    <x v="0"/>
    <m/>
    <s v=""/>
    <s v=""/>
  </r>
  <r>
    <x v="1"/>
    <d v="2021-04-17T00:00:00"/>
    <s v="Zone 2 - Jakkals"/>
    <x v="48"/>
    <x v="44"/>
    <x v="35"/>
    <x v="4"/>
    <x v="3"/>
    <x v="0"/>
    <x v="0"/>
    <m/>
    <s v=""/>
    <s v=""/>
  </r>
  <r>
    <x v="1"/>
    <d v="2021-04-17T00:00:00"/>
    <s v="Zone 2 - Jakkals"/>
    <x v="45"/>
    <x v="41"/>
    <x v="32"/>
    <x v="5"/>
    <x v="3"/>
    <x v="0"/>
    <x v="0"/>
    <m/>
    <s v=""/>
    <s v=""/>
  </r>
  <r>
    <x v="1"/>
    <d v="2021-04-17T00:00:00"/>
    <s v="Zone 2 - Jakkals"/>
    <x v="41"/>
    <x v="38"/>
    <x v="28"/>
    <x v="1"/>
    <x v="2"/>
    <x v="0"/>
    <x v="3"/>
    <n v="111"/>
    <n v="6.2"/>
    <n v="6.2"/>
  </r>
  <r>
    <x v="1"/>
    <d v="2021-04-17T00:00:00"/>
    <s v="Zone 2 - Jakkals"/>
    <x v="41"/>
    <x v="38"/>
    <x v="28"/>
    <x v="1"/>
    <x v="2"/>
    <x v="0"/>
    <x v="3"/>
    <n v="84"/>
    <n v="2.4"/>
    <n v="2.4"/>
  </r>
  <r>
    <x v="1"/>
    <d v="2021-04-17T00:00:00"/>
    <s v="Zone 2 - Jakkals"/>
    <x v="41"/>
    <x v="38"/>
    <x v="28"/>
    <x v="1"/>
    <x v="2"/>
    <x v="0"/>
    <x v="3"/>
    <n v="166"/>
    <n v="24.6"/>
    <n v="24.6"/>
  </r>
  <r>
    <x v="1"/>
    <d v="2021-04-17T00:00:00"/>
    <s v="Zone 2 - Jakkals"/>
    <x v="41"/>
    <x v="38"/>
    <x v="28"/>
    <x v="1"/>
    <x v="2"/>
    <x v="0"/>
    <x v="3"/>
    <n v="120"/>
    <n v="8.1"/>
    <n v="8.1"/>
  </r>
  <r>
    <x v="1"/>
    <d v="2021-04-17T00:00:00"/>
    <s v="Zone 2 - Jakkals"/>
    <x v="41"/>
    <x v="38"/>
    <x v="28"/>
    <x v="1"/>
    <x v="2"/>
    <x v="0"/>
    <x v="3"/>
    <n v="86"/>
    <n v="2.6"/>
    <n v="2.6"/>
  </r>
  <r>
    <x v="1"/>
    <d v="2021-04-17T00:00:00"/>
    <s v="Zone 2 - Jakkals"/>
    <x v="41"/>
    <x v="38"/>
    <x v="28"/>
    <x v="1"/>
    <x v="2"/>
    <x v="0"/>
    <x v="3"/>
    <n v="86"/>
    <n v="2.6"/>
    <n v="2.6"/>
  </r>
  <r>
    <x v="1"/>
    <d v="2021-04-17T00:00:00"/>
    <s v="Zone 2 - Jakkals"/>
    <x v="41"/>
    <x v="38"/>
    <x v="28"/>
    <x v="1"/>
    <x v="2"/>
    <x v="0"/>
    <x v="3"/>
    <n v="112"/>
    <n v="6.4"/>
    <n v="6.4"/>
  </r>
  <r>
    <x v="1"/>
    <d v="2021-04-17T00:00:00"/>
    <s v="Zone 2 - Jakkals"/>
    <x v="275"/>
    <x v="71"/>
    <x v="175"/>
    <x v="5"/>
    <x v="3"/>
    <x v="0"/>
    <x v="3"/>
    <n v="131"/>
    <n v="10.9"/>
    <n v="10.9"/>
  </r>
  <r>
    <x v="1"/>
    <d v="2021-04-17T00:00:00"/>
    <s v="Zone 2 - Jakkals"/>
    <x v="46"/>
    <x v="42"/>
    <x v="33"/>
    <x v="2"/>
    <x v="3"/>
    <x v="0"/>
    <x v="6"/>
    <n v="191"/>
    <n v="97.5"/>
    <n v="97.5"/>
  </r>
  <r>
    <x v="1"/>
    <d v="2021-04-17T00:00:00"/>
    <s v="Zone 2 - Jakkals"/>
    <x v="276"/>
    <x v="100"/>
    <x v="136"/>
    <x v="5"/>
    <x v="3"/>
    <x v="0"/>
    <x v="3"/>
    <n v="85"/>
    <n v="2.5"/>
    <n v="2.5"/>
  </r>
  <r>
    <x v="1"/>
    <d v="2021-04-17T00:00:00"/>
    <s v="Zone 2 - Jakkals"/>
    <x v="21"/>
    <x v="20"/>
    <x v="13"/>
    <x v="2"/>
    <x v="2"/>
    <x v="0"/>
    <x v="3"/>
    <n v="159"/>
    <n v="21.3"/>
    <n v="21.3"/>
  </r>
  <r>
    <x v="1"/>
    <d v="2021-04-17T00:00:00"/>
    <s v="Zone 2 - Jakkals"/>
    <x v="25"/>
    <x v="9"/>
    <x v="10"/>
    <x v="2"/>
    <x v="4"/>
    <x v="0"/>
    <x v="3"/>
    <n v="97"/>
    <n v="3.9"/>
    <n v="3.9"/>
  </r>
  <r>
    <x v="1"/>
    <d v="2021-04-17T00:00:00"/>
    <s v="Zone 2 - Jakkals"/>
    <x v="277"/>
    <x v="214"/>
    <x v="176"/>
    <x v="1"/>
    <x v="23"/>
    <x v="0"/>
    <x v="3"/>
    <n v="92"/>
    <n v="3.3"/>
    <n v="3.3"/>
  </r>
  <r>
    <x v="1"/>
    <d v="2021-04-17T00:00:00"/>
    <s v="Zone 2 - Jakkals"/>
    <x v="277"/>
    <x v="214"/>
    <x v="176"/>
    <x v="1"/>
    <x v="23"/>
    <x v="0"/>
    <x v="3"/>
    <n v="89"/>
    <n v="2.9"/>
    <n v="2.9"/>
  </r>
  <r>
    <x v="1"/>
    <d v="2021-04-17T00:00:00"/>
    <s v="Zone 2 - Jakkals"/>
    <x v="278"/>
    <x v="215"/>
    <x v="143"/>
    <x v="5"/>
    <x v="23"/>
    <x v="0"/>
    <x v="0"/>
    <m/>
    <s v=""/>
    <s v=""/>
  </r>
  <r>
    <x v="1"/>
    <d v="2021-04-17T00:00:00"/>
    <s v="Zone 2 - Jakkals"/>
    <x v="33"/>
    <x v="30"/>
    <x v="22"/>
    <x v="8"/>
    <x v="0"/>
    <x v="0"/>
    <x v="0"/>
    <m/>
    <s v=""/>
    <s v=""/>
  </r>
  <r>
    <x v="1"/>
    <d v="2021-04-17T00:00:00"/>
    <s v="Zone 2 - Jakkals"/>
    <x v="29"/>
    <x v="26"/>
    <x v="19"/>
    <x v="9"/>
    <x v="3"/>
    <x v="0"/>
    <x v="3"/>
    <n v="80"/>
    <n v="2"/>
    <n v="2"/>
  </r>
  <r>
    <x v="1"/>
    <d v="2021-04-17T00:00:00"/>
    <s v="Zone 2 - Jakkals"/>
    <x v="35"/>
    <x v="32"/>
    <x v="19"/>
    <x v="1"/>
    <x v="3"/>
    <x v="1"/>
    <x v="0"/>
    <n v="64"/>
    <n v="2.7"/>
    <n v="2.7"/>
  </r>
  <r>
    <x v="1"/>
    <d v="2021-04-17T00:00:00"/>
    <s v="Zone 2 - Jakkals"/>
    <x v="35"/>
    <x v="32"/>
    <x v="19"/>
    <x v="1"/>
    <x v="3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3"/>
    <x v="0"/>
    <x v="4"/>
    <n v="82"/>
    <n v="4.4000000000000004"/>
    <n v="4.4000000000000004"/>
  </r>
  <r>
    <x v="1"/>
    <d v="2021-04-17T00:00:00"/>
    <s v="Zone 2 - Jakkals"/>
    <x v="23"/>
    <x v="22"/>
    <x v="15"/>
    <x v="9"/>
    <x v="3"/>
    <x v="1"/>
    <x v="0"/>
    <n v="48"/>
    <n v="1.1000000000000001"/>
    <n v="1.1000000000000001"/>
  </r>
  <r>
    <x v="1"/>
    <d v="2021-04-17T00:00:00"/>
    <s v="Zone 2 - Jakkals"/>
    <x v="28"/>
    <x v="25"/>
    <x v="18"/>
    <x v="2"/>
    <x v="2"/>
    <x v="0"/>
    <x v="3"/>
    <n v="96"/>
    <n v="3.8"/>
    <n v="3.8"/>
  </r>
  <r>
    <x v="1"/>
    <d v="2021-04-17T00:00:00"/>
    <s v="Zone 2 - Jakkals"/>
    <x v="30"/>
    <x v="27"/>
    <x v="20"/>
    <x v="1"/>
    <x v="2"/>
    <x v="0"/>
    <x v="3"/>
    <n v="88"/>
    <n v="2.8"/>
    <n v="2.8"/>
  </r>
  <r>
    <x v="1"/>
    <d v="2021-04-17T00:00:00"/>
    <s v="Zone 2 - Jakkals"/>
    <x v="30"/>
    <x v="27"/>
    <x v="20"/>
    <x v="1"/>
    <x v="2"/>
    <x v="0"/>
    <x v="3"/>
    <n v="90"/>
    <n v="3"/>
    <n v="3"/>
  </r>
  <r>
    <x v="1"/>
    <d v="2021-04-17T00:00:00"/>
    <s v="Zone 2 - Jakkals"/>
    <x v="27"/>
    <x v="24"/>
    <x v="18"/>
    <x v="5"/>
    <x v="2"/>
    <x v="0"/>
    <x v="3"/>
    <n v="86"/>
    <n v="2.6"/>
    <n v="2.6"/>
  </r>
  <r>
    <x v="1"/>
    <d v="2021-04-17T00:00:00"/>
    <s v="Zone 2 - Jakkals"/>
    <x v="279"/>
    <x v="122"/>
    <x v="15"/>
    <x v="1"/>
    <x v="3"/>
    <x v="0"/>
    <x v="3"/>
    <n v="83"/>
    <n v="2.2999999999999998"/>
    <n v="2.2999999999999998"/>
  </r>
  <r>
    <x v="1"/>
    <d v="2021-04-17T00:00:00"/>
    <s v="Zone 2 - Jakkals"/>
    <x v="279"/>
    <x v="122"/>
    <x v="15"/>
    <x v="1"/>
    <x v="3"/>
    <x v="0"/>
    <x v="3"/>
    <n v="71"/>
    <n v="1.3"/>
    <n v="1.3"/>
  </r>
  <r>
    <x v="1"/>
    <d v="2021-04-17T00:00:00"/>
    <s v="Zone 2 - Jakkals"/>
    <x v="280"/>
    <x v="216"/>
    <x v="177"/>
    <x v="2"/>
    <x v="2"/>
    <x v="0"/>
    <x v="0"/>
    <m/>
    <s v=""/>
    <s v=""/>
  </r>
  <r>
    <x v="1"/>
    <d v="2021-04-17T00:00:00"/>
    <s v="Zone 2 - Jakkals"/>
    <x v="22"/>
    <x v="21"/>
    <x v="14"/>
    <x v="9"/>
    <x v="2"/>
    <x v="0"/>
    <x v="1"/>
    <n v="128"/>
    <n v="8.8000000000000007"/>
    <n v="8.8000000000000007"/>
  </r>
  <r>
    <x v="1"/>
    <d v="2021-04-17T00:00:00"/>
    <s v="Zone 2 - Jakkals"/>
    <x v="281"/>
    <x v="217"/>
    <x v="148"/>
    <x v="3"/>
    <x v="2"/>
    <x v="0"/>
    <x v="0"/>
    <m/>
    <s v=""/>
    <s v=""/>
  </r>
  <r>
    <x v="1"/>
    <d v="2021-04-17T00:00:00"/>
    <s v="Zone 2 - Jakkals"/>
    <x v="282"/>
    <x v="218"/>
    <x v="148"/>
    <x v="2"/>
    <x v="2"/>
    <x v="0"/>
    <x v="2"/>
    <n v="80"/>
    <n v="1.8"/>
    <n v="1.8"/>
  </r>
  <r>
    <x v="1"/>
    <d v="2021-04-17T00:00:00"/>
    <s v="Zone 2 - Jakkals"/>
    <x v="282"/>
    <x v="218"/>
    <x v="148"/>
    <x v="2"/>
    <x v="2"/>
    <x v="1"/>
    <x v="0"/>
    <n v="61"/>
    <n v="2.2999999999999998"/>
    <n v="2.2999999999999998"/>
  </r>
  <r>
    <x v="1"/>
    <d v="2021-04-17T00:00:00"/>
    <s v="Zone 2 - Jakkals"/>
    <x v="282"/>
    <x v="218"/>
    <x v="148"/>
    <x v="2"/>
    <x v="2"/>
    <x v="0"/>
    <x v="2"/>
    <n v="70"/>
    <n v="1.2"/>
    <n v="1.2"/>
  </r>
  <r>
    <x v="1"/>
    <d v="2021-04-17T00:00:00"/>
    <s v="Zone 2 - Jakkals"/>
    <x v="31"/>
    <x v="28"/>
    <x v="21"/>
    <x v="10"/>
    <x v="2"/>
    <x v="0"/>
    <x v="0"/>
    <m/>
    <s v=""/>
    <s v=""/>
  </r>
  <r>
    <x v="1"/>
    <d v="2021-04-17T00:00:00"/>
    <s v="Zone 2 - Jakkals"/>
    <x v="32"/>
    <x v="29"/>
    <x v="21"/>
    <x v="2"/>
    <x v="2"/>
    <x v="0"/>
    <x v="3"/>
    <n v="146"/>
    <n v="15.9"/>
    <n v="15.9"/>
  </r>
  <r>
    <x v="1"/>
    <d v="2021-04-17T00:00:00"/>
    <s v="Zone 2 - Jakkals"/>
    <x v="32"/>
    <x v="29"/>
    <x v="21"/>
    <x v="2"/>
    <x v="2"/>
    <x v="0"/>
    <x v="3"/>
    <n v="119"/>
    <n v="7.9"/>
    <n v="7.9"/>
  </r>
  <r>
    <x v="1"/>
    <d v="2021-04-17T00:00:00"/>
    <s v="Zone 2 - Jakkals"/>
    <x v="32"/>
    <x v="29"/>
    <x v="21"/>
    <x v="2"/>
    <x v="2"/>
    <x v="3"/>
    <x v="0"/>
    <n v="46"/>
    <n v="1.3"/>
    <n v="1.3"/>
  </r>
  <r>
    <x v="1"/>
    <d v="2021-04-17T00:00:00"/>
    <s v="Zone 2 - Jakkals"/>
    <x v="24"/>
    <x v="9"/>
    <x v="16"/>
    <x v="2"/>
    <x v="2"/>
    <x v="0"/>
    <x v="0"/>
    <m/>
    <s v=""/>
    <s v=""/>
  </r>
  <r>
    <x v="1"/>
    <d v="2021-04-17T00:00:00"/>
    <s v="Zone 2 - Jakkals"/>
    <x v="168"/>
    <x v="147"/>
    <x v="113"/>
    <x v="1"/>
    <x v="16"/>
    <x v="0"/>
    <x v="0"/>
    <m/>
    <s v=""/>
    <s v=""/>
  </r>
  <r>
    <x v="1"/>
    <d v="2021-04-17T00:00:00"/>
    <s v="Zone 2 - Jakkals"/>
    <x v="166"/>
    <x v="145"/>
    <x v="7"/>
    <x v="1"/>
    <x v="16"/>
    <x v="0"/>
    <x v="1"/>
    <n v="109"/>
    <n v="5"/>
    <n v="5"/>
  </r>
  <r>
    <x v="1"/>
    <d v="2021-04-17T00:00:00"/>
    <s v="Zone 2 - Jakkals"/>
    <x v="174"/>
    <x v="152"/>
    <x v="74"/>
    <x v="1"/>
    <x v="16"/>
    <x v="0"/>
    <x v="0"/>
    <m/>
    <s v=""/>
    <s v=""/>
  </r>
  <r>
    <x v="1"/>
    <d v="2021-04-17T00:00:00"/>
    <s v="Zone 2 - Jakkals"/>
    <x v="181"/>
    <x v="157"/>
    <x v="74"/>
    <x v="0"/>
    <x v="16"/>
    <x v="0"/>
    <x v="0"/>
    <m/>
    <s v=""/>
    <s v=""/>
  </r>
  <r>
    <x v="1"/>
    <d v="2021-04-17T00:00:00"/>
    <s v="Zone 2 - Jakkals"/>
    <x v="167"/>
    <x v="146"/>
    <x v="112"/>
    <x v="5"/>
    <x v="4"/>
    <x v="0"/>
    <x v="0"/>
    <m/>
    <s v=""/>
    <s v=""/>
  </r>
  <r>
    <x v="1"/>
    <d v="2021-04-17T00:00:00"/>
    <s v="Zone 2 - Jakkals"/>
    <x v="177"/>
    <x v="46"/>
    <x v="120"/>
    <x v="5"/>
    <x v="16"/>
    <x v="0"/>
    <x v="1"/>
    <n v="90"/>
    <n v="2.6"/>
    <n v="2.6"/>
  </r>
  <r>
    <x v="1"/>
    <d v="2021-04-17T00:00:00"/>
    <s v="Zone 2 - Jakkals"/>
    <x v="169"/>
    <x v="148"/>
    <x v="114"/>
    <x v="5"/>
    <x v="16"/>
    <x v="0"/>
    <x v="1"/>
    <n v="116"/>
    <n v="6.2"/>
    <n v="6.2"/>
  </r>
  <r>
    <x v="1"/>
    <d v="2021-04-17T00:00:00"/>
    <s v="Zone 2 - Jakkals"/>
    <x v="169"/>
    <x v="148"/>
    <x v="114"/>
    <x v="5"/>
    <x v="16"/>
    <x v="0"/>
    <x v="6"/>
    <n v="175"/>
    <n v="74.099999999999994"/>
    <n v="74.099999999999994"/>
  </r>
  <r>
    <x v="1"/>
    <d v="2021-04-17T00:00:00"/>
    <s v="Zone 2 - Jakkals"/>
    <x v="179"/>
    <x v="155"/>
    <x v="121"/>
    <x v="7"/>
    <x v="16"/>
    <x v="1"/>
    <x v="0"/>
    <n v="49"/>
    <n v="1.2"/>
    <n v="1.2"/>
  </r>
  <r>
    <x v="1"/>
    <d v="2021-04-17T00:00:00"/>
    <s v="Zone 2 - Jakkals"/>
    <x v="179"/>
    <x v="155"/>
    <x v="121"/>
    <x v="7"/>
    <x v="16"/>
    <x v="0"/>
    <x v="3"/>
    <n v="124"/>
    <n v="9.1"/>
    <n v="9.1"/>
  </r>
  <r>
    <x v="1"/>
    <d v="2021-04-17T00:00:00"/>
    <s v="Zone 2 - Jakkals"/>
    <x v="165"/>
    <x v="144"/>
    <x v="98"/>
    <x v="5"/>
    <x v="16"/>
    <x v="0"/>
    <x v="3"/>
    <n v="93"/>
    <n v="3.4"/>
    <n v="3.4"/>
  </r>
  <r>
    <x v="1"/>
    <d v="2021-04-17T00:00:00"/>
    <s v="Zone 2 - Jakkals"/>
    <x v="283"/>
    <x v="219"/>
    <x v="58"/>
    <x v="0"/>
    <x v="17"/>
    <x v="0"/>
    <x v="0"/>
    <m/>
    <s v=""/>
    <s v=""/>
  </r>
  <r>
    <x v="1"/>
    <d v="2021-04-17T00:00:00"/>
    <s v="Zone 2 - Jakkals"/>
    <x v="284"/>
    <x v="220"/>
    <x v="58"/>
    <x v="1"/>
    <x v="17"/>
    <x v="0"/>
    <x v="0"/>
    <m/>
    <s v=""/>
    <s v=""/>
  </r>
  <r>
    <x v="1"/>
    <d v="2021-04-17T00:00:00"/>
    <s v="Zone 2 - Jakkals"/>
    <x v="285"/>
    <x v="221"/>
    <x v="120"/>
    <x v="2"/>
    <x v="16"/>
    <x v="0"/>
    <x v="0"/>
    <m/>
    <s v=""/>
    <s v=""/>
  </r>
  <r>
    <x v="1"/>
    <d v="2021-04-17T00:00:00"/>
    <s v="Zone 2 - Jakkals"/>
    <x v="286"/>
    <x v="73"/>
    <x v="178"/>
    <x v="5"/>
    <x v="17"/>
    <x v="0"/>
    <x v="0"/>
    <m/>
    <s v=""/>
    <s v=""/>
  </r>
  <r>
    <x v="1"/>
    <d v="2021-04-17T00:00:00"/>
    <s v="Zone 2 - Jakkals"/>
    <x v="170"/>
    <x v="149"/>
    <x v="115"/>
    <x v="5"/>
    <x v="16"/>
    <x v="0"/>
    <x v="0"/>
    <m/>
    <s v=""/>
    <s v=""/>
  </r>
  <r>
    <x v="1"/>
    <d v="2021-04-17T00:00:00"/>
    <s v="Zone 2 - Jakkals"/>
    <x v="178"/>
    <x v="122"/>
    <x v="121"/>
    <x v="1"/>
    <x v="16"/>
    <x v="0"/>
    <x v="0"/>
    <m/>
    <s v=""/>
    <s v=""/>
  </r>
  <r>
    <x v="1"/>
    <d v="2021-04-17T00:00:00"/>
    <s v="Zone 2 - Jakkals"/>
    <x v="175"/>
    <x v="153"/>
    <x v="119"/>
    <x v="8"/>
    <x v="16"/>
    <x v="0"/>
    <x v="0"/>
    <m/>
    <s v=""/>
    <s v=""/>
  </r>
  <r>
    <x v="1"/>
    <d v="2021-04-17T00:00:00"/>
    <s v="Zone 2 - Jakkals"/>
    <x v="193"/>
    <x v="166"/>
    <x v="128"/>
    <x v="9"/>
    <x v="11"/>
    <x v="0"/>
    <x v="0"/>
    <m/>
    <s v=""/>
    <s v=""/>
  </r>
  <r>
    <x v="1"/>
    <d v="2021-04-17T00:00:00"/>
    <s v="Zone 2 - Jakkals"/>
    <x v="287"/>
    <x v="222"/>
    <x v="179"/>
    <x v="0"/>
    <x v="11"/>
    <x v="0"/>
    <x v="0"/>
    <m/>
    <s v=""/>
    <s v=""/>
  </r>
  <r>
    <x v="1"/>
    <d v="2021-04-17T00:00:00"/>
    <s v="Zone 2 - Jakkals"/>
    <x v="196"/>
    <x v="47"/>
    <x v="131"/>
    <x v="0"/>
    <x v="11"/>
    <x v="0"/>
    <x v="0"/>
    <m/>
    <s v=""/>
    <s v=""/>
  </r>
  <r>
    <x v="1"/>
    <d v="2021-04-17T00:00:00"/>
    <s v="Zone 2 - Jakkals"/>
    <x v="203"/>
    <x v="173"/>
    <x v="60"/>
    <x v="5"/>
    <x v="11"/>
    <x v="0"/>
    <x v="0"/>
    <m/>
    <s v=""/>
    <s v=""/>
  </r>
  <r>
    <x v="1"/>
    <d v="2021-04-17T00:00:00"/>
    <s v="Zone 2 - Jakkals"/>
    <x v="182"/>
    <x v="158"/>
    <x v="26"/>
    <x v="8"/>
    <x v="11"/>
    <x v="0"/>
    <x v="0"/>
    <m/>
    <s v=""/>
    <s v=""/>
  </r>
  <r>
    <x v="1"/>
    <d v="2021-04-17T00:00:00"/>
    <s v="Zone 2 - Jakkals"/>
    <x v="183"/>
    <x v="122"/>
    <x v="73"/>
    <x v="8"/>
    <x v="18"/>
    <x v="0"/>
    <x v="0"/>
    <m/>
    <s v=""/>
    <s v=""/>
  </r>
  <r>
    <x v="1"/>
    <d v="2021-04-17T00:00:00"/>
    <s v="Zone 2 - Jakkals"/>
    <x v="194"/>
    <x v="167"/>
    <x v="129"/>
    <x v="1"/>
    <x v="11"/>
    <x v="0"/>
    <x v="3"/>
    <n v="110"/>
    <n v="6"/>
    <n v="6"/>
  </r>
  <r>
    <x v="1"/>
    <d v="2021-04-17T00:00:00"/>
    <s v="Zone 2 - Jakkals"/>
    <x v="288"/>
    <x v="123"/>
    <x v="133"/>
    <x v="5"/>
    <x v="18"/>
    <x v="0"/>
    <x v="4"/>
    <n v="76"/>
    <n v="3.5"/>
    <n v="3.5"/>
  </r>
  <r>
    <x v="1"/>
    <d v="2021-04-17T00:00:00"/>
    <s v="Zone 2 - Jakkals"/>
    <x v="204"/>
    <x v="174"/>
    <x v="136"/>
    <x v="2"/>
    <x v="11"/>
    <x v="0"/>
    <x v="1"/>
    <n v="107"/>
    <n v="4.7"/>
    <n v="4.7"/>
  </r>
  <r>
    <x v="1"/>
    <d v="2021-04-17T00:00:00"/>
    <s v="Zone 2 - Jakkals"/>
    <x v="202"/>
    <x v="172"/>
    <x v="136"/>
    <x v="3"/>
    <x v="11"/>
    <x v="0"/>
    <x v="0"/>
    <m/>
    <s v=""/>
    <s v=""/>
  </r>
  <r>
    <x v="1"/>
    <d v="2021-04-17T00:00:00"/>
    <s v="Zone 2 - Jakkals"/>
    <x v="198"/>
    <x v="19"/>
    <x v="133"/>
    <x v="8"/>
    <x v="11"/>
    <x v="0"/>
    <x v="0"/>
    <m/>
    <s v=""/>
    <s v=""/>
  </r>
  <r>
    <x v="1"/>
    <d v="2021-04-17T00:00:00"/>
    <s v="Zone 2 - Jakkals"/>
    <x v="197"/>
    <x v="169"/>
    <x v="132"/>
    <x v="5"/>
    <x v="11"/>
    <x v="0"/>
    <x v="10"/>
    <n v="40"/>
    <n v="1"/>
    <n v="1"/>
  </r>
  <r>
    <x v="1"/>
    <d v="2021-04-17T00:00:00"/>
    <s v="Zone 2 - Jakkals"/>
    <x v="201"/>
    <x v="171"/>
    <x v="135"/>
    <x v="8"/>
    <x v="11"/>
    <x v="0"/>
    <x v="0"/>
    <m/>
    <s v=""/>
    <s v=""/>
  </r>
  <r>
    <x v="1"/>
    <d v="2021-04-17T00:00:00"/>
    <s v="Zone 2 - Jakkals"/>
    <x v="289"/>
    <x v="223"/>
    <x v="77"/>
    <x v="1"/>
    <x v="11"/>
    <x v="0"/>
    <x v="0"/>
    <m/>
    <s v=""/>
    <s v=""/>
  </r>
  <r>
    <x v="1"/>
    <d v="2021-04-17T00:00:00"/>
    <s v="Zone 2 - Jakkals"/>
    <x v="185"/>
    <x v="160"/>
    <x v="123"/>
    <x v="2"/>
    <x v="11"/>
    <x v="0"/>
    <x v="3"/>
    <n v="97"/>
    <n v="3.9"/>
    <n v="3.9"/>
  </r>
  <r>
    <x v="1"/>
    <d v="2021-04-17T00:00:00"/>
    <s v="Zone 2 - Jakkals"/>
    <x v="186"/>
    <x v="161"/>
    <x v="123"/>
    <x v="9"/>
    <x v="11"/>
    <x v="0"/>
    <x v="3"/>
    <n v="110"/>
    <n v="6"/>
    <n v="6"/>
  </r>
  <r>
    <x v="1"/>
    <d v="2021-04-17T00:00:00"/>
    <s v="Zone 2 - Jakkals"/>
    <x v="186"/>
    <x v="161"/>
    <x v="123"/>
    <x v="9"/>
    <x v="11"/>
    <x v="1"/>
    <x v="0"/>
    <n v="41"/>
    <n v="0.7"/>
    <n v="0.7"/>
  </r>
  <r>
    <x v="1"/>
    <d v="2021-04-17T00:00:00"/>
    <s v="Zone 2 - Jakkals"/>
    <x v="206"/>
    <x v="176"/>
    <x v="138"/>
    <x v="2"/>
    <x v="11"/>
    <x v="0"/>
    <x v="3"/>
    <n v="134"/>
    <n v="11.8"/>
    <n v="11.8"/>
  </r>
  <r>
    <x v="1"/>
    <d v="2021-04-17T00:00:00"/>
    <s v="Zone 2 - Jakkals"/>
    <x v="206"/>
    <x v="176"/>
    <x v="138"/>
    <x v="2"/>
    <x v="11"/>
    <x v="0"/>
    <x v="9"/>
    <n v="145"/>
    <n v="40.6"/>
    <n v="40.6"/>
  </r>
  <r>
    <x v="1"/>
    <d v="2021-04-17T00:00:00"/>
    <s v="Zone 2 - Jakkals"/>
    <x v="290"/>
    <x v="224"/>
    <x v="100"/>
    <x v="5"/>
    <x v="11"/>
    <x v="0"/>
    <x v="1"/>
    <n v="91"/>
    <n v="2.7"/>
    <n v="2.7"/>
  </r>
  <r>
    <x v="1"/>
    <d v="2021-04-17T00:00:00"/>
    <s v="Zone 2 - Jakkals"/>
    <x v="290"/>
    <x v="224"/>
    <x v="100"/>
    <x v="5"/>
    <x v="11"/>
    <x v="0"/>
    <x v="7"/>
    <n v="61"/>
    <n v="4.0999999999999996"/>
    <n v="4.0999999999999996"/>
  </r>
  <r>
    <x v="1"/>
    <d v="2021-04-17T00:00:00"/>
    <s v="Zone 2 - Jakkals"/>
    <x v="192"/>
    <x v="27"/>
    <x v="127"/>
    <x v="1"/>
    <x v="11"/>
    <x v="0"/>
    <x v="1"/>
    <n v="85"/>
    <n v="2.1"/>
    <n v="2.1"/>
  </r>
  <r>
    <x v="1"/>
    <d v="2021-04-17T00:00:00"/>
    <s v="Zone 2 - Jakkals"/>
    <x v="199"/>
    <x v="170"/>
    <x v="133"/>
    <x v="5"/>
    <x v="11"/>
    <x v="0"/>
    <x v="0"/>
    <m/>
    <s v=""/>
    <s v=""/>
  </r>
  <r>
    <x v="1"/>
    <d v="2021-04-17T00:00:00"/>
    <s v="Zone 2 - Jakkals"/>
    <x v="291"/>
    <x v="225"/>
    <x v="180"/>
    <x v="9"/>
    <x v="11"/>
    <x v="0"/>
    <x v="0"/>
    <m/>
    <s v=""/>
    <s v=""/>
  </r>
  <r>
    <x v="1"/>
    <d v="2021-04-17T00:00:00"/>
    <s v="Zone 2 - Jakkals"/>
    <x v="292"/>
    <x v="226"/>
    <x v="181"/>
    <x v="1"/>
    <x v="11"/>
    <x v="0"/>
    <x v="0"/>
    <m/>
    <s v=""/>
    <s v=""/>
  </r>
  <r>
    <x v="1"/>
    <d v="2021-04-17T00:00:00"/>
    <s v="Zone 2 - Jakkals"/>
    <x v="207"/>
    <x v="7"/>
    <x v="139"/>
    <x v="1"/>
    <x v="11"/>
    <x v="0"/>
    <x v="3"/>
    <n v="138"/>
    <n v="13.1"/>
    <n v="13.1"/>
  </r>
  <r>
    <x v="1"/>
    <d v="2021-04-17T00:00:00"/>
    <s v="Zone 2 - Jakkals"/>
    <x v="242"/>
    <x v="9"/>
    <x v="156"/>
    <x v="5"/>
    <x v="21"/>
    <x v="0"/>
    <x v="0"/>
    <m/>
    <s v=""/>
    <s v=""/>
  </r>
  <r>
    <x v="1"/>
    <d v="2021-04-17T00:00:00"/>
    <s v="Zone 2 - Jakkals"/>
    <x v="293"/>
    <x v="49"/>
    <x v="106"/>
    <x v="5"/>
    <x v="20"/>
    <x v="0"/>
    <x v="0"/>
    <m/>
    <s v=""/>
    <s v=""/>
  </r>
  <r>
    <x v="1"/>
    <d v="2021-04-17T00:00:00"/>
    <s v="Zone 2 - Jakkals"/>
    <x v="238"/>
    <x v="111"/>
    <x v="155"/>
    <x v="1"/>
    <x v="21"/>
    <x v="0"/>
    <x v="0"/>
    <m/>
    <s v=""/>
    <s v=""/>
  </r>
  <r>
    <x v="1"/>
    <d v="2021-04-17T00:00:00"/>
    <s v="Zone 2 - Jakkals"/>
    <x v="246"/>
    <x v="77"/>
    <x v="159"/>
    <x v="1"/>
    <x v="20"/>
    <x v="1"/>
    <x v="0"/>
    <n v="112"/>
    <n v="14.9"/>
    <n v="14.9"/>
  </r>
  <r>
    <x v="1"/>
    <d v="2021-04-17T00:00:00"/>
    <s v="Zone 2 - Jakkals"/>
    <x v="237"/>
    <x v="92"/>
    <x v="18"/>
    <x v="5"/>
    <x v="20"/>
    <x v="0"/>
    <x v="6"/>
    <n v="161"/>
    <n v="57"/>
    <n v="57"/>
  </r>
  <r>
    <x v="1"/>
    <d v="2021-04-17T00:00:00"/>
    <s v="Zone 2 - Jakkals"/>
    <x v="245"/>
    <x v="197"/>
    <x v="54"/>
    <x v="5"/>
    <x v="20"/>
    <x v="0"/>
    <x v="6"/>
    <n v="159"/>
    <n v="54.8"/>
    <n v="54.8"/>
  </r>
  <r>
    <x v="1"/>
    <d v="2021-04-17T00:00:00"/>
    <s v="Zone 2 - Jakkals"/>
    <x v="245"/>
    <x v="197"/>
    <x v="54"/>
    <x v="5"/>
    <x v="20"/>
    <x v="0"/>
    <x v="3"/>
    <n v="126"/>
    <n v="9.6"/>
    <n v="9.6"/>
  </r>
  <r>
    <x v="1"/>
    <d v="2021-04-17T00:00:00"/>
    <s v="Zone 2 - Jakkals"/>
    <x v="294"/>
    <x v="227"/>
    <x v="182"/>
    <x v="5"/>
    <x v="20"/>
    <x v="0"/>
    <x v="3"/>
    <n v="116"/>
    <n v="7.2"/>
    <n v="7.2"/>
  </r>
  <r>
    <x v="1"/>
    <d v="2021-04-17T00:00:00"/>
    <s v="Zone 2 - Jakkals"/>
    <x v="239"/>
    <x v="194"/>
    <x v="92"/>
    <x v="1"/>
    <x v="21"/>
    <x v="0"/>
    <x v="0"/>
    <m/>
    <s v=""/>
    <s v=""/>
  </r>
  <r>
    <x v="1"/>
    <d v="2021-04-17T00:00:00"/>
    <s v="Zone 2 - Jakkals"/>
    <x v="248"/>
    <x v="199"/>
    <x v="12"/>
    <x v="5"/>
    <x v="20"/>
    <x v="0"/>
    <x v="0"/>
    <m/>
    <s v=""/>
    <s v=""/>
  </r>
  <r>
    <x v="1"/>
    <d v="2021-04-17T00:00:00"/>
    <s v="Zone 2 - Jakkals"/>
    <x v="244"/>
    <x v="196"/>
    <x v="158"/>
    <x v="5"/>
    <x v="20"/>
    <x v="0"/>
    <x v="8"/>
    <n v="65"/>
    <n v="3.9"/>
    <n v="3.9"/>
  </r>
  <r>
    <x v="1"/>
    <d v="2021-04-17T00:00:00"/>
    <s v="Zone 2 - Jakkals"/>
    <x v="247"/>
    <x v="198"/>
    <x v="159"/>
    <x v="0"/>
    <x v="20"/>
    <x v="0"/>
    <x v="3"/>
    <n v="148"/>
    <n v="16.600000000000001"/>
    <n v="16.600000000000001"/>
  </r>
  <r>
    <x v="1"/>
    <d v="2021-04-17T00:00:00"/>
    <s v="Zone 2 - Jakkals"/>
    <x v="295"/>
    <x v="228"/>
    <x v="99"/>
    <x v="6"/>
    <x v="20"/>
    <x v="0"/>
    <x v="0"/>
    <m/>
    <s v=""/>
    <s v=""/>
  </r>
  <r>
    <x v="1"/>
    <d v="2021-04-17T00:00:00"/>
    <s v="Zone 2 - Jakkals"/>
    <x v="296"/>
    <x v="229"/>
    <x v="99"/>
    <x v="1"/>
    <x v="20"/>
    <x v="0"/>
    <x v="0"/>
    <m/>
    <s v=""/>
    <s v=""/>
  </r>
  <r>
    <x v="1"/>
    <d v="2021-04-17T00:00:00"/>
    <s v="Zone 2 - Jakkals"/>
    <x v="234"/>
    <x v="192"/>
    <x v="154"/>
    <x v="8"/>
    <x v="20"/>
    <x v="0"/>
    <x v="0"/>
    <m/>
    <s v=""/>
    <s v=""/>
  </r>
  <r>
    <x v="1"/>
    <d v="2021-04-17T00:00:00"/>
    <s v="Zone 2 - Jakkals"/>
    <x v="297"/>
    <x v="230"/>
    <x v="183"/>
    <x v="3"/>
    <x v="20"/>
    <x v="0"/>
    <x v="2"/>
    <n v="75"/>
    <n v="1.5"/>
    <n v="1.5"/>
  </r>
  <r>
    <x v="1"/>
    <d v="2021-04-17T00:00:00"/>
    <s v="Zone 2 - Jakkals"/>
    <x v="298"/>
    <x v="231"/>
    <x v="184"/>
    <x v="7"/>
    <x v="21"/>
    <x v="0"/>
    <x v="0"/>
    <m/>
    <s v=""/>
    <s v=""/>
  </r>
  <r>
    <x v="1"/>
    <d v="2021-04-17T00:00:00"/>
    <s v="Zone 2 - Jakkals"/>
    <x v="299"/>
    <x v="232"/>
    <x v="184"/>
    <x v="2"/>
    <x v="20"/>
    <x v="0"/>
    <x v="2"/>
    <n v="68"/>
    <n v="1.1000000000000001"/>
    <n v="1.1000000000000001"/>
  </r>
  <r>
    <x v="1"/>
    <d v="2021-04-17T00:00:00"/>
    <s v="Zone 2 - Jakkals"/>
    <x v="299"/>
    <x v="232"/>
    <x v="184"/>
    <x v="2"/>
    <x v="20"/>
    <x v="0"/>
    <x v="3"/>
    <n v="89"/>
    <n v="2.9"/>
    <n v="2.9"/>
  </r>
  <r>
    <x v="1"/>
    <d v="2021-04-17T00:00:00"/>
    <s v="Zone 2 - Jakkals"/>
    <x v="235"/>
    <x v="31"/>
    <x v="18"/>
    <x v="8"/>
    <x v="20"/>
    <x v="1"/>
    <x v="0"/>
    <n v="58"/>
    <n v="2"/>
    <n v="2"/>
  </r>
  <r>
    <x v="1"/>
    <d v="2021-04-17T00:00:00"/>
    <s v="Zone 2 - Jakkals"/>
    <x v="236"/>
    <x v="193"/>
    <x v="18"/>
    <x v="5"/>
    <x v="20"/>
    <x v="0"/>
    <x v="0"/>
    <m/>
    <s v=""/>
    <s v=""/>
  </r>
  <r>
    <x v="1"/>
    <d v="2021-04-17T00:00:00"/>
    <s v="Zone 2 - Jakkals"/>
    <x v="300"/>
    <x v="233"/>
    <x v="185"/>
    <x v="5"/>
    <x v="20"/>
    <x v="0"/>
    <x v="3"/>
    <n v="116"/>
    <n v="7.2"/>
    <n v="7.2"/>
  </r>
  <r>
    <x v="1"/>
    <d v="2021-04-17T00:00:00"/>
    <s v="Zone 2 - Jakkals"/>
    <x v="249"/>
    <x v="200"/>
    <x v="45"/>
    <x v="8"/>
    <x v="20"/>
    <x v="0"/>
    <x v="3"/>
    <n v="109"/>
    <n v="5.8"/>
    <n v="5.8"/>
  </r>
  <r>
    <x v="1"/>
    <d v="2021-04-17T00:00:00"/>
    <s v="Zone 2 - Jakkals"/>
    <x v="249"/>
    <x v="200"/>
    <x v="45"/>
    <x v="8"/>
    <x v="20"/>
    <x v="0"/>
    <x v="3"/>
    <n v="88"/>
    <n v="2.8"/>
    <n v="2.8"/>
  </r>
  <r>
    <x v="1"/>
    <d v="2021-04-17T00:00:00"/>
    <s v="Zone 2 - Jakkals"/>
    <x v="301"/>
    <x v="234"/>
    <x v="54"/>
    <x v="1"/>
    <x v="20"/>
    <x v="0"/>
    <x v="0"/>
    <m/>
    <s v=""/>
    <s v=""/>
  </r>
  <r>
    <x v="1"/>
    <d v="2021-04-17T00:00:00"/>
    <s v="Zone 2 - Jakkals"/>
    <x v="243"/>
    <x v="195"/>
    <x v="157"/>
    <x v="1"/>
    <x v="21"/>
    <x v="0"/>
    <x v="0"/>
    <m/>
    <s v=""/>
    <s v=""/>
  </r>
  <r>
    <x v="1"/>
    <d v="2021-04-17T00:00:00"/>
    <s v="Zone 2 - Jakkals"/>
    <x v="302"/>
    <x v="218"/>
    <x v="2"/>
    <x v="5"/>
    <x v="2"/>
    <x v="0"/>
    <x v="0"/>
    <m/>
    <s v=""/>
    <s v=""/>
  </r>
  <r>
    <x v="1"/>
    <d v="2021-04-17T00:00:00"/>
    <s v="Zone 2 - Jakkals"/>
    <x v="103"/>
    <x v="93"/>
    <x v="71"/>
    <x v="1"/>
    <x v="12"/>
    <x v="0"/>
    <x v="1"/>
    <n v="105"/>
    <n v="4.4000000000000004"/>
    <n v="4.4000000000000004"/>
  </r>
  <r>
    <x v="1"/>
    <d v="2021-04-17T00:00:00"/>
    <s v="Zone 2 - Jakkals"/>
    <x v="103"/>
    <x v="93"/>
    <x v="71"/>
    <x v="1"/>
    <x v="12"/>
    <x v="0"/>
    <x v="3"/>
    <n v="94"/>
    <n v="3.5"/>
    <n v="3.5"/>
  </r>
  <r>
    <x v="1"/>
    <d v="2021-04-17T00:00:00"/>
    <s v="Zone 2 - Jakkals"/>
    <x v="103"/>
    <x v="93"/>
    <x v="71"/>
    <x v="1"/>
    <x v="12"/>
    <x v="0"/>
    <x v="3"/>
    <n v="156"/>
    <n v="19.899999999999999"/>
    <n v="19.899999999999999"/>
  </r>
  <r>
    <x v="1"/>
    <d v="2021-04-17T00:00:00"/>
    <s v="Zone 2 - Jakkals"/>
    <x v="303"/>
    <x v="27"/>
    <x v="30"/>
    <x v="1"/>
    <x v="13"/>
    <x v="0"/>
    <x v="1"/>
    <n v="107"/>
    <n v="4.7"/>
    <n v="4.7"/>
  </r>
  <r>
    <x v="1"/>
    <d v="2021-04-17T00:00:00"/>
    <s v="Zone 2 - Jakkals"/>
    <x v="303"/>
    <x v="27"/>
    <x v="30"/>
    <x v="1"/>
    <x v="13"/>
    <x v="0"/>
    <x v="3"/>
    <n v="98"/>
    <n v="4"/>
    <n v="4"/>
  </r>
  <r>
    <x v="1"/>
    <d v="2021-04-17T00:00:00"/>
    <s v="Zone 2 - Jakkals"/>
    <x v="304"/>
    <x v="100"/>
    <x v="10"/>
    <x v="7"/>
    <x v="12"/>
    <x v="0"/>
    <x v="3"/>
    <n v="113"/>
    <n v="6.6"/>
    <n v="6.6"/>
  </r>
  <r>
    <x v="1"/>
    <d v="2021-04-17T00:00:00"/>
    <s v="Zone 2 - Jakkals"/>
    <x v="117"/>
    <x v="106"/>
    <x v="68"/>
    <x v="5"/>
    <x v="2"/>
    <x v="0"/>
    <x v="1"/>
    <n v="110"/>
    <n v="5.2"/>
    <n v="5.2"/>
  </r>
  <r>
    <x v="1"/>
    <d v="2021-04-17T00:00:00"/>
    <s v="Zone 2 - Jakkals"/>
    <x v="104"/>
    <x v="94"/>
    <x v="54"/>
    <x v="1"/>
    <x v="12"/>
    <x v="0"/>
    <x v="4"/>
    <n v="96"/>
    <n v="7.1"/>
    <n v="7.1"/>
  </r>
  <r>
    <x v="1"/>
    <d v="2021-04-17T00:00:00"/>
    <s v="Zone 2 - Jakkals"/>
    <x v="104"/>
    <x v="94"/>
    <x v="54"/>
    <x v="1"/>
    <x v="12"/>
    <x v="0"/>
    <x v="7"/>
    <n v="50"/>
    <n v="2.2000000000000002"/>
    <n v="2.2000000000000002"/>
  </r>
  <r>
    <x v="1"/>
    <d v="2021-04-17T00:00:00"/>
    <s v="Zone 2 - Jakkals"/>
    <x v="104"/>
    <x v="94"/>
    <x v="54"/>
    <x v="1"/>
    <x v="12"/>
    <x v="0"/>
    <x v="3"/>
    <n v="118"/>
    <n v="7.6"/>
    <n v="7.6"/>
  </r>
  <r>
    <x v="1"/>
    <d v="2021-04-17T00:00:00"/>
    <s v="Zone 2 - Jakkals"/>
    <x v="105"/>
    <x v="95"/>
    <x v="72"/>
    <x v="1"/>
    <x v="12"/>
    <x v="0"/>
    <x v="1"/>
    <n v="125"/>
    <n v="8.1"/>
    <n v="8.1"/>
  </r>
  <r>
    <x v="1"/>
    <d v="2021-04-17T00:00:00"/>
    <s v="Zone 2 - Jakkals"/>
    <x v="105"/>
    <x v="95"/>
    <x v="72"/>
    <x v="1"/>
    <x v="12"/>
    <x v="0"/>
    <x v="3"/>
    <n v="131"/>
    <n v="10.9"/>
    <n v="10.9"/>
  </r>
  <r>
    <x v="1"/>
    <d v="2021-04-17T00:00:00"/>
    <s v="Zone 2 - Jakkals"/>
    <x v="108"/>
    <x v="98"/>
    <x v="66"/>
    <x v="2"/>
    <x v="12"/>
    <x v="0"/>
    <x v="3"/>
    <n v="149"/>
    <n v="17"/>
    <n v="17"/>
  </r>
  <r>
    <x v="1"/>
    <d v="2021-04-17T00:00:00"/>
    <s v="Zone 2 - Jakkals"/>
    <x v="116"/>
    <x v="105"/>
    <x v="77"/>
    <x v="8"/>
    <x v="12"/>
    <x v="0"/>
    <x v="3"/>
    <n v="158"/>
    <n v="20.8"/>
    <n v="20.8"/>
  </r>
  <r>
    <x v="1"/>
    <d v="2021-04-17T00:00:00"/>
    <s v="Zone 2 - Jakkals"/>
    <x v="100"/>
    <x v="90"/>
    <x v="10"/>
    <x v="7"/>
    <x v="12"/>
    <x v="0"/>
    <x v="0"/>
    <m/>
    <s v=""/>
    <s v=""/>
  </r>
  <r>
    <x v="1"/>
    <d v="2021-04-17T00:00:00"/>
    <s v="Zone 2 - Jakkals"/>
    <x v="98"/>
    <x v="88"/>
    <x v="35"/>
    <x v="1"/>
    <x v="13"/>
    <x v="0"/>
    <x v="0"/>
    <m/>
    <s v=""/>
    <s v=""/>
  </r>
  <r>
    <x v="1"/>
    <d v="2021-04-17T00:00:00"/>
    <s v="Zone 2 - Jakkals"/>
    <x v="305"/>
    <x v="235"/>
    <x v="186"/>
    <x v="5"/>
    <x v="2"/>
    <x v="0"/>
    <x v="0"/>
    <m/>
    <s v=""/>
    <s v=""/>
  </r>
  <r>
    <x v="1"/>
    <d v="2021-04-17T00:00:00"/>
    <s v="Zone 2 - Jakkals"/>
    <x v="97"/>
    <x v="26"/>
    <x v="68"/>
    <x v="9"/>
    <x v="2"/>
    <x v="0"/>
    <x v="0"/>
    <m/>
    <s v=""/>
    <s v=""/>
  </r>
  <r>
    <x v="1"/>
    <d v="2021-04-17T00:00:00"/>
    <s v="Zone 2 - Jakkals"/>
    <x v="106"/>
    <x v="96"/>
    <x v="72"/>
    <x v="9"/>
    <x v="12"/>
    <x v="0"/>
    <x v="0"/>
    <m/>
    <s v=""/>
    <s v=""/>
  </r>
  <r>
    <x v="1"/>
    <d v="2021-04-17T00:00:00"/>
    <s v="Zone 2 - Jakkals"/>
    <x v="306"/>
    <x v="236"/>
    <x v="45"/>
    <x v="8"/>
    <x v="12"/>
    <x v="0"/>
    <x v="0"/>
    <m/>
    <s v=""/>
    <s v=""/>
  </r>
  <r>
    <x v="1"/>
    <d v="2021-04-17T00:00:00"/>
    <s v="Zone 2 - Jakkals"/>
    <x v="109"/>
    <x v="99"/>
    <x v="73"/>
    <x v="5"/>
    <x v="12"/>
    <x v="0"/>
    <x v="0"/>
    <m/>
    <s v=""/>
    <s v=""/>
  </r>
  <r>
    <x v="1"/>
    <d v="2021-04-17T00:00:00"/>
    <s v="Zone 2 - Jakkals"/>
    <x v="112"/>
    <x v="101"/>
    <x v="75"/>
    <x v="8"/>
    <x v="12"/>
    <x v="0"/>
    <x v="0"/>
    <m/>
    <s v=""/>
    <s v=""/>
  </r>
  <r>
    <x v="1"/>
    <d v="2021-04-17T00:00:00"/>
    <s v="Zone 2 - Jakkals"/>
    <x v="111"/>
    <x v="100"/>
    <x v="51"/>
    <x v="5"/>
    <x v="12"/>
    <x v="0"/>
    <x v="0"/>
    <m/>
    <s v=""/>
    <s v=""/>
  </r>
  <r>
    <x v="1"/>
    <d v="2021-04-17T00:00:00"/>
    <s v="Zone 2 - Jakkals"/>
    <x v="110"/>
    <x v="70"/>
    <x v="74"/>
    <x v="5"/>
    <x v="12"/>
    <x v="0"/>
    <x v="0"/>
    <m/>
    <s v=""/>
    <s v=""/>
  </r>
  <r>
    <x v="1"/>
    <d v="2021-04-17T00:00:00"/>
    <s v="Zone 2 - Jakkals"/>
    <x v="113"/>
    <x v="102"/>
    <x v="64"/>
    <x v="1"/>
    <x v="12"/>
    <x v="0"/>
    <x v="0"/>
    <m/>
    <s v=""/>
    <s v=""/>
  </r>
  <r>
    <x v="1"/>
    <d v="2021-04-17T00:00:00"/>
    <s v="Zone 2 - Jakkals"/>
    <x v="93"/>
    <x v="85"/>
    <x v="64"/>
    <x v="0"/>
    <x v="12"/>
    <x v="0"/>
    <x v="0"/>
    <m/>
    <s v=""/>
    <s v=""/>
  </r>
  <r>
    <x v="1"/>
    <d v="2021-04-17T00:00:00"/>
    <s v="Zone 2 - Jakkals"/>
    <x v="114"/>
    <x v="103"/>
    <x v="64"/>
    <x v="1"/>
    <x v="12"/>
    <x v="0"/>
    <x v="0"/>
    <m/>
    <s v=""/>
    <s v=""/>
  </r>
  <r>
    <x v="1"/>
    <d v="2021-04-17T00:00:00"/>
    <s v="Zone 2 - Jakkals"/>
    <x v="259"/>
    <x v="206"/>
    <x v="167"/>
    <x v="5"/>
    <x v="13"/>
    <x v="0"/>
    <x v="0"/>
    <m/>
    <s v=""/>
    <s v=""/>
  </r>
  <r>
    <x v="1"/>
    <d v="2021-04-17T00:00:00"/>
    <s v="Zone 2 - Jakkals"/>
    <x v="257"/>
    <x v="52"/>
    <x v="140"/>
    <x v="1"/>
    <x v="13"/>
    <x v="0"/>
    <x v="7"/>
    <n v="38"/>
    <n v="1"/>
    <n v="1"/>
  </r>
  <r>
    <x v="1"/>
    <d v="2021-04-17T00:00:00"/>
    <s v="Zone 2 - Jakkals"/>
    <x v="257"/>
    <x v="52"/>
    <x v="140"/>
    <x v="1"/>
    <x v="13"/>
    <x v="0"/>
    <x v="10"/>
    <n v="41"/>
    <n v="1.1000000000000001"/>
    <n v="1.1000000000000001"/>
  </r>
  <r>
    <x v="1"/>
    <d v="2021-04-17T00:00:00"/>
    <s v="Zone 2 - Jakkals"/>
    <x v="250"/>
    <x v="201"/>
    <x v="160"/>
    <x v="5"/>
    <x v="13"/>
    <x v="0"/>
    <x v="0"/>
    <m/>
    <s v=""/>
    <s v=""/>
  </r>
  <r>
    <x v="1"/>
    <d v="2021-04-17T00:00:00"/>
    <s v="Zone 2 - Jakkals"/>
    <x v="307"/>
    <x v="9"/>
    <x v="167"/>
    <x v="5"/>
    <x v="13"/>
    <x v="0"/>
    <x v="12"/>
    <n v="146"/>
    <n v="40.299999999999997"/>
    <n v="40.299999999999997"/>
  </r>
  <r>
    <x v="1"/>
    <d v="2021-04-17T00:00:00"/>
    <s v="Zone 2 - Jakkals"/>
    <x v="254"/>
    <x v="203"/>
    <x v="164"/>
    <x v="5"/>
    <x v="13"/>
    <x v="0"/>
    <x v="0"/>
    <m/>
    <s v=""/>
    <s v=""/>
  </r>
  <r>
    <x v="1"/>
    <d v="2021-04-17T00:00:00"/>
    <s v="Zone 2 - Jakkals"/>
    <x v="308"/>
    <x v="237"/>
    <x v="187"/>
    <x v="3"/>
    <x v="13"/>
    <x v="0"/>
    <x v="0"/>
    <m/>
    <s v=""/>
    <s v=""/>
  </r>
  <r>
    <x v="1"/>
    <d v="2021-04-17T00:00:00"/>
    <s v="Zone 2 - Jakkals"/>
    <x v="251"/>
    <x v="112"/>
    <x v="161"/>
    <x v="5"/>
    <x v="3"/>
    <x v="0"/>
    <x v="0"/>
    <m/>
    <s v=""/>
    <s v=""/>
  </r>
  <r>
    <x v="1"/>
    <d v="2021-04-17T00:00:00"/>
    <s v="Zone 2 - Jakkals"/>
    <x v="260"/>
    <x v="207"/>
    <x v="167"/>
    <x v="8"/>
    <x v="13"/>
    <x v="0"/>
    <x v="0"/>
    <m/>
    <s v=""/>
    <s v=""/>
  </r>
  <r>
    <x v="1"/>
    <d v="2021-04-17T00:00:00"/>
    <s v="Zone 2 - Jakkals"/>
    <x v="261"/>
    <x v="83"/>
    <x v="168"/>
    <x v="5"/>
    <x v="13"/>
    <x v="0"/>
    <x v="0"/>
    <m/>
    <s v=""/>
    <s v=""/>
  </r>
  <r>
    <x v="1"/>
    <d v="2021-04-17T00:00:00"/>
    <s v="Zone 2 - Jakkals"/>
    <x v="256"/>
    <x v="139"/>
    <x v="166"/>
    <x v="5"/>
    <x v="13"/>
    <x v="0"/>
    <x v="0"/>
    <m/>
    <s v=""/>
    <s v=""/>
  </r>
  <r>
    <x v="1"/>
    <d v="2021-04-17T00:00:00"/>
    <s v="Zone 2 - Jakkals"/>
    <x v="255"/>
    <x v="204"/>
    <x v="165"/>
    <x v="5"/>
    <x v="13"/>
    <x v="0"/>
    <x v="0"/>
    <m/>
    <s v=""/>
    <s v=""/>
  </r>
  <r>
    <x v="1"/>
    <d v="2021-04-17T00:00:00"/>
    <s v="Zone 2 - Jakkals"/>
    <x v="258"/>
    <x v="205"/>
    <x v="140"/>
    <x v="9"/>
    <x v="13"/>
    <x v="0"/>
    <x v="2"/>
    <n v="96"/>
    <n v="3.3"/>
    <n v="3.3"/>
  </r>
  <r>
    <x v="1"/>
    <d v="2021-04-17T00:00:00"/>
    <s v="Zone 2 - Jakkals"/>
    <x v="258"/>
    <x v="205"/>
    <x v="140"/>
    <x v="9"/>
    <x v="13"/>
    <x v="0"/>
    <x v="1"/>
    <n v="100"/>
    <n v="3.7"/>
    <n v="3.7"/>
  </r>
  <r>
    <x v="1"/>
    <d v="2021-04-17T00:00:00"/>
    <s v="Zone 2 - Jakkals"/>
    <x v="309"/>
    <x v="238"/>
    <x v="98"/>
    <x v="5"/>
    <x v="13"/>
    <x v="0"/>
    <x v="3"/>
    <n v="88"/>
    <n v="2.8"/>
    <n v="2.8"/>
  </r>
  <r>
    <x v="1"/>
    <d v="2021-04-17T00:00:00"/>
    <s v="Zone 2 - Jakkals"/>
    <x v="252"/>
    <x v="83"/>
    <x v="162"/>
    <x v="8"/>
    <x v="13"/>
    <x v="0"/>
    <x v="3"/>
    <n v="106"/>
    <n v="5.3"/>
    <n v="5.3"/>
  </r>
  <r>
    <x v="1"/>
    <d v="2021-04-17T00:00:00"/>
    <s v="Zone 2 - Jakkals"/>
    <x v="310"/>
    <x v="239"/>
    <x v="188"/>
    <x v="7"/>
    <x v="13"/>
    <x v="0"/>
    <x v="2"/>
    <n v="73"/>
    <n v="1.4"/>
    <n v="1.4"/>
  </r>
  <r>
    <x v="1"/>
    <d v="2021-04-17T00:00:00"/>
    <s v="Zone 2 - Jakkals"/>
    <x v="125"/>
    <x v="112"/>
    <x v="83"/>
    <x v="8"/>
    <x v="5"/>
    <x v="0"/>
    <x v="0"/>
    <m/>
    <s v=""/>
    <s v=""/>
  </r>
  <r>
    <x v="1"/>
    <d v="2021-04-17T00:00:00"/>
    <s v="Zone 2 - Jakkals"/>
    <x v="124"/>
    <x v="111"/>
    <x v="82"/>
    <x v="1"/>
    <x v="5"/>
    <x v="0"/>
    <x v="0"/>
    <m/>
    <s v=""/>
    <s v=""/>
  </r>
  <r>
    <x v="1"/>
    <d v="2021-04-17T00:00:00"/>
    <s v="Zone 2 - Jakkals"/>
    <x v="137"/>
    <x v="123"/>
    <x v="93"/>
    <x v="2"/>
    <x v="5"/>
    <x v="0"/>
    <x v="0"/>
    <m/>
    <s v=""/>
    <s v=""/>
  </r>
  <r>
    <x v="1"/>
    <d v="2021-04-17T00:00:00"/>
    <s v="Zone 2 - Jakkals"/>
    <x v="138"/>
    <x v="124"/>
    <x v="93"/>
    <x v="3"/>
    <x v="5"/>
    <x v="0"/>
    <x v="0"/>
    <m/>
    <s v=""/>
    <s v=""/>
  </r>
  <r>
    <x v="1"/>
    <d v="2021-04-17T00:00:00"/>
    <s v="Zone 2 - Jakkals"/>
    <x v="311"/>
    <x v="192"/>
    <x v="189"/>
    <x v="1"/>
    <x v="5"/>
    <x v="0"/>
    <x v="0"/>
    <m/>
    <s v=""/>
    <s v=""/>
  </r>
  <r>
    <x v="1"/>
    <d v="2021-04-17T00:00:00"/>
    <s v="Zone 2 - Jakkals"/>
    <x v="123"/>
    <x v="110"/>
    <x v="80"/>
    <x v="7"/>
    <x v="5"/>
    <x v="0"/>
    <x v="0"/>
    <m/>
    <s v=""/>
    <s v=""/>
  </r>
  <r>
    <x v="1"/>
    <d v="2021-04-17T00:00:00"/>
    <s v="Zone 2 - Jakkals"/>
    <x v="312"/>
    <x v="234"/>
    <x v="190"/>
    <x v="7"/>
    <x v="15"/>
    <x v="0"/>
    <x v="6"/>
    <n v="186"/>
    <n v="89.7"/>
    <n v="89.7"/>
  </r>
  <r>
    <x v="1"/>
    <d v="2021-04-17T00:00:00"/>
    <s v="Zone 2 - Jakkals"/>
    <x v="313"/>
    <x v="240"/>
    <x v="191"/>
    <x v="7"/>
    <x v="5"/>
    <x v="0"/>
    <x v="0"/>
    <m/>
    <s v=""/>
    <s v=""/>
  </r>
  <r>
    <x v="1"/>
    <d v="2021-04-17T00:00:00"/>
    <s v="Zone 2 - Jakkals"/>
    <x v="314"/>
    <x v="241"/>
    <x v="192"/>
    <x v="7"/>
    <x v="5"/>
    <x v="0"/>
    <x v="10"/>
    <n v="40"/>
    <n v="1"/>
    <n v="1"/>
  </r>
  <r>
    <x v="1"/>
    <d v="2021-04-17T00:00:00"/>
    <s v="Zone 2 - Jakkals"/>
    <x v="315"/>
    <x v="88"/>
    <x v="190"/>
    <x v="7"/>
    <x v="5"/>
    <x v="0"/>
    <x v="0"/>
    <m/>
    <s v=""/>
    <s v=""/>
  </r>
  <r>
    <x v="1"/>
    <d v="2021-04-17T00:00:00"/>
    <s v="Zone 2 - Jakkals"/>
    <x v="142"/>
    <x v="5"/>
    <x v="52"/>
    <x v="1"/>
    <x v="5"/>
    <x v="0"/>
    <x v="3"/>
    <n v="73"/>
    <n v="1.4"/>
    <n v="1.4"/>
  </r>
  <r>
    <x v="1"/>
    <d v="2021-04-17T00:00:00"/>
    <s v="Zone 2 - Jakkals"/>
    <x v="140"/>
    <x v="126"/>
    <x v="94"/>
    <x v="7"/>
    <x v="5"/>
    <x v="0"/>
    <x v="0"/>
    <m/>
    <s v=""/>
    <s v=""/>
  </r>
  <r>
    <x v="1"/>
    <d v="2021-04-17T00:00:00"/>
    <s v="Zone 2 - Jakkals"/>
    <x v="139"/>
    <x v="125"/>
    <x v="50"/>
    <x v="5"/>
    <x v="5"/>
    <x v="0"/>
    <x v="0"/>
    <m/>
    <s v=""/>
    <s v=""/>
  </r>
  <r>
    <x v="1"/>
    <d v="2021-04-17T00:00:00"/>
    <s v="Zone 2 - Jakkals"/>
    <x v="316"/>
    <x v="242"/>
    <x v="78"/>
    <x v="7"/>
    <x v="5"/>
    <x v="0"/>
    <x v="0"/>
    <m/>
    <s v=""/>
    <s v=""/>
  </r>
  <r>
    <x v="1"/>
    <d v="2021-04-17T00:00:00"/>
    <s v="Zone 2 - Jakkals"/>
    <x v="118"/>
    <x v="107"/>
    <x v="78"/>
    <x v="1"/>
    <x v="5"/>
    <x v="0"/>
    <x v="0"/>
    <m/>
    <s v=""/>
    <s v=""/>
  </r>
  <r>
    <x v="1"/>
    <d v="2021-04-17T00:00:00"/>
    <s v="Zone 2 - Jakkals"/>
    <x v="317"/>
    <x v="243"/>
    <x v="193"/>
    <x v="1"/>
    <x v="5"/>
    <x v="0"/>
    <x v="0"/>
    <m/>
    <s v=""/>
    <s v=""/>
  </r>
  <r>
    <x v="1"/>
    <d v="2021-04-17T00:00:00"/>
    <s v="Zone 2 - Jakkals"/>
    <x v="119"/>
    <x v="108"/>
    <x v="79"/>
    <x v="5"/>
    <x v="5"/>
    <x v="0"/>
    <x v="6"/>
    <n v="146"/>
    <n v="42"/>
    <n v="42"/>
  </r>
  <r>
    <x v="1"/>
    <d v="2021-04-17T00:00:00"/>
    <s v="Zone 2 - Jakkals"/>
    <x v="131"/>
    <x v="117"/>
    <x v="88"/>
    <x v="5"/>
    <x v="5"/>
    <x v="0"/>
    <x v="0"/>
    <m/>
    <s v=""/>
    <s v=""/>
  </r>
  <r>
    <x v="1"/>
    <d v="2021-04-17T00:00:00"/>
    <s v="Zone 2 - Jakkals"/>
    <x v="318"/>
    <x v="9"/>
    <x v="194"/>
    <x v="1"/>
    <x v="5"/>
    <x v="0"/>
    <x v="0"/>
    <m/>
    <s v=""/>
    <s v=""/>
  </r>
  <r>
    <x v="1"/>
    <d v="2021-04-17T00:00:00"/>
    <s v="Zone 2 - Jakkals"/>
    <x v="130"/>
    <x v="116"/>
    <x v="87"/>
    <x v="1"/>
    <x v="5"/>
    <x v="0"/>
    <x v="3"/>
    <n v="80"/>
    <n v="2"/>
    <n v="2"/>
  </r>
  <r>
    <x v="1"/>
    <d v="2021-04-17T00:00:00"/>
    <s v="Zone 2 - Jakkals"/>
    <x v="130"/>
    <x v="116"/>
    <x v="87"/>
    <x v="1"/>
    <x v="5"/>
    <x v="0"/>
    <x v="3"/>
    <n v="114"/>
    <n v="6.8"/>
    <n v="6.8"/>
  </r>
  <r>
    <x v="1"/>
    <d v="2021-04-17T00:00:00"/>
    <s v="Zone 2 - Jakkals"/>
    <x v="130"/>
    <x v="116"/>
    <x v="87"/>
    <x v="1"/>
    <x v="5"/>
    <x v="0"/>
    <x v="3"/>
    <n v="104"/>
    <n v="5"/>
    <n v="5"/>
  </r>
  <r>
    <x v="1"/>
    <d v="2021-04-17T00:00:00"/>
    <s v="Zone 2 - Jakkals"/>
    <x v="130"/>
    <x v="116"/>
    <x v="87"/>
    <x v="1"/>
    <x v="5"/>
    <x v="0"/>
    <x v="1"/>
    <n v="110"/>
    <n v="5.2"/>
    <n v="5.2"/>
  </r>
  <r>
    <x v="1"/>
    <d v="2021-04-17T00:00:00"/>
    <s v="Zone 2 - Jakkals"/>
    <x v="120"/>
    <x v="85"/>
    <x v="80"/>
    <x v="2"/>
    <x v="5"/>
    <x v="0"/>
    <x v="0"/>
    <m/>
    <s v=""/>
    <s v=""/>
  </r>
  <r>
    <x v="1"/>
    <d v="2021-04-17T00:00:00"/>
    <s v="Zone 2 - Jakkals"/>
    <x v="122"/>
    <x v="109"/>
    <x v="81"/>
    <x v="1"/>
    <x v="5"/>
    <x v="0"/>
    <x v="1"/>
    <n v="72"/>
    <n v="1.2"/>
    <n v="1.2"/>
  </r>
  <r>
    <x v="1"/>
    <d v="2021-04-17T00:00:00"/>
    <s v="Zone 2 - Jakkals"/>
    <x v="122"/>
    <x v="109"/>
    <x v="81"/>
    <x v="1"/>
    <x v="5"/>
    <x v="0"/>
    <x v="6"/>
    <n v="160"/>
    <n v="55.9"/>
    <n v="55.9"/>
  </r>
  <r>
    <x v="1"/>
    <d v="2021-04-17T00:00:00"/>
    <s v="Zone 2 - Jakkals"/>
    <x v="319"/>
    <x v="244"/>
    <x v="195"/>
    <x v="7"/>
    <x v="5"/>
    <x v="0"/>
    <x v="3"/>
    <n v="98"/>
    <n v="4"/>
    <n v="4"/>
  </r>
  <r>
    <x v="1"/>
    <d v="2021-04-17T00:00:00"/>
    <s v="Zone 2 - Jakkals"/>
    <x v="319"/>
    <x v="244"/>
    <x v="195"/>
    <x v="7"/>
    <x v="5"/>
    <x v="0"/>
    <x v="1"/>
    <n v="90"/>
    <n v="2.6"/>
    <n v="2.6"/>
  </r>
  <r>
    <x v="1"/>
    <d v="2021-04-17T00:00:00"/>
    <s v="Zone 2 - Jakkals"/>
    <x v="320"/>
    <x v="84"/>
    <x v="196"/>
    <x v="1"/>
    <x v="5"/>
    <x v="0"/>
    <x v="0"/>
    <m/>
    <s v=""/>
    <s v=""/>
  </r>
  <r>
    <x v="1"/>
    <d v="2021-04-17T00:00:00"/>
    <s v="Zone 2 - Jakkals"/>
    <x v="127"/>
    <x v="113"/>
    <x v="85"/>
    <x v="7"/>
    <x v="5"/>
    <x v="0"/>
    <x v="1"/>
    <n v="113"/>
    <n v="5.7"/>
    <n v="5.7"/>
  </r>
  <r>
    <x v="1"/>
    <d v="2021-04-17T00:00:00"/>
    <s v="Zone 2 - Jakkals"/>
    <x v="127"/>
    <x v="113"/>
    <x v="85"/>
    <x v="7"/>
    <x v="5"/>
    <x v="3"/>
    <x v="0"/>
    <n v="49"/>
    <n v="1.6"/>
    <n v="1.6"/>
  </r>
  <r>
    <x v="1"/>
    <d v="2021-04-17T00:00:00"/>
    <s v="Zone 2 - Jakkals"/>
    <x v="321"/>
    <x v="73"/>
    <x v="85"/>
    <x v="1"/>
    <x v="5"/>
    <x v="0"/>
    <x v="10"/>
    <n v="41"/>
    <n v="1.1000000000000001"/>
    <n v="1.1000000000000001"/>
  </r>
  <r>
    <x v="1"/>
    <d v="2021-04-17T00:00:00"/>
    <s v="Zone 2 - Jakkals"/>
    <x v="322"/>
    <x v="245"/>
    <x v="136"/>
    <x v="5"/>
    <x v="5"/>
    <x v="0"/>
    <x v="3"/>
    <n v="70"/>
    <n v="1.3"/>
    <n v="1.3"/>
  </r>
  <r>
    <x v="1"/>
    <d v="2021-04-17T00:00:00"/>
    <s v="Zone 2 - Jakkals"/>
    <x v="322"/>
    <x v="245"/>
    <x v="136"/>
    <x v="5"/>
    <x v="5"/>
    <x v="0"/>
    <x v="3"/>
    <n v="105"/>
    <n v="5.0999999999999996"/>
    <n v="5.0999999999999996"/>
  </r>
  <r>
    <x v="1"/>
    <d v="2021-04-17T00:00:00"/>
    <s v="Zone 2 - Jakkals"/>
    <x v="323"/>
    <x v="246"/>
    <x v="197"/>
    <x v="7"/>
    <x v="5"/>
    <x v="0"/>
    <x v="3"/>
    <n v="146"/>
    <n v="15.9"/>
    <n v="15.9"/>
  </r>
  <r>
    <x v="1"/>
    <d v="2021-04-17T00:00:00"/>
    <s v="Zone 2 - Jakkals"/>
    <x v="126"/>
    <x v="32"/>
    <x v="84"/>
    <x v="2"/>
    <x v="5"/>
    <x v="0"/>
    <x v="2"/>
    <n v="84"/>
    <n v="2.2000000000000002"/>
    <n v="2.2000000000000002"/>
  </r>
  <r>
    <x v="1"/>
    <d v="2021-04-17T00:00:00"/>
    <s v="Zone 2 - Jakkals"/>
    <x v="324"/>
    <x v="63"/>
    <x v="198"/>
    <x v="2"/>
    <x v="5"/>
    <x v="0"/>
    <x v="3"/>
    <n v="113"/>
    <n v="6.6"/>
    <n v="6.6"/>
  </r>
  <r>
    <x v="1"/>
    <d v="2021-04-17T00:00:00"/>
    <s v="Zone 2 - Jakkals"/>
    <x v="324"/>
    <x v="63"/>
    <x v="198"/>
    <x v="2"/>
    <x v="5"/>
    <x v="0"/>
    <x v="1"/>
    <n v="109"/>
    <n v="5"/>
    <n v="5"/>
  </r>
  <r>
    <x v="1"/>
    <d v="2021-04-17T00:00:00"/>
    <s v="Zone 2 - Jakkals"/>
    <x v="325"/>
    <x v="85"/>
    <x v="199"/>
    <x v="0"/>
    <x v="5"/>
    <x v="0"/>
    <x v="0"/>
    <m/>
    <s v=""/>
    <s v=""/>
  </r>
  <r>
    <x v="1"/>
    <d v="2021-04-17T00:00:00"/>
    <s v="Zone 2 - Jakkals"/>
    <x v="129"/>
    <x v="115"/>
    <x v="86"/>
    <x v="1"/>
    <x v="5"/>
    <x v="0"/>
    <x v="3"/>
    <n v="120"/>
    <n v="8.1"/>
    <n v="8.1"/>
  </r>
  <r>
    <x v="1"/>
    <d v="2021-04-17T00:00:00"/>
    <s v="Zone 2 - Jakkals"/>
    <x v="129"/>
    <x v="115"/>
    <x v="86"/>
    <x v="1"/>
    <x v="5"/>
    <x v="0"/>
    <x v="3"/>
    <n v="113"/>
    <n v="6.6"/>
    <n v="6.6"/>
  </r>
  <r>
    <x v="1"/>
    <d v="2021-04-17T00:00:00"/>
    <s v="Zone 2 - Jakkals"/>
    <x v="136"/>
    <x v="122"/>
    <x v="92"/>
    <x v="1"/>
    <x v="2"/>
    <x v="0"/>
    <x v="0"/>
    <m/>
    <s v=""/>
    <s v=""/>
  </r>
  <r>
    <x v="1"/>
    <d v="2021-04-17T00:00:00"/>
    <s v="Zone 2 - Jakkals"/>
    <x v="135"/>
    <x v="121"/>
    <x v="91"/>
    <x v="0"/>
    <x v="5"/>
    <x v="1"/>
    <x v="0"/>
    <n v="55"/>
    <n v="1.7"/>
    <n v="1.7"/>
  </r>
  <r>
    <x v="1"/>
    <d v="2021-04-17T00:00:00"/>
    <s v="Zone 2 - Jakkals"/>
    <x v="141"/>
    <x v="83"/>
    <x v="79"/>
    <x v="2"/>
    <x v="5"/>
    <x v="0"/>
    <x v="1"/>
    <n v="107"/>
    <n v="4.7"/>
    <n v="4.7"/>
  </r>
  <r>
    <x v="1"/>
    <d v="2021-04-17T00:00:00"/>
    <s v="Zone 2 - Jakkals"/>
    <x v="132"/>
    <x v="118"/>
    <x v="46"/>
    <x v="5"/>
    <x v="15"/>
    <x v="0"/>
    <x v="3"/>
    <n v="113"/>
    <n v="6.6"/>
    <n v="6.6"/>
  </r>
  <r>
    <x v="1"/>
    <d v="2021-04-17T00:00:00"/>
    <s v="Zone 2 - Jakkals"/>
    <x v="147"/>
    <x v="130"/>
    <x v="99"/>
    <x v="5"/>
    <x v="4"/>
    <x v="0"/>
    <x v="0"/>
    <m/>
    <s v=""/>
    <s v=""/>
  </r>
  <r>
    <x v="1"/>
    <d v="2021-04-17T00:00:00"/>
    <s v="Zone 2 - Jakkals"/>
    <x v="150"/>
    <x v="132"/>
    <x v="102"/>
    <x v="5"/>
    <x v="4"/>
    <x v="0"/>
    <x v="0"/>
    <m/>
    <s v=""/>
    <s v=""/>
  </r>
  <r>
    <x v="1"/>
    <d v="2021-04-17T00:00:00"/>
    <s v="Zone 2 - Jakkals"/>
    <x v="157"/>
    <x v="9"/>
    <x v="106"/>
    <x v="1"/>
    <x v="4"/>
    <x v="0"/>
    <x v="0"/>
    <m/>
    <s v=""/>
    <s v=""/>
  </r>
  <r>
    <x v="1"/>
    <d v="2021-04-17T00:00:00"/>
    <s v="Zone 2 - Jakkals"/>
    <x v="144"/>
    <x v="46"/>
    <x v="96"/>
    <x v="5"/>
    <x v="4"/>
    <x v="0"/>
    <x v="0"/>
    <m/>
    <s v=""/>
    <s v=""/>
  </r>
  <r>
    <x v="1"/>
    <d v="2021-04-17T00:00:00"/>
    <s v="Zone 2 - Jakkals"/>
    <x v="326"/>
    <x v="247"/>
    <x v="200"/>
    <x v="4"/>
    <x v="24"/>
    <x v="0"/>
    <x v="0"/>
    <m/>
    <s v=""/>
    <s v=""/>
  </r>
  <r>
    <x v="1"/>
    <d v="2021-04-17T00:00:00"/>
    <s v="Zone 2 - Jakkals"/>
    <x v="149"/>
    <x v="131"/>
    <x v="101"/>
    <x v="5"/>
    <x v="4"/>
    <x v="0"/>
    <x v="1"/>
    <n v="112"/>
    <n v="5.5"/>
    <n v="5.5"/>
  </r>
  <r>
    <x v="1"/>
    <d v="2021-04-17T00:00:00"/>
    <s v="Zone 2 - Jakkals"/>
    <x v="327"/>
    <x v="248"/>
    <x v="200"/>
    <x v="4"/>
    <x v="24"/>
    <x v="0"/>
    <x v="1"/>
    <n v="113"/>
    <n v="5.7"/>
    <n v="5.7"/>
  </r>
  <r>
    <x v="1"/>
    <d v="2021-04-17T00:00:00"/>
    <s v="Zone 2 - Jakkals"/>
    <x v="327"/>
    <x v="248"/>
    <x v="200"/>
    <x v="4"/>
    <x v="24"/>
    <x v="0"/>
    <x v="2"/>
    <n v="71"/>
    <n v="1.3"/>
    <n v="1.3"/>
  </r>
  <r>
    <x v="1"/>
    <d v="2021-04-17T00:00:00"/>
    <s v="Zone 2 - Jakkals"/>
    <x v="153"/>
    <x v="135"/>
    <x v="104"/>
    <x v="0"/>
    <x v="4"/>
    <x v="0"/>
    <x v="12"/>
    <n v="151"/>
    <n v="44.8"/>
    <n v="44.8"/>
  </r>
  <r>
    <x v="1"/>
    <d v="2021-04-17T00:00:00"/>
    <s v="Zone 2 - Jakkals"/>
    <x v="145"/>
    <x v="128"/>
    <x v="97"/>
    <x v="5"/>
    <x v="4"/>
    <x v="0"/>
    <x v="3"/>
    <n v="112"/>
    <n v="6.4"/>
    <n v="6.4"/>
  </r>
  <r>
    <x v="1"/>
    <d v="2021-04-17T00:00:00"/>
    <s v="Zone 2 - Jakkals"/>
    <x v="145"/>
    <x v="128"/>
    <x v="97"/>
    <x v="5"/>
    <x v="4"/>
    <x v="0"/>
    <x v="3"/>
    <n v="91"/>
    <n v="3.1"/>
    <n v="3.1"/>
  </r>
  <r>
    <x v="1"/>
    <d v="2021-04-17T00:00:00"/>
    <s v="Zone 2 - Jakkals"/>
    <x v="160"/>
    <x v="140"/>
    <x v="109"/>
    <x v="2"/>
    <x v="4"/>
    <x v="0"/>
    <x v="6"/>
    <n v="159"/>
    <n v="54.8"/>
    <n v="54.8"/>
  </r>
  <r>
    <x v="1"/>
    <d v="2021-04-17T00:00:00"/>
    <s v="Zone 2 - Jakkals"/>
    <x v="159"/>
    <x v="78"/>
    <x v="108"/>
    <x v="2"/>
    <x v="4"/>
    <x v="3"/>
    <x v="0"/>
    <n v="50"/>
    <n v="1.7"/>
    <n v="1.7"/>
  </r>
  <r>
    <x v="1"/>
    <d v="2021-04-17T00:00:00"/>
    <s v="Zone 2 - Jakkals"/>
    <x v="151"/>
    <x v="133"/>
    <x v="103"/>
    <x v="1"/>
    <x v="4"/>
    <x v="0"/>
    <x v="10"/>
    <n v="40"/>
    <n v="1"/>
    <n v="1"/>
  </r>
  <r>
    <x v="1"/>
    <d v="2021-04-17T00:00:00"/>
    <s v="Zone 2 - Jakkals"/>
    <x v="151"/>
    <x v="133"/>
    <x v="103"/>
    <x v="1"/>
    <x v="4"/>
    <x v="0"/>
    <x v="3"/>
    <n v="92"/>
    <n v="3.3"/>
    <n v="3.3"/>
  </r>
  <r>
    <x v="1"/>
    <d v="2021-04-17T00:00:00"/>
    <s v="Zone 2 - Jakkals"/>
    <x v="151"/>
    <x v="133"/>
    <x v="103"/>
    <x v="1"/>
    <x v="4"/>
    <x v="0"/>
    <x v="3"/>
    <n v="98"/>
    <n v="4"/>
    <n v="4"/>
  </r>
  <r>
    <x v="1"/>
    <d v="2021-04-17T00:00:00"/>
    <s v="Zone 2 - Jakkals"/>
    <x v="151"/>
    <x v="133"/>
    <x v="103"/>
    <x v="1"/>
    <x v="4"/>
    <x v="0"/>
    <x v="3"/>
    <n v="87"/>
    <n v="2.7"/>
    <n v="2.7"/>
  </r>
  <r>
    <x v="1"/>
    <d v="2021-04-17T00:00:00"/>
    <s v="Zone 2 - Jakkals"/>
    <x v="151"/>
    <x v="133"/>
    <x v="103"/>
    <x v="1"/>
    <x v="4"/>
    <x v="0"/>
    <x v="3"/>
    <n v="86"/>
    <n v="2.6"/>
    <n v="2.6"/>
  </r>
  <r>
    <x v="1"/>
    <d v="2021-04-17T00:00:00"/>
    <s v="Zone 2 - Jakkals"/>
    <x v="148"/>
    <x v="9"/>
    <x v="100"/>
    <x v="5"/>
    <x v="4"/>
    <x v="0"/>
    <x v="3"/>
    <n v="135"/>
    <n v="12.1"/>
    <n v="12.1"/>
  </r>
  <r>
    <x v="1"/>
    <d v="2021-04-17T00:00:00"/>
    <s v="Zone 2 - Jakkals"/>
    <x v="148"/>
    <x v="9"/>
    <x v="100"/>
    <x v="5"/>
    <x v="4"/>
    <x v="0"/>
    <x v="10"/>
    <n v="41"/>
    <n v="1.1000000000000001"/>
    <n v="1.1000000000000001"/>
  </r>
  <r>
    <x v="1"/>
    <d v="2021-04-17T00:00:00"/>
    <s v="Zone 2 - Jakkals"/>
    <x v="148"/>
    <x v="9"/>
    <x v="100"/>
    <x v="5"/>
    <x v="4"/>
    <x v="0"/>
    <x v="6"/>
    <n v="156"/>
    <n v="51.7"/>
    <n v="51.7"/>
  </r>
  <r>
    <x v="1"/>
    <d v="2021-04-17T00:00:00"/>
    <s v="Zone 2 - Jakkals"/>
    <x v="163"/>
    <x v="143"/>
    <x v="111"/>
    <x v="8"/>
    <x v="4"/>
    <x v="0"/>
    <x v="3"/>
    <n v="107"/>
    <n v="5.5"/>
    <n v="5.5"/>
  </r>
  <r>
    <x v="1"/>
    <d v="2021-04-17T00:00:00"/>
    <s v="Zone 2 - Jakkals"/>
    <x v="162"/>
    <x v="142"/>
    <x v="111"/>
    <x v="10"/>
    <x v="4"/>
    <x v="0"/>
    <x v="2"/>
    <n v="71"/>
    <n v="1.3"/>
    <n v="1.3"/>
  </r>
  <r>
    <x v="1"/>
    <d v="2021-04-17T00:00:00"/>
    <s v="Zone 2 - Jakkals"/>
    <x v="162"/>
    <x v="142"/>
    <x v="111"/>
    <x v="10"/>
    <x v="4"/>
    <x v="0"/>
    <x v="2"/>
    <n v="73"/>
    <n v="1.4"/>
    <n v="1.4"/>
  </r>
  <r>
    <x v="1"/>
    <d v="2021-04-17T00:00:00"/>
    <s v="Zone 2 - Jakkals"/>
    <x v="146"/>
    <x v="129"/>
    <x v="98"/>
    <x v="1"/>
    <x v="4"/>
    <x v="0"/>
    <x v="8"/>
    <n v="64"/>
    <n v="3.8"/>
    <n v="3.8"/>
  </r>
  <r>
    <x v="1"/>
    <d v="2021-04-17T00:00:00"/>
    <s v="Zone 2 - Jakkals"/>
    <x v="156"/>
    <x v="138"/>
    <x v="10"/>
    <x v="1"/>
    <x v="4"/>
    <x v="1"/>
    <x v="0"/>
    <n v="56"/>
    <n v="1.8"/>
    <n v="1.8"/>
  </r>
  <r>
    <x v="1"/>
    <d v="2021-04-17T00:00:00"/>
    <s v="Zone 2 - Jakkals"/>
    <x v="156"/>
    <x v="138"/>
    <x v="10"/>
    <x v="1"/>
    <x v="4"/>
    <x v="0"/>
    <x v="12"/>
    <n v="157"/>
    <n v="50.6"/>
    <n v="50.6"/>
  </r>
  <r>
    <x v="1"/>
    <d v="2021-04-17T00:00:00"/>
    <s v="Zone 2 - Jakkals"/>
    <x v="161"/>
    <x v="141"/>
    <x v="110"/>
    <x v="1"/>
    <x v="4"/>
    <x v="0"/>
    <x v="3"/>
    <n v="111"/>
    <n v="6.2"/>
    <n v="6.2"/>
  </r>
  <r>
    <x v="1"/>
    <d v="2021-04-17T00:00:00"/>
    <s v="Zone 2 - Jakkals"/>
    <x v="161"/>
    <x v="141"/>
    <x v="110"/>
    <x v="1"/>
    <x v="4"/>
    <x v="0"/>
    <x v="3"/>
    <n v="109"/>
    <n v="5.8"/>
    <n v="5.8"/>
  </r>
  <r>
    <x v="1"/>
    <d v="2021-04-17T00:00:00"/>
    <s v="Zone 2 - Jakkals"/>
    <x v="161"/>
    <x v="141"/>
    <x v="110"/>
    <x v="1"/>
    <x v="4"/>
    <x v="0"/>
    <x v="3"/>
    <n v="143"/>
    <n v="14.8"/>
    <n v="14.8"/>
  </r>
  <r>
    <x v="1"/>
    <d v="2021-04-17T00:00:00"/>
    <s v="Zone 2 - Jakkals"/>
    <x v="161"/>
    <x v="141"/>
    <x v="110"/>
    <x v="1"/>
    <x v="4"/>
    <x v="0"/>
    <x v="6"/>
    <n v="150"/>
    <n v="45.7"/>
    <n v="45.7"/>
  </r>
  <r>
    <x v="1"/>
    <d v="2021-04-17T00:00:00"/>
    <s v="Zone 2 - Jakkals"/>
    <x v="328"/>
    <x v="111"/>
    <x v="159"/>
    <x v="5"/>
    <x v="4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1"/>
    <x v="0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1"/>
    <x v="0"/>
    <x v="4"/>
    <x v="0"/>
    <n v="33"/>
    <n v="0.7"/>
    <n v="0.7"/>
  </r>
  <r>
    <x v="2"/>
    <d v="2021-06-05T00:00:00"/>
    <s v="Zone 1 - Mile 11"/>
    <x v="17"/>
    <x v="16"/>
    <x v="11"/>
    <x v="1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5"/>
    <x v="0"/>
    <x v="1"/>
    <x v="0"/>
    <n v="54"/>
    <n v="1.6"/>
    <n v="1.6"/>
  </r>
  <r>
    <x v="2"/>
    <d v="2021-06-05T00:00:00"/>
    <s v="Zone 1 - Mile 11"/>
    <x v="4"/>
    <x v="4"/>
    <x v="2"/>
    <x v="4"/>
    <x v="0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49"/>
    <x v="201"/>
    <x v="5"/>
    <x v="0"/>
    <x v="0"/>
    <x v="0"/>
    <m/>
    <s v=""/>
    <s v=""/>
  </r>
  <r>
    <x v="2"/>
    <d v="2021-06-05T00:00:00"/>
    <s v="Zone 1 - Mile 11"/>
    <x v="262"/>
    <x v="83"/>
    <x v="169"/>
    <x v="8"/>
    <x v="0"/>
    <x v="4"/>
    <x v="0"/>
    <n v="32"/>
    <n v="0.6"/>
    <n v="0.6"/>
  </r>
  <r>
    <x v="2"/>
    <d v="2021-06-05T00:00:00"/>
    <s v="Zone 1 - Mile 11"/>
    <x v="262"/>
    <x v="83"/>
    <x v="169"/>
    <x v="8"/>
    <x v="0"/>
    <x v="4"/>
    <x v="0"/>
    <n v="34"/>
    <n v="0.7"/>
    <n v="0.7"/>
  </r>
  <r>
    <x v="2"/>
    <d v="2021-06-05T00:00:00"/>
    <s v="Zone 1 - Mile 11"/>
    <x v="262"/>
    <x v="83"/>
    <x v="169"/>
    <x v="8"/>
    <x v="0"/>
    <x v="4"/>
    <x v="0"/>
    <n v="30"/>
    <n v="0.5"/>
    <n v="0.5"/>
  </r>
  <r>
    <x v="2"/>
    <d v="2021-06-05T00:00:00"/>
    <s v="Zone 1 - Mile 11"/>
    <x v="262"/>
    <x v="83"/>
    <x v="169"/>
    <x v="8"/>
    <x v="0"/>
    <x v="4"/>
    <x v="0"/>
    <n v="31"/>
    <n v="0.5"/>
    <n v="0.5"/>
  </r>
  <r>
    <x v="2"/>
    <d v="2021-06-05T00:00:00"/>
    <s v="Zone 1 - Mile 11"/>
    <x v="330"/>
    <x v="60"/>
    <x v="202"/>
    <x v="1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3"/>
    <x v="0"/>
    <x v="0"/>
    <m/>
    <s v=""/>
    <s v=""/>
  </r>
  <r>
    <x v="2"/>
    <d v="2021-06-05T00:00:00"/>
    <s v="Zone 1 - Mile 11"/>
    <x v="279"/>
    <x v="122"/>
    <x v="15"/>
    <x v="1"/>
    <x v="3"/>
    <x v="0"/>
    <x v="10"/>
    <n v="40"/>
    <n v="1"/>
    <n v="1"/>
  </r>
  <r>
    <x v="2"/>
    <d v="2021-06-05T00:00:00"/>
    <s v="Zone 1 - Mile 11"/>
    <x v="23"/>
    <x v="22"/>
    <x v="15"/>
    <x v="9"/>
    <x v="3"/>
    <x v="0"/>
    <x v="2"/>
    <n v="75"/>
    <n v="1.5"/>
    <n v="1.5"/>
  </r>
  <r>
    <x v="2"/>
    <d v="2021-06-05T00:00:00"/>
    <s v="Zone 1 - Mile 11"/>
    <x v="302"/>
    <x v="218"/>
    <x v="2"/>
    <x v="5"/>
    <x v="2"/>
    <x v="0"/>
    <x v="0"/>
    <m/>
    <s v=""/>
    <s v=""/>
  </r>
  <r>
    <x v="2"/>
    <d v="2021-06-05T00:00:00"/>
    <s v="Zone 1 - Mile 11"/>
    <x v="27"/>
    <x v="24"/>
    <x v="18"/>
    <x v="5"/>
    <x v="2"/>
    <x v="0"/>
    <x v="12"/>
    <n v="97"/>
    <n v="11.6"/>
    <n v="11.6"/>
  </r>
  <r>
    <x v="2"/>
    <d v="2021-06-05T00:00:00"/>
    <s v="Zone 1 - Mile 11"/>
    <x v="30"/>
    <x v="27"/>
    <x v="20"/>
    <x v="1"/>
    <x v="2"/>
    <x v="0"/>
    <x v="0"/>
    <m/>
    <s v=""/>
    <s v=""/>
  </r>
  <r>
    <x v="2"/>
    <d v="2021-06-05T00:00:00"/>
    <s v="Zone 1 - Mile 11"/>
    <x v="282"/>
    <x v="218"/>
    <x v="148"/>
    <x v="2"/>
    <x v="2"/>
    <x v="0"/>
    <x v="0"/>
    <m/>
    <s v=""/>
    <s v=""/>
  </r>
  <r>
    <x v="2"/>
    <d v="2021-06-05T00:00:00"/>
    <s v="Zone 1 - Mile 11"/>
    <x v="281"/>
    <x v="217"/>
    <x v="148"/>
    <x v="3"/>
    <x v="2"/>
    <x v="0"/>
    <x v="0"/>
    <m/>
    <s v=""/>
    <s v=""/>
  </r>
  <r>
    <x v="2"/>
    <d v="2021-06-05T00:00:00"/>
    <s v="Zone 1 - Mile 11"/>
    <x v="24"/>
    <x v="9"/>
    <x v="16"/>
    <x v="2"/>
    <x v="2"/>
    <x v="0"/>
    <x v="4"/>
    <n v="73"/>
    <n v="3.1"/>
    <n v="3.1"/>
  </r>
  <r>
    <x v="2"/>
    <d v="2021-06-05T00:00:00"/>
    <s v="Zone 1 - Mile 11"/>
    <x v="28"/>
    <x v="25"/>
    <x v="18"/>
    <x v="2"/>
    <x v="2"/>
    <x v="0"/>
    <x v="0"/>
    <m/>
    <s v=""/>
    <s v=""/>
  </r>
  <r>
    <x v="2"/>
    <d v="2021-06-05T00:00:00"/>
    <s v="Zone 1 - Mile 11"/>
    <x v="33"/>
    <x v="30"/>
    <x v="22"/>
    <x v="8"/>
    <x v="0"/>
    <x v="1"/>
    <x v="0"/>
    <n v="43"/>
    <n v="0.8"/>
    <n v="0.8"/>
  </r>
  <r>
    <x v="2"/>
    <d v="2021-06-05T00:00:00"/>
    <s v="Zone 1 - Mile 11"/>
    <x v="25"/>
    <x v="9"/>
    <x v="10"/>
    <x v="2"/>
    <x v="4"/>
    <x v="0"/>
    <x v="3"/>
    <n v="163"/>
    <n v="23.1"/>
    <n v="23.1"/>
  </r>
  <r>
    <x v="2"/>
    <d v="2021-06-05T00:00:00"/>
    <s v="Zone 1 - Mile 11"/>
    <x v="22"/>
    <x v="21"/>
    <x v="14"/>
    <x v="9"/>
    <x v="2"/>
    <x v="0"/>
    <x v="0"/>
    <m/>
    <s v=""/>
    <s v=""/>
  </r>
  <r>
    <x v="2"/>
    <d v="2021-06-05T00:00:00"/>
    <s v="Zone 1 - Mile 11"/>
    <x v="331"/>
    <x v="250"/>
    <x v="22"/>
    <x v="10"/>
    <x v="23"/>
    <x v="0"/>
    <x v="0"/>
    <m/>
    <s v=""/>
    <s v=""/>
  </r>
  <r>
    <x v="2"/>
    <d v="2021-06-05T00:00:00"/>
    <s v="Zone 1 - Mile 11"/>
    <x v="35"/>
    <x v="32"/>
    <x v="19"/>
    <x v="1"/>
    <x v="3"/>
    <x v="4"/>
    <x v="0"/>
    <n v="33"/>
    <n v="0.7"/>
    <n v="0.7"/>
  </r>
  <r>
    <x v="2"/>
    <d v="2021-06-05T00:00:00"/>
    <s v="Zone 1 - Mile 11"/>
    <x v="29"/>
    <x v="26"/>
    <x v="19"/>
    <x v="9"/>
    <x v="3"/>
    <x v="0"/>
    <x v="3"/>
    <n v="110"/>
    <n v="6"/>
    <n v="6"/>
  </r>
  <r>
    <x v="2"/>
    <d v="2021-06-05T00:00:00"/>
    <s v="Zone 1 - Mile 11"/>
    <x v="32"/>
    <x v="29"/>
    <x v="21"/>
    <x v="2"/>
    <x v="2"/>
    <x v="0"/>
    <x v="10"/>
    <n v="46"/>
    <n v="1.5"/>
    <n v="1.5"/>
  </r>
  <r>
    <x v="2"/>
    <d v="2021-06-05T00:00:00"/>
    <s v="Zone 1 - Mile 11"/>
    <x v="31"/>
    <x v="28"/>
    <x v="21"/>
    <x v="10"/>
    <x v="2"/>
    <x v="0"/>
    <x v="0"/>
    <m/>
    <s v=""/>
    <s v=""/>
  </r>
  <r>
    <x v="2"/>
    <d v="2021-06-05T00:00:00"/>
    <s v="Zone 1 - Mile 11"/>
    <x v="258"/>
    <x v="205"/>
    <x v="140"/>
    <x v="9"/>
    <x v="13"/>
    <x v="0"/>
    <x v="3"/>
    <n v="92"/>
    <n v="3.3"/>
    <n v="3.3"/>
  </r>
  <r>
    <x v="2"/>
    <d v="2021-06-05T00:00:00"/>
    <s v="Zone 1 - Mile 11"/>
    <x v="250"/>
    <x v="201"/>
    <x v="160"/>
    <x v="5"/>
    <x v="13"/>
    <x v="0"/>
    <x v="0"/>
    <m/>
    <s v=""/>
    <s v=""/>
  </r>
  <r>
    <x v="2"/>
    <d v="2021-06-05T00:00:00"/>
    <s v="Zone 1 - Mile 11"/>
    <x v="309"/>
    <x v="238"/>
    <x v="98"/>
    <x v="5"/>
    <x v="13"/>
    <x v="0"/>
    <x v="0"/>
    <m/>
    <s v=""/>
    <s v=""/>
  </r>
  <r>
    <x v="2"/>
    <d v="2021-06-05T00:00:00"/>
    <s v="Zone 1 - Mile 11"/>
    <x v="251"/>
    <x v="112"/>
    <x v="161"/>
    <x v="5"/>
    <x v="3"/>
    <x v="0"/>
    <x v="0"/>
    <m/>
    <s v=""/>
    <s v=""/>
  </r>
  <r>
    <x v="2"/>
    <d v="2021-06-05T00:00:00"/>
    <s v="Zone 1 - Mile 11"/>
    <x v="257"/>
    <x v="52"/>
    <x v="140"/>
    <x v="1"/>
    <x v="13"/>
    <x v="0"/>
    <x v="0"/>
    <m/>
    <s v=""/>
    <s v=""/>
  </r>
  <r>
    <x v="2"/>
    <d v="2021-06-05T00:00:00"/>
    <s v="Zone 1 - Mile 11"/>
    <x v="260"/>
    <x v="207"/>
    <x v="167"/>
    <x v="8"/>
    <x v="13"/>
    <x v="0"/>
    <x v="0"/>
    <m/>
    <s v=""/>
    <s v=""/>
  </r>
  <r>
    <x v="2"/>
    <d v="2021-06-05T00:00:00"/>
    <s v="Zone 1 - Mile 11"/>
    <x v="307"/>
    <x v="9"/>
    <x v="167"/>
    <x v="5"/>
    <x v="13"/>
    <x v="0"/>
    <x v="0"/>
    <m/>
    <s v=""/>
    <s v=""/>
  </r>
  <r>
    <x v="2"/>
    <d v="2021-06-05T00:00:00"/>
    <s v="Zone 1 - Mile 11"/>
    <x v="255"/>
    <x v="204"/>
    <x v="165"/>
    <x v="5"/>
    <x v="13"/>
    <x v="4"/>
    <x v="0"/>
    <n v="33"/>
    <n v="0.7"/>
    <n v="0.7"/>
  </r>
  <r>
    <x v="2"/>
    <d v="2021-06-05T00:00:00"/>
    <s v="Zone 1 - Mile 11"/>
    <x v="255"/>
    <x v="204"/>
    <x v="165"/>
    <x v="5"/>
    <x v="13"/>
    <x v="4"/>
    <x v="0"/>
    <n v="34"/>
    <n v="0.7"/>
    <n v="0.7"/>
  </r>
  <r>
    <x v="2"/>
    <d v="2021-06-05T00:00:00"/>
    <s v="Zone 1 - Mile 11"/>
    <x v="256"/>
    <x v="139"/>
    <x v="166"/>
    <x v="5"/>
    <x v="13"/>
    <x v="0"/>
    <x v="0"/>
    <m/>
    <s v=""/>
    <s v=""/>
  </r>
  <r>
    <x v="2"/>
    <d v="2021-06-05T00:00:00"/>
    <s v="Zone 1 - Mile 11"/>
    <x v="252"/>
    <x v="83"/>
    <x v="162"/>
    <x v="8"/>
    <x v="13"/>
    <x v="0"/>
    <x v="0"/>
    <m/>
    <s v=""/>
    <s v=""/>
  </r>
  <r>
    <x v="2"/>
    <d v="2021-06-05T00:00:00"/>
    <s v="Zone 1 - Mile 11"/>
    <x v="310"/>
    <x v="239"/>
    <x v="188"/>
    <x v="7"/>
    <x v="13"/>
    <x v="0"/>
    <x v="0"/>
    <m/>
    <s v=""/>
    <s v=""/>
  </r>
  <r>
    <x v="2"/>
    <d v="2021-06-05T00:00:00"/>
    <s v="Zone 1 - Mile 11"/>
    <x v="259"/>
    <x v="206"/>
    <x v="167"/>
    <x v="5"/>
    <x v="13"/>
    <x v="0"/>
    <x v="0"/>
    <m/>
    <s v=""/>
    <s v=""/>
  </r>
  <r>
    <x v="2"/>
    <d v="2021-06-05T00:00:00"/>
    <s v="Zone 1 - Mile 11"/>
    <x v="332"/>
    <x v="251"/>
    <x v="203"/>
    <x v="1"/>
    <x v="21"/>
    <x v="0"/>
    <x v="0"/>
    <m/>
    <s v=""/>
    <s v=""/>
  </r>
  <r>
    <x v="2"/>
    <d v="2021-06-05T00:00:00"/>
    <s v="Zone 1 - Mile 11"/>
    <x v="333"/>
    <x v="160"/>
    <x v="203"/>
    <x v="5"/>
    <x v="21"/>
    <x v="0"/>
    <x v="0"/>
    <m/>
    <s v=""/>
    <s v=""/>
  </r>
  <r>
    <x v="2"/>
    <d v="2021-06-05T00:00:00"/>
    <s v="Zone 1 - Mile 11"/>
    <x v="247"/>
    <x v="198"/>
    <x v="159"/>
    <x v="0"/>
    <x v="20"/>
    <x v="0"/>
    <x v="0"/>
    <m/>
    <s v=""/>
    <s v=""/>
  </r>
  <r>
    <x v="2"/>
    <d v="2021-06-05T00:00:00"/>
    <s v="Zone 1 - Mile 11"/>
    <x v="295"/>
    <x v="228"/>
    <x v="99"/>
    <x v="6"/>
    <x v="20"/>
    <x v="0"/>
    <x v="0"/>
    <m/>
    <s v=""/>
    <s v=""/>
  </r>
  <r>
    <x v="2"/>
    <d v="2021-06-05T00:00:00"/>
    <s v="Zone 1 - Mile 11"/>
    <x v="246"/>
    <x v="77"/>
    <x v="159"/>
    <x v="1"/>
    <x v="20"/>
    <x v="0"/>
    <x v="0"/>
    <m/>
    <s v=""/>
    <s v=""/>
  </r>
  <r>
    <x v="2"/>
    <d v="2021-06-05T00:00:00"/>
    <s v="Zone 1 - Mile 11"/>
    <x v="234"/>
    <x v="192"/>
    <x v="154"/>
    <x v="8"/>
    <x v="20"/>
    <x v="0"/>
    <x v="1"/>
    <n v="81"/>
    <n v="1.8"/>
    <n v="1.8"/>
  </r>
  <r>
    <x v="2"/>
    <d v="2021-06-05T00:00:00"/>
    <s v="Zone 1 - Mile 11"/>
    <x v="249"/>
    <x v="200"/>
    <x v="45"/>
    <x v="8"/>
    <x v="20"/>
    <x v="4"/>
    <x v="0"/>
    <n v="37"/>
    <n v="0.9"/>
    <n v="0.9"/>
  </r>
  <r>
    <x v="2"/>
    <d v="2021-06-05T00:00:00"/>
    <s v="Zone 1 - Mile 11"/>
    <x v="293"/>
    <x v="49"/>
    <x v="106"/>
    <x v="5"/>
    <x v="20"/>
    <x v="0"/>
    <x v="3"/>
    <n v="112"/>
    <n v="6.4"/>
    <n v="6.4"/>
  </r>
  <r>
    <x v="2"/>
    <d v="2021-06-05T00:00:00"/>
    <s v="Zone 1 - Mile 11"/>
    <x v="237"/>
    <x v="92"/>
    <x v="18"/>
    <x v="5"/>
    <x v="20"/>
    <x v="0"/>
    <x v="4"/>
    <n v="69"/>
    <n v="2.6"/>
    <n v="2.6"/>
  </r>
  <r>
    <x v="2"/>
    <d v="2021-06-05T00:00:00"/>
    <s v="Zone 1 - Mile 11"/>
    <x v="236"/>
    <x v="193"/>
    <x v="18"/>
    <x v="5"/>
    <x v="20"/>
    <x v="4"/>
    <x v="0"/>
    <n v="32"/>
    <n v="0.6"/>
    <n v="0.6"/>
  </r>
  <r>
    <x v="2"/>
    <d v="2021-06-05T00:00:00"/>
    <s v="Zone 1 - Mile 11"/>
    <x v="236"/>
    <x v="193"/>
    <x v="18"/>
    <x v="5"/>
    <x v="20"/>
    <x v="4"/>
    <x v="0"/>
    <m/>
    <s v=""/>
    <s v=""/>
  </r>
  <r>
    <x v="2"/>
    <d v="2021-06-05T00:00:00"/>
    <s v="Zone 1 - Mile 11"/>
    <x v="235"/>
    <x v="31"/>
    <x v="18"/>
    <x v="8"/>
    <x v="20"/>
    <x v="4"/>
    <x v="0"/>
    <n v="32"/>
    <n v="0.6"/>
    <n v="0.6"/>
  </r>
  <r>
    <x v="2"/>
    <d v="2021-06-05T00:00:00"/>
    <s v="Zone 1 - Mile 11"/>
    <x v="296"/>
    <x v="229"/>
    <x v="99"/>
    <x v="1"/>
    <x v="20"/>
    <x v="0"/>
    <x v="0"/>
    <m/>
    <s v=""/>
    <s v=""/>
  </r>
  <r>
    <x v="2"/>
    <d v="2021-06-05T00:00:00"/>
    <s v="Zone 1 - Mile 11"/>
    <x v="245"/>
    <x v="197"/>
    <x v="54"/>
    <x v="5"/>
    <x v="20"/>
    <x v="0"/>
    <x v="3"/>
    <n v="164"/>
    <n v="23.6"/>
    <n v="23.6"/>
  </r>
  <r>
    <x v="2"/>
    <d v="2021-06-05T00:00:00"/>
    <s v="Zone 1 - Mile 11"/>
    <x v="245"/>
    <x v="197"/>
    <x v="54"/>
    <x v="5"/>
    <x v="20"/>
    <x v="0"/>
    <x v="3"/>
    <n v="97"/>
    <n v="3.9"/>
    <n v="3.9"/>
  </r>
  <r>
    <x v="2"/>
    <d v="2021-06-05T00:00:00"/>
    <s v="Zone 1 - Mile 11"/>
    <x v="334"/>
    <x v="9"/>
    <x v="204"/>
    <x v="1"/>
    <x v="20"/>
    <x v="0"/>
    <x v="0"/>
    <m/>
    <s v=""/>
    <s v=""/>
  </r>
  <r>
    <x v="2"/>
    <d v="2021-06-05T00:00:00"/>
    <s v="Zone 1 - Mile 11"/>
    <x v="297"/>
    <x v="230"/>
    <x v="183"/>
    <x v="3"/>
    <x v="20"/>
    <x v="0"/>
    <x v="0"/>
    <m/>
    <s v=""/>
    <s v=""/>
  </r>
  <r>
    <x v="2"/>
    <d v="2021-06-05T00:00:00"/>
    <s v="Zone 1 - Mile 11"/>
    <x v="301"/>
    <x v="234"/>
    <x v="54"/>
    <x v="1"/>
    <x v="20"/>
    <x v="0"/>
    <x v="0"/>
    <m/>
    <s v=""/>
    <s v=""/>
  </r>
  <r>
    <x v="2"/>
    <d v="2021-06-05T00:00:00"/>
    <s v="Zone 1 - Mile 11"/>
    <x v="244"/>
    <x v="196"/>
    <x v="158"/>
    <x v="5"/>
    <x v="20"/>
    <x v="0"/>
    <x v="0"/>
    <m/>
    <s v=""/>
    <s v=""/>
  </r>
  <r>
    <x v="2"/>
    <d v="2021-06-05T00:00:00"/>
    <s v="Zone 1 - Mile 11"/>
    <x v="136"/>
    <x v="122"/>
    <x v="92"/>
    <x v="1"/>
    <x v="2"/>
    <x v="0"/>
    <x v="0"/>
    <m/>
    <s v=""/>
    <s v=""/>
  </r>
  <r>
    <x v="2"/>
    <d v="2021-06-05T00:00:00"/>
    <s v="Zone 1 - Mile 11"/>
    <x v="135"/>
    <x v="121"/>
    <x v="91"/>
    <x v="0"/>
    <x v="5"/>
    <x v="1"/>
    <x v="0"/>
    <n v="53"/>
    <n v="1.5"/>
    <n v="1.5"/>
  </r>
  <r>
    <x v="2"/>
    <d v="2021-06-05T00:00:00"/>
    <s v="Zone 1 - Mile 11"/>
    <x v="335"/>
    <x v="88"/>
    <x v="78"/>
    <x v="1"/>
    <x v="5"/>
    <x v="0"/>
    <x v="0"/>
    <m/>
    <s v=""/>
    <s v=""/>
  </r>
  <r>
    <x v="2"/>
    <d v="2021-06-05T00:00:00"/>
    <s v="Zone 1 - Mile 11"/>
    <x v="316"/>
    <x v="242"/>
    <x v="78"/>
    <x v="7"/>
    <x v="5"/>
    <x v="0"/>
    <x v="0"/>
    <m/>
    <s v=""/>
    <s v=""/>
  </r>
  <r>
    <x v="2"/>
    <d v="2021-06-05T00:00:00"/>
    <s v="Zone 1 - Mile 11"/>
    <x v="317"/>
    <x v="243"/>
    <x v="193"/>
    <x v="1"/>
    <x v="5"/>
    <x v="0"/>
    <x v="0"/>
    <m/>
    <s v=""/>
    <s v=""/>
  </r>
  <r>
    <x v="2"/>
    <d v="2021-06-05T00:00:00"/>
    <s v="Zone 1 - Mile 11"/>
    <x v="138"/>
    <x v="124"/>
    <x v="93"/>
    <x v="3"/>
    <x v="5"/>
    <x v="0"/>
    <x v="0"/>
    <m/>
    <s v=""/>
    <s v=""/>
  </r>
  <r>
    <x v="2"/>
    <d v="2021-06-05T00:00:00"/>
    <s v="Zone 1 - Mile 11"/>
    <x v="137"/>
    <x v="123"/>
    <x v="93"/>
    <x v="2"/>
    <x v="5"/>
    <x v="0"/>
    <x v="0"/>
    <m/>
    <s v=""/>
    <s v=""/>
  </r>
  <r>
    <x v="2"/>
    <d v="2021-06-05T00:00:00"/>
    <s v="Zone 1 - Mile 11"/>
    <x v="125"/>
    <x v="112"/>
    <x v="83"/>
    <x v="8"/>
    <x v="5"/>
    <x v="0"/>
    <x v="4"/>
    <n v="52"/>
    <n v="1.1000000000000001"/>
    <n v="1.1000000000000001"/>
  </r>
  <r>
    <x v="2"/>
    <d v="2021-06-05T00:00:00"/>
    <s v="Zone 1 - Mile 11"/>
    <x v="126"/>
    <x v="32"/>
    <x v="84"/>
    <x v="2"/>
    <x v="5"/>
    <x v="1"/>
    <x v="0"/>
    <n v="43"/>
    <n v="0.8"/>
    <n v="0.8"/>
  </r>
  <r>
    <x v="2"/>
    <d v="2021-06-05T00:00:00"/>
    <s v="Zone 1 - Mile 11"/>
    <x v="126"/>
    <x v="32"/>
    <x v="84"/>
    <x v="2"/>
    <x v="5"/>
    <x v="1"/>
    <x v="0"/>
    <n v="43"/>
    <n v="0.8"/>
    <n v="0.8"/>
  </r>
  <r>
    <x v="2"/>
    <d v="2021-06-05T00:00:00"/>
    <s v="Zone 1 - Mile 11"/>
    <x v="142"/>
    <x v="5"/>
    <x v="52"/>
    <x v="1"/>
    <x v="5"/>
    <x v="0"/>
    <x v="4"/>
    <n v="83"/>
    <n v="4.5999999999999996"/>
    <n v="4.5999999999999996"/>
  </r>
  <r>
    <x v="2"/>
    <d v="2021-06-05T00:00:00"/>
    <s v="Zone 1 - Mile 11"/>
    <x v="142"/>
    <x v="5"/>
    <x v="52"/>
    <x v="1"/>
    <x v="5"/>
    <x v="1"/>
    <x v="0"/>
    <n v="53"/>
    <n v="1.5"/>
    <n v="1.5"/>
  </r>
  <r>
    <x v="2"/>
    <d v="2021-06-05T00:00:00"/>
    <s v="Zone 1 - Mile 11"/>
    <x v="336"/>
    <x v="88"/>
    <x v="205"/>
    <x v="1"/>
    <x v="5"/>
    <x v="1"/>
    <x v="0"/>
    <n v="44"/>
    <n v="0.9"/>
    <n v="0.9"/>
  </r>
  <r>
    <x v="2"/>
    <d v="2021-06-05T00:00:00"/>
    <s v="Zone 1 - Mile 11"/>
    <x v="336"/>
    <x v="88"/>
    <x v="205"/>
    <x v="1"/>
    <x v="5"/>
    <x v="1"/>
    <x v="0"/>
    <n v="54"/>
    <n v="1.6"/>
    <n v="1.6"/>
  </r>
  <r>
    <x v="2"/>
    <d v="2021-06-05T00:00:00"/>
    <s v="Zone 1 - Mile 11"/>
    <x v="122"/>
    <x v="109"/>
    <x v="81"/>
    <x v="1"/>
    <x v="5"/>
    <x v="0"/>
    <x v="0"/>
    <m/>
    <s v=""/>
    <s v=""/>
  </r>
  <r>
    <x v="2"/>
    <d v="2021-06-05T00:00:00"/>
    <s v="Zone 1 - Mile 11"/>
    <x v="313"/>
    <x v="240"/>
    <x v="191"/>
    <x v="7"/>
    <x v="5"/>
    <x v="0"/>
    <x v="0"/>
    <m/>
    <s v=""/>
    <s v=""/>
  </r>
  <r>
    <x v="2"/>
    <d v="2021-06-05T00:00:00"/>
    <s v="Zone 1 - Mile 11"/>
    <x v="312"/>
    <x v="234"/>
    <x v="190"/>
    <x v="7"/>
    <x v="15"/>
    <x v="0"/>
    <x v="0"/>
    <m/>
    <s v=""/>
    <s v=""/>
  </r>
  <r>
    <x v="2"/>
    <d v="2021-06-05T00:00:00"/>
    <s v="Zone 1 - Mile 11"/>
    <x v="130"/>
    <x v="116"/>
    <x v="87"/>
    <x v="1"/>
    <x v="5"/>
    <x v="0"/>
    <x v="0"/>
    <m/>
    <s v=""/>
    <s v=""/>
  </r>
  <r>
    <x v="2"/>
    <d v="2021-06-05T00:00:00"/>
    <s v="Zone 1 - Mile 11"/>
    <x v="318"/>
    <x v="9"/>
    <x v="194"/>
    <x v="1"/>
    <x v="5"/>
    <x v="0"/>
    <x v="0"/>
    <m/>
    <s v=""/>
    <s v=""/>
  </r>
  <r>
    <x v="2"/>
    <d v="2021-06-05T00:00:00"/>
    <s v="Zone 1 - Mile 11"/>
    <x v="124"/>
    <x v="111"/>
    <x v="82"/>
    <x v="1"/>
    <x v="5"/>
    <x v="1"/>
    <x v="0"/>
    <n v="40"/>
    <n v="0.7"/>
    <n v="0.7"/>
  </r>
  <r>
    <x v="2"/>
    <d v="2021-06-05T00:00:00"/>
    <s v="Zone 1 - Mile 11"/>
    <x v="120"/>
    <x v="85"/>
    <x v="80"/>
    <x v="2"/>
    <x v="5"/>
    <x v="0"/>
    <x v="0"/>
    <m/>
    <s v=""/>
    <s v=""/>
  </r>
  <r>
    <x v="2"/>
    <d v="2021-06-05T00:00:00"/>
    <s v="Zone 1 - Mile 11"/>
    <x v="123"/>
    <x v="110"/>
    <x v="80"/>
    <x v="7"/>
    <x v="5"/>
    <x v="0"/>
    <x v="3"/>
    <n v="124"/>
    <n v="9.1"/>
    <n v="9.1"/>
  </r>
  <r>
    <x v="2"/>
    <d v="2021-06-05T00:00:00"/>
    <s v="Zone 1 - Mile 11"/>
    <x v="119"/>
    <x v="108"/>
    <x v="79"/>
    <x v="5"/>
    <x v="5"/>
    <x v="0"/>
    <x v="0"/>
    <m/>
    <s v=""/>
    <s v=""/>
  </r>
  <r>
    <x v="2"/>
    <d v="2021-06-05T00:00:00"/>
    <s v="Zone 1 - Mile 11"/>
    <x v="132"/>
    <x v="118"/>
    <x v="46"/>
    <x v="5"/>
    <x v="15"/>
    <x v="0"/>
    <x v="0"/>
    <m/>
    <s v=""/>
    <s v=""/>
  </r>
  <r>
    <x v="2"/>
    <d v="2021-06-05T00:00:00"/>
    <s v="Zone 1 - Mile 11"/>
    <x v="141"/>
    <x v="83"/>
    <x v="79"/>
    <x v="2"/>
    <x v="5"/>
    <x v="0"/>
    <x v="0"/>
    <m/>
    <s v=""/>
    <s v=""/>
  </r>
  <r>
    <x v="2"/>
    <d v="2021-06-05T00:00:00"/>
    <s v="Zone 1 - Mile 11"/>
    <x v="129"/>
    <x v="115"/>
    <x v="86"/>
    <x v="1"/>
    <x v="5"/>
    <x v="0"/>
    <x v="0"/>
    <m/>
    <s v=""/>
    <s v=""/>
  </r>
  <r>
    <x v="2"/>
    <d v="2021-06-05T00:00:00"/>
    <s v="Zone 1 - Mile 11"/>
    <x v="323"/>
    <x v="246"/>
    <x v="197"/>
    <x v="7"/>
    <x v="5"/>
    <x v="0"/>
    <x v="0"/>
    <m/>
    <s v=""/>
    <s v=""/>
  </r>
  <r>
    <x v="2"/>
    <d v="2021-06-05T00:00:00"/>
    <s v="Zone 1 - Mile 11"/>
    <x v="314"/>
    <x v="241"/>
    <x v="192"/>
    <x v="7"/>
    <x v="5"/>
    <x v="4"/>
    <x v="0"/>
    <n v="32"/>
    <n v="0.6"/>
    <n v="0.6"/>
  </r>
  <r>
    <x v="2"/>
    <d v="2021-06-05T00:00:00"/>
    <s v="Zone 1 - Mile 11"/>
    <x v="315"/>
    <x v="88"/>
    <x v="190"/>
    <x v="7"/>
    <x v="5"/>
    <x v="0"/>
    <x v="0"/>
    <m/>
    <s v=""/>
    <s v=""/>
  </r>
  <r>
    <x v="2"/>
    <d v="2021-06-05T00:00:00"/>
    <s v="Zone 1 - Mile 11"/>
    <x v="319"/>
    <x v="244"/>
    <x v="195"/>
    <x v="7"/>
    <x v="5"/>
    <x v="0"/>
    <x v="0"/>
    <m/>
    <s v=""/>
    <s v=""/>
  </r>
  <r>
    <x v="2"/>
    <d v="2021-06-05T00:00:00"/>
    <s v="Zone 1 - Mile 11"/>
    <x v="160"/>
    <x v="140"/>
    <x v="109"/>
    <x v="2"/>
    <x v="4"/>
    <x v="0"/>
    <x v="0"/>
    <m/>
    <s v=""/>
    <s v=""/>
  </r>
  <r>
    <x v="2"/>
    <d v="2021-06-05T00:00:00"/>
    <s v="Zone 1 - Mile 11"/>
    <x v="159"/>
    <x v="78"/>
    <x v="108"/>
    <x v="2"/>
    <x v="4"/>
    <x v="0"/>
    <x v="0"/>
    <m/>
    <s v=""/>
    <s v=""/>
  </r>
  <r>
    <x v="2"/>
    <d v="2021-06-05T00:00:00"/>
    <s v="Zone 1 - Mile 11"/>
    <x v="157"/>
    <x v="9"/>
    <x v="106"/>
    <x v="1"/>
    <x v="4"/>
    <x v="0"/>
    <x v="0"/>
    <m/>
    <s v=""/>
    <s v=""/>
  </r>
  <r>
    <x v="2"/>
    <d v="2021-06-05T00:00:00"/>
    <s v="Zone 1 - Mile 11"/>
    <x v="328"/>
    <x v="111"/>
    <x v="159"/>
    <x v="5"/>
    <x v="4"/>
    <x v="0"/>
    <x v="10"/>
    <n v="43"/>
    <n v="1.2"/>
    <n v="1.2"/>
  </r>
  <r>
    <x v="2"/>
    <d v="2021-06-05T00:00:00"/>
    <s v="Zone 1 - Mile 11"/>
    <x v="328"/>
    <x v="111"/>
    <x v="159"/>
    <x v="5"/>
    <x v="4"/>
    <x v="0"/>
    <x v="3"/>
    <n v="106"/>
    <n v="5.3"/>
    <n v="5.3"/>
  </r>
  <r>
    <x v="2"/>
    <d v="2021-06-05T00:00:00"/>
    <s v="Zone 1 - Mile 11"/>
    <x v="151"/>
    <x v="133"/>
    <x v="103"/>
    <x v="1"/>
    <x v="4"/>
    <x v="0"/>
    <x v="0"/>
    <m/>
    <s v=""/>
    <s v=""/>
  </r>
  <r>
    <x v="2"/>
    <d v="2021-06-05T00:00:00"/>
    <s v="Zone 1 - Mile 11"/>
    <x v="162"/>
    <x v="142"/>
    <x v="111"/>
    <x v="10"/>
    <x v="4"/>
    <x v="0"/>
    <x v="0"/>
    <m/>
    <s v=""/>
    <s v=""/>
  </r>
  <r>
    <x v="2"/>
    <d v="2021-06-05T00:00:00"/>
    <s v="Zone 1 - Mile 11"/>
    <x v="146"/>
    <x v="129"/>
    <x v="98"/>
    <x v="1"/>
    <x v="4"/>
    <x v="0"/>
    <x v="3"/>
    <n v="98"/>
    <n v="4"/>
    <n v="4"/>
  </r>
  <r>
    <x v="2"/>
    <d v="2021-06-05T00:00:00"/>
    <s v="Zone 1 - Mile 11"/>
    <x v="146"/>
    <x v="129"/>
    <x v="98"/>
    <x v="1"/>
    <x v="4"/>
    <x v="0"/>
    <x v="3"/>
    <n v="155"/>
    <n v="19.5"/>
    <n v="19.5"/>
  </r>
  <r>
    <x v="2"/>
    <d v="2021-06-05T00:00:00"/>
    <s v="Zone 1 - Mile 11"/>
    <x v="337"/>
    <x v="252"/>
    <x v="206"/>
    <x v="1"/>
    <x v="4"/>
    <x v="0"/>
    <x v="4"/>
    <n v="68"/>
    <n v="2.5"/>
    <n v="2.5"/>
  </r>
  <r>
    <x v="2"/>
    <d v="2021-06-05T00:00:00"/>
    <s v="Zone 1 - Mile 11"/>
    <x v="153"/>
    <x v="135"/>
    <x v="104"/>
    <x v="0"/>
    <x v="4"/>
    <x v="1"/>
    <x v="0"/>
    <n v="50"/>
    <n v="1.3"/>
    <n v="1.3"/>
  </r>
  <r>
    <x v="2"/>
    <d v="2021-06-05T00:00:00"/>
    <s v="Zone 1 - Mile 11"/>
    <x v="156"/>
    <x v="138"/>
    <x v="10"/>
    <x v="1"/>
    <x v="4"/>
    <x v="0"/>
    <x v="10"/>
    <n v="41"/>
    <n v="1.1000000000000001"/>
    <n v="1.1000000000000001"/>
  </r>
  <r>
    <x v="2"/>
    <d v="2021-06-05T00:00:00"/>
    <s v="Zone 1 - Mile 11"/>
    <x v="145"/>
    <x v="128"/>
    <x v="97"/>
    <x v="5"/>
    <x v="4"/>
    <x v="0"/>
    <x v="10"/>
    <n v="42"/>
    <n v="1.1000000000000001"/>
    <n v="1.1000000000000001"/>
  </r>
  <r>
    <x v="2"/>
    <d v="2021-06-05T00:00:00"/>
    <s v="Zone 1 - Mile 11"/>
    <x v="148"/>
    <x v="9"/>
    <x v="100"/>
    <x v="5"/>
    <x v="4"/>
    <x v="0"/>
    <x v="10"/>
    <n v="45"/>
    <n v="1.4"/>
    <n v="1.4"/>
  </r>
  <r>
    <x v="2"/>
    <d v="2021-06-05T00:00:00"/>
    <s v="Zone 1 - Mile 11"/>
    <x v="148"/>
    <x v="9"/>
    <x v="100"/>
    <x v="5"/>
    <x v="4"/>
    <x v="1"/>
    <x v="0"/>
    <n v="53"/>
    <n v="1.5"/>
    <n v="1.5"/>
  </r>
  <r>
    <x v="2"/>
    <d v="2021-06-05T00:00:00"/>
    <s v="Zone 1 - Mile 11"/>
    <x v="149"/>
    <x v="131"/>
    <x v="101"/>
    <x v="5"/>
    <x v="4"/>
    <x v="4"/>
    <x v="0"/>
    <n v="33"/>
    <n v="0.7"/>
    <n v="0.7"/>
  </r>
  <r>
    <x v="2"/>
    <d v="2021-06-05T00:00:00"/>
    <s v="Zone 1 - Mile 11"/>
    <x v="163"/>
    <x v="143"/>
    <x v="111"/>
    <x v="8"/>
    <x v="4"/>
    <x v="4"/>
    <x v="0"/>
    <n v="31"/>
    <n v="0.5"/>
    <n v="0.5"/>
  </r>
  <r>
    <x v="2"/>
    <d v="2021-06-05T00:00:00"/>
    <s v="Zone 1 - Mile 11"/>
    <x v="163"/>
    <x v="143"/>
    <x v="111"/>
    <x v="8"/>
    <x v="4"/>
    <x v="4"/>
    <x v="0"/>
    <n v="36"/>
    <n v="0.9"/>
    <n v="0.9"/>
  </r>
  <r>
    <x v="2"/>
    <d v="2021-06-05T00:00:00"/>
    <s v="Zone 1 - Mile 11"/>
    <x v="163"/>
    <x v="143"/>
    <x v="111"/>
    <x v="8"/>
    <x v="4"/>
    <x v="4"/>
    <x v="0"/>
    <n v="31"/>
    <n v="0.5"/>
    <n v="0.5"/>
  </r>
  <r>
    <x v="2"/>
    <d v="2021-06-05T00:00:00"/>
    <s v="Zone 1 - Mile 11"/>
    <x v="203"/>
    <x v="173"/>
    <x v="60"/>
    <x v="5"/>
    <x v="11"/>
    <x v="1"/>
    <x v="0"/>
    <n v="43"/>
    <n v="0.8"/>
    <n v="0.8"/>
  </r>
  <r>
    <x v="2"/>
    <d v="2021-06-05T00:00:00"/>
    <s v="Zone 1 - Mile 11"/>
    <x v="199"/>
    <x v="170"/>
    <x v="133"/>
    <x v="5"/>
    <x v="11"/>
    <x v="0"/>
    <x v="1"/>
    <n v="83"/>
    <n v="1.9"/>
    <n v="1.9"/>
  </r>
  <r>
    <x v="2"/>
    <d v="2021-06-05T00:00:00"/>
    <s v="Zone 1 - Mile 11"/>
    <x v="198"/>
    <x v="19"/>
    <x v="133"/>
    <x v="8"/>
    <x v="11"/>
    <x v="5"/>
    <x v="0"/>
    <n v="41"/>
    <n v="1.5"/>
    <n v="1.5"/>
  </r>
  <r>
    <x v="2"/>
    <d v="2021-06-05T00:00:00"/>
    <s v="Zone 1 - Mile 11"/>
    <x v="288"/>
    <x v="123"/>
    <x v="133"/>
    <x v="5"/>
    <x v="18"/>
    <x v="0"/>
    <x v="0"/>
    <m/>
    <s v=""/>
    <s v=""/>
  </r>
  <r>
    <x v="2"/>
    <d v="2021-06-05T00:00:00"/>
    <s v="Zone 1 - Mile 11"/>
    <x v="206"/>
    <x v="176"/>
    <x v="138"/>
    <x v="2"/>
    <x v="11"/>
    <x v="0"/>
    <x v="0"/>
    <m/>
    <s v=""/>
    <s v=""/>
  </r>
  <r>
    <x v="2"/>
    <d v="2021-06-05T00:00:00"/>
    <s v="Zone 1 - Mile 11"/>
    <x v="194"/>
    <x v="167"/>
    <x v="129"/>
    <x v="1"/>
    <x v="11"/>
    <x v="0"/>
    <x v="0"/>
    <m/>
    <s v=""/>
    <s v=""/>
  </r>
  <r>
    <x v="2"/>
    <d v="2021-06-05T00:00:00"/>
    <s v="Zone 1 - Mile 11"/>
    <x v="185"/>
    <x v="160"/>
    <x v="123"/>
    <x v="2"/>
    <x v="11"/>
    <x v="0"/>
    <x v="0"/>
    <m/>
    <s v=""/>
    <s v=""/>
  </r>
  <r>
    <x v="2"/>
    <d v="2021-06-05T00:00:00"/>
    <s v="Zone 1 - Mile 11"/>
    <x v="182"/>
    <x v="158"/>
    <x v="26"/>
    <x v="8"/>
    <x v="11"/>
    <x v="0"/>
    <x v="0"/>
    <m/>
    <s v=""/>
    <s v=""/>
  </r>
  <r>
    <x v="2"/>
    <d v="2021-06-05T00:00:00"/>
    <s v="Zone 1 - Mile 11"/>
    <x v="183"/>
    <x v="122"/>
    <x v="73"/>
    <x v="8"/>
    <x v="18"/>
    <x v="0"/>
    <x v="0"/>
    <m/>
    <s v=""/>
    <s v=""/>
  </r>
  <r>
    <x v="2"/>
    <d v="2021-06-05T00:00:00"/>
    <s v="Zone 1 - Mile 11"/>
    <x v="189"/>
    <x v="164"/>
    <x v="125"/>
    <x v="8"/>
    <x v="11"/>
    <x v="0"/>
    <x v="4"/>
    <n v="61"/>
    <n v="1.8"/>
    <n v="1.8"/>
  </r>
  <r>
    <x v="2"/>
    <d v="2021-06-05T00:00:00"/>
    <s v="Zone 1 - Mile 11"/>
    <x v="186"/>
    <x v="161"/>
    <x v="123"/>
    <x v="9"/>
    <x v="11"/>
    <x v="4"/>
    <x v="0"/>
    <n v="35"/>
    <n v="0.8"/>
    <n v="0.8"/>
  </r>
  <r>
    <x v="2"/>
    <d v="2021-06-05T00:00:00"/>
    <s v="Zone 1 - Mile 11"/>
    <x v="186"/>
    <x v="161"/>
    <x v="123"/>
    <x v="9"/>
    <x v="11"/>
    <x v="4"/>
    <x v="0"/>
    <n v="32"/>
    <n v="0.6"/>
    <n v="0.6"/>
  </r>
  <r>
    <x v="2"/>
    <d v="2021-06-05T00:00:00"/>
    <s v="Zone 1 - Mile 11"/>
    <x v="207"/>
    <x v="7"/>
    <x v="139"/>
    <x v="1"/>
    <x v="11"/>
    <x v="0"/>
    <x v="0"/>
    <m/>
    <s v=""/>
    <s v=""/>
  </r>
  <r>
    <x v="2"/>
    <d v="2021-06-05T00:00:00"/>
    <s v="Zone 1 - Mile 11"/>
    <x v="214"/>
    <x v="9"/>
    <x v="143"/>
    <x v="5"/>
    <x v="19"/>
    <x v="0"/>
    <x v="0"/>
    <m/>
    <s v=""/>
    <s v=""/>
  </r>
  <r>
    <x v="2"/>
    <d v="2021-06-05T00:00:00"/>
    <s v="Zone 1 - Mile 11"/>
    <x v="213"/>
    <x v="180"/>
    <x v="142"/>
    <x v="5"/>
    <x v="19"/>
    <x v="0"/>
    <x v="0"/>
    <m/>
    <s v=""/>
    <s v=""/>
  </r>
  <r>
    <x v="2"/>
    <d v="2021-06-05T00:00:00"/>
    <s v="Zone 1 - Mile 11"/>
    <x v="269"/>
    <x v="211"/>
    <x v="142"/>
    <x v="4"/>
    <x v="19"/>
    <x v="0"/>
    <x v="0"/>
    <m/>
    <s v=""/>
    <s v=""/>
  </r>
  <r>
    <x v="2"/>
    <d v="2021-06-05T00:00:00"/>
    <s v="Zone 1 - Mile 11"/>
    <x v="208"/>
    <x v="150"/>
    <x v="43"/>
    <x v="1"/>
    <x v="19"/>
    <x v="0"/>
    <x v="0"/>
    <m/>
    <s v=""/>
    <s v=""/>
  </r>
  <r>
    <x v="2"/>
    <d v="2021-06-05T00:00:00"/>
    <s v="Zone 1 - Mile 11"/>
    <x v="211"/>
    <x v="178"/>
    <x v="140"/>
    <x v="8"/>
    <x v="19"/>
    <x v="0"/>
    <x v="0"/>
    <m/>
    <s v=""/>
    <s v=""/>
  </r>
  <r>
    <x v="2"/>
    <d v="2021-06-05T00:00:00"/>
    <s v="Zone 1 - Mile 11"/>
    <x v="211"/>
    <x v="178"/>
    <x v="140"/>
    <x v="8"/>
    <x v="19"/>
    <x v="1"/>
    <x v="0"/>
    <n v="45"/>
    <n v="0.9"/>
    <n v="0.9"/>
  </r>
  <r>
    <x v="2"/>
    <d v="2021-06-05T00:00:00"/>
    <s v="Zone 1 - Mile 11"/>
    <x v="211"/>
    <x v="178"/>
    <x v="140"/>
    <x v="8"/>
    <x v="19"/>
    <x v="0"/>
    <x v="10"/>
    <n v="41"/>
    <n v="1.1000000000000001"/>
    <n v="1.1000000000000001"/>
  </r>
  <r>
    <x v="2"/>
    <d v="2021-06-05T00:00:00"/>
    <s v="Zone 1 - Mile 11"/>
    <x v="217"/>
    <x v="83"/>
    <x v="73"/>
    <x v="8"/>
    <x v="19"/>
    <x v="4"/>
    <x v="0"/>
    <n v="30"/>
    <n v="0.5"/>
    <n v="0.5"/>
  </r>
  <r>
    <x v="2"/>
    <d v="2021-06-05T00:00:00"/>
    <s v="Zone 1 - Mile 11"/>
    <x v="217"/>
    <x v="83"/>
    <x v="73"/>
    <x v="8"/>
    <x v="19"/>
    <x v="4"/>
    <x v="0"/>
    <n v="33"/>
    <n v="0.7"/>
    <n v="0.7"/>
  </r>
  <r>
    <x v="2"/>
    <d v="2021-06-05T00:00:00"/>
    <s v="Zone 1 - Mile 11"/>
    <x v="217"/>
    <x v="83"/>
    <x v="73"/>
    <x v="8"/>
    <x v="19"/>
    <x v="4"/>
    <x v="0"/>
    <n v="32"/>
    <n v="0.6"/>
    <n v="0.6"/>
  </r>
  <r>
    <x v="2"/>
    <d v="2021-06-05T00:00:00"/>
    <s v="Zone 1 - Mile 11"/>
    <x v="217"/>
    <x v="83"/>
    <x v="73"/>
    <x v="8"/>
    <x v="19"/>
    <x v="4"/>
    <x v="0"/>
    <n v="33"/>
    <n v="0.7"/>
    <n v="0.7"/>
  </r>
  <r>
    <x v="2"/>
    <d v="2021-06-05T00:00:00"/>
    <s v="Zone 1 - Mile 11"/>
    <x v="217"/>
    <x v="83"/>
    <x v="73"/>
    <x v="8"/>
    <x v="19"/>
    <x v="0"/>
    <x v="4"/>
    <n v="64"/>
    <n v="2.1"/>
    <n v="2.1"/>
  </r>
  <r>
    <x v="2"/>
    <d v="2021-06-05T00:00:00"/>
    <s v="Zone 1 - Mile 11"/>
    <x v="218"/>
    <x v="183"/>
    <x v="73"/>
    <x v="5"/>
    <x v="19"/>
    <x v="0"/>
    <x v="0"/>
    <m/>
    <s v=""/>
    <s v=""/>
  </r>
  <r>
    <x v="2"/>
    <d v="2021-06-05T00:00:00"/>
    <s v="Zone 1 - Mile 11"/>
    <x v="270"/>
    <x v="212"/>
    <x v="12"/>
    <x v="1"/>
    <x v="22"/>
    <x v="0"/>
    <x v="0"/>
    <m/>
    <s v=""/>
    <s v=""/>
  </r>
  <r>
    <x v="2"/>
    <d v="2021-06-05T00:00:00"/>
    <s v="Zone 1 - Mile 11"/>
    <x v="219"/>
    <x v="184"/>
    <x v="145"/>
    <x v="4"/>
    <x v="19"/>
    <x v="4"/>
    <x v="0"/>
    <n v="33"/>
    <n v="0.7"/>
    <n v="0.7"/>
  </r>
  <r>
    <x v="2"/>
    <d v="2021-06-05T00:00:00"/>
    <s v="Zone 1 - Mile 11"/>
    <x v="219"/>
    <x v="184"/>
    <x v="145"/>
    <x v="4"/>
    <x v="19"/>
    <x v="4"/>
    <x v="0"/>
    <n v="33"/>
    <n v="0.7"/>
    <n v="0.7"/>
  </r>
  <r>
    <x v="2"/>
    <d v="2021-06-05T00:00:00"/>
    <s v="Zone 1 - Mile 11"/>
    <x v="216"/>
    <x v="182"/>
    <x v="145"/>
    <x v="5"/>
    <x v="19"/>
    <x v="4"/>
    <x v="0"/>
    <n v="33"/>
    <n v="0.7"/>
    <n v="0.7"/>
  </r>
  <r>
    <x v="2"/>
    <d v="2021-06-05T00:00:00"/>
    <s v="Zone 1 - Mile 11"/>
    <x v="216"/>
    <x v="182"/>
    <x v="145"/>
    <x v="5"/>
    <x v="19"/>
    <x v="0"/>
    <x v="3"/>
    <n v="141"/>
    <n v="14.1"/>
    <n v="14.1"/>
  </r>
  <r>
    <x v="2"/>
    <d v="2021-06-05T00:00:00"/>
    <s v="Zone 1 - Mile 11"/>
    <x v="338"/>
    <x v="253"/>
    <x v="207"/>
    <x v="8"/>
    <x v="19"/>
    <x v="0"/>
    <x v="0"/>
    <m/>
    <s v=""/>
    <s v=""/>
  </r>
  <r>
    <x v="2"/>
    <d v="2021-06-05T00:00:00"/>
    <s v="Zone 1 - Mile 11"/>
    <x v="215"/>
    <x v="181"/>
    <x v="144"/>
    <x v="2"/>
    <x v="19"/>
    <x v="0"/>
    <x v="0"/>
    <m/>
    <s v=""/>
    <s v=""/>
  </r>
  <r>
    <x v="2"/>
    <d v="2021-06-05T00:00:00"/>
    <s v="Zone 1 - Mile 11"/>
    <x v="209"/>
    <x v="177"/>
    <x v="40"/>
    <x v="7"/>
    <x v="19"/>
    <x v="4"/>
    <x v="0"/>
    <n v="30"/>
    <n v="0.5"/>
    <n v="0.5"/>
  </r>
  <r>
    <x v="2"/>
    <d v="2021-06-05T00:00:00"/>
    <s v="Zone 1 - Mile 11"/>
    <x v="209"/>
    <x v="177"/>
    <x v="40"/>
    <x v="7"/>
    <x v="19"/>
    <x v="1"/>
    <x v="0"/>
    <n v="63"/>
    <n v="2.6"/>
    <n v="2.6"/>
  </r>
  <r>
    <x v="2"/>
    <d v="2021-06-05T00:00:00"/>
    <s v="Zone 1 - Mile 11"/>
    <x v="210"/>
    <x v="9"/>
    <x v="51"/>
    <x v="5"/>
    <x v="19"/>
    <x v="3"/>
    <x v="0"/>
    <n v="47"/>
    <n v="1.4"/>
    <n v="1.4"/>
  </r>
  <r>
    <x v="2"/>
    <d v="2021-06-05T00:00:00"/>
    <s v="Zone 1 - Mile 11"/>
    <x v="267"/>
    <x v="210"/>
    <x v="172"/>
    <x v="2"/>
    <x v="19"/>
    <x v="4"/>
    <x v="0"/>
    <n v="33"/>
    <n v="0.7"/>
    <n v="0.7"/>
  </r>
  <r>
    <x v="2"/>
    <d v="2021-06-05T00:00:00"/>
    <s v="Zone 1 - Mile 11"/>
    <x v="339"/>
    <x v="254"/>
    <x v="172"/>
    <x v="3"/>
    <x v="19"/>
    <x v="0"/>
    <x v="0"/>
    <m/>
    <s v=""/>
    <s v=""/>
  </r>
  <r>
    <x v="2"/>
    <d v="2021-06-05T00:00:00"/>
    <s v="Zone 1 - Mile 11"/>
    <x v="86"/>
    <x v="78"/>
    <x v="51"/>
    <x v="2"/>
    <x v="9"/>
    <x v="0"/>
    <x v="0"/>
    <m/>
    <s v=""/>
    <s v=""/>
  </r>
  <r>
    <x v="2"/>
    <d v="2021-06-05T00:00:00"/>
    <s v="Zone 1 - Mile 11"/>
    <x v="81"/>
    <x v="73"/>
    <x v="56"/>
    <x v="5"/>
    <x v="9"/>
    <x v="0"/>
    <x v="0"/>
    <m/>
    <s v=""/>
    <s v=""/>
  </r>
  <r>
    <x v="2"/>
    <d v="2021-06-05T00:00:00"/>
    <s v="Zone 1 - Mile 11"/>
    <x v="77"/>
    <x v="69"/>
    <x v="52"/>
    <x v="5"/>
    <x v="9"/>
    <x v="0"/>
    <x v="0"/>
    <m/>
    <s v=""/>
    <s v=""/>
  </r>
  <r>
    <x v="2"/>
    <d v="2021-06-05T00:00:00"/>
    <s v="Zone 1 - Mile 11"/>
    <x v="265"/>
    <x v="51"/>
    <x v="30"/>
    <x v="1"/>
    <x v="9"/>
    <x v="0"/>
    <x v="0"/>
    <m/>
    <s v=""/>
    <s v=""/>
  </r>
  <r>
    <x v="2"/>
    <d v="2021-06-05T00:00:00"/>
    <s v="Zone 1 - Mile 11"/>
    <x v="76"/>
    <x v="68"/>
    <x v="51"/>
    <x v="4"/>
    <x v="10"/>
    <x v="0"/>
    <x v="0"/>
    <m/>
    <s v=""/>
    <s v=""/>
  </r>
  <r>
    <x v="2"/>
    <d v="2021-06-05T00:00:00"/>
    <s v="Zone 1 - Mile 11"/>
    <x v="88"/>
    <x v="80"/>
    <x v="61"/>
    <x v="2"/>
    <x v="9"/>
    <x v="0"/>
    <x v="0"/>
    <m/>
    <s v=""/>
    <s v=""/>
  </r>
  <r>
    <x v="2"/>
    <d v="2021-06-05T00:00:00"/>
    <s v="Zone 1 - Mile 11"/>
    <x v="266"/>
    <x v="209"/>
    <x v="171"/>
    <x v="2"/>
    <x v="11"/>
    <x v="0"/>
    <x v="0"/>
    <m/>
    <s v=""/>
    <s v=""/>
  </r>
  <r>
    <x v="2"/>
    <d v="2021-06-05T00:00:00"/>
    <s v="Zone 1 - Mile 11"/>
    <x v="82"/>
    <x v="74"/>
    <x v="30"/>
    <x v="5"/>
    <x v="9"/>
    <x v="0"/>
    <x v="0"/>
    <m/>
    <s v=""/>
    <s v=""/>
  </r>
  <r>
    <x v="2"/>
    <d v="2021-06-05T00:00:00"/>
    <s v="Zone 1 - Mile 11"/>
    <x v="92"/>
    <x v="84"/>
    <x v="63"/>
    <x v="5"/>
    <x v="9"/>
    <x v="0"/>
    <x v="0"/>
    <m/>
    <s v=""/>
    <s v=""/>
  </r>
  <r>
    <x v="2"/>
    <d v="2021-06-05T00:00:00"/>
    <s v="Zone 1 - Mile 11"/>
    <x v="91"/>
    <x v="83"/>
    <x v="62"/>
    <x v="5"/>
    <x v="9"/>
    <x v="0"/>
    <x v="0"/>
    <m/>
    <s v=""/>
    <s v=""/>
  </r>
  <r>
    <x v="2"/>
    <d v="2021-06-05T00:00:00"/>
    <s v="Zone 1 - Mile 11"/>
    <x v="75"/>
    <x v="67"/>
    <x v="26"/>
    <x v="4"/>
    <x v="9"/>
    <x v="0"/>
    <x v="0"/>
    <m/>
    <s v=""/>
    <s v=""/>
  </r>
  <r>
    <x v="2"/>
    <d v="2021-06-05T00:00:00"/>
    <s v="Zone 1 - Mile 11"/>
    <x v="80"/>
    <x v="72"/>
    <x v="55"/>
    <x v="5"/>
    <x v="10"/>
    <x v="0"/>
    <x v="0"/>
    <m/>
    <s v=""/>
    <s v=""/>
  </r>
  <r>
    <x v="2"/>
    <d v="2021-06-05T00:00:00"/>
    <s v="Zone 1 - Mile 11"/>
    <x v="103"/>
    <x v="93"/>
    <x v="71"/>
    <x v="1"/>
    <x v="12"/>
    <x v="0"/>
    <x v="0"/>
    <m/>
    <s v=""/>
    <s v=""/>
  </r>
  <r>
    <x v="2"/>
    <d v="2021-06-05T00:00:00"/>
    <s v="Zone 1 - Mile 11"/>
    <x v="117"/>
    <x v="106"/>
    <x v="68"/>
    <x v="5"/>
    <x v="2"/>
    <x v="0"/>
    <x v="0"/>
    <m/>
    <s v=""/>
    <s v=""/>
  </r>
  <r>
    <x v="2"/>
    <d v="2021-06-05T00:00:00"/>
    <s v="Zone 1 - Mile 11"/>
    <x v="97"/>
    <x v="26"/>
    <x v="68"/>
    <x v="9"/>
    <x v="2"/>
    <x v="0"/>
    <x v="0"/>
    <m/>
    <s v=""/>
    <s v=""/>
  </r>
  <r>
    <x v="2"/>
    <d v="2021-06-05T00:00:00"/>
    <s v="Zone 1 - Mile 11"/>
    <x v="93"/>
    <x v="85"/>
    <x v="64"/>
    <x v="0"/>
    <x v="12"/>
    <x v="1"/>
    <x v="0"/>
    <n v="41"/>
    <n v="0.7"/>
    <n v="0.7"/>
  </r>
  <r>
    <x v="2"/>
    <d v="2021-06-05T00:00:00"/>
    <s v="Zone 1 - Mile 11"/>
    <x v="114"/>
    <x v="103"/>
    <x v="64"/>
    <x v="1"/>
    <x v="12"/>
    <x v="0"/>
    <x v="0"/>
    <m/>
    <s v=""/>
    <s v=""/>
  </r>
  <r>
    <x v="2"/>
    <d v="2021-06-05T00:00:00"/>
    <s v="Zone 1 - Mile 11"/>
    <x v="113"/>
    <x v="102"/>
    <x v="64"/>
    <x v="1"/>
    <x v="12"/>
    <x v="0"/>
    <x v="0"/>
    <m/>
    <s v=""/>
    <s v=""/>
  </r>
  <r>
    <x v="2"/>
    <d v="2021-06-05T00:00:00"/>
    <s v="Zone 1 - Mile 11"/>
    <x v="109"/>
    <x v="99"/>
    <x v="73"/>
    <x v="5"/>
    <x v="12"/>
    <x v="0"/>
    <x v="0"/>
    <m/>
    <s v=""/>
    <s v=""/>
  </r>
  <r>
    <x v="2"/>
    <d v="2021-06-05T00:00:00"/>
    <s v="Zone 1 - Mile 11"/>
    <x v="98"/>
    <x v="88"/>
    <x v="35"/>
    <x v="1"/>
    <x v="13"/>
    <x v="0"/>
    <x v="0"/>
    <m/>
    <s v=""/>
    <s v=""/>
  </r>
  <r>
    <x v="2"/>
    <d v="2021-06-05T00:00:00"/>
    <s v="Zone 1 - Mile 11"/>
    <x v="112"/>
    <x v="101"/>
    <x v="75"/>
    <x v="8"/>
    <x v="12"/>
    <x v="0"/>
    <x v="0"/>
    <m/>
    <s v=""/>
    <s v=""/>
  </r>
  <r>
    <x v="2"/>
    <d v="2021-06-05T00:00:00"/>
    <s v="Zone 1 - Mile 11"/>
    <x v="106"/>
    <x v="96"/>
    <x v="72"/>
    <x v="9"/>
    <x v="12"/>
    <x v="0"/>
    <x v="0"/>
    <m/>
    <s v=""/>
    <s v=""/>
  </r>
  <r>
    <x v="2"/>
    <d v="2021-06-05T00:00:00"/>
    <s v="Zone 1 - Mile 11"/>
    <x v="105"/>
    <x v="95"/>
    <x v="72"/>
    <x v="1"/>
    <x v="12"/>
    <x v="0"/>
    <x v="0"/>
    <m/>
    <s v=""/>
    <s v=""/>
  </r>
  <r>
    <x v="2"/>
    <d v="2021-06-05T00:00:00"/>
    <s v="Zone 1 - Mile 11"/>
    <x v="104"/>
    <x v="94"/>
    <x v="54"/>
    <x v="1"/>
    <x v="12"/>
    <x v="4"/>
    <x v="0"/>
    <n v="32"/>
    <n v="0.6"/>
    <n v="0.6"/>
  </r>
  <r>
    <x v="2"/>
    <d v="2021-06-05T00:00:00"/>
    <s v="Zone 1 - Mile 11"/>
    <x v="116"/>
    <x v="105"/>
    <x v="77"/>
    <x v="8"/>
    <x v="12"/>
    <x v="0"/>
    <x v="0"/>
    <m/>
    <s v=""/>
    <s v=""/>
  </r>
  <r>
    <x v="2"/>
    <d v="2021-06-05T00:00:00"/>
    <s v="Zone 1 - Mile 11"/>
    <x v="94"/>
    <x v="58"/>
    <x v="65"/>
    <x v="2"/>
    <x v="12"/>
    <x v="0"/>
    <x v="0"/>
    <m/>
    <s v=""/>
    <s v=""/>
  </r>
  <r>
    <x v="2"/>
    <d v="2021-06-05T00:00:00"/>
    <s v="Zone 1 - Mile 11"/>
    <x v="304"/>
    <x v="100"/>
    <x v="10"/>
    <x v="7"/>
    <x v="12"/>
    <x v="0"/>
    <x v="0"/>
    <m/>
    <s v=""/>
    <s v=""/>
  </r>
  <r>
    <x v="2"/>
    <d v="2021-06-05T00:00:00"/>
    <s v="Zone 1 - Mile 11"/>
    <x v="100"/>
    <x v="90"/>
    <x v="10"/>
    <x v="7"/>
    <x v="12"/>
    <x v="0"/>
    <x v="0"/>
    <m/>
    <s v=""/>
    <s v=""/>
  </r>
  <r>
    <x v="2"/>
    <d v="2021-06-05T00:00:00"/>
    <s v="Zone 1 - Mile 11"/>
    <x v="303"/>
    <x v="27"/>
    <x v="30"/>
    <x v="1"/>
    <x v="13"/>
    <x v="0"/>
    <x v="1"/>
    <n v="73"/>
    <n v="1.2"/>
    <n v="1.2"/>
  </r>
  <r>
    <x v="2"/>
    <d v="2021-06-05T00:00:00"/>
    <s v="Zone 1 - Mile 11"/>
    <x v="115"/>
    <x v="104"/>
    <x v="76"/>
    <x v="5"/>
    <x v="12"/>
    <x v="4"/>
    <x v="0"/>
    <n v="35"/>
    <n v="0.8"/>
    <n v="0.8"/>
  </r>
  <r>
    <x v="2"/>
    <d v="2021-06-05T00:00:00"/>
    <s v="Zone 1 - Mile 11"/>
    <x v="306"/>
    <x v="236"/>
    <x v="45"/>
    <x v="8"/>
    <x v="12"/>
    <x v="0"/>
    <x v="0"/>
    <m/>
    <s v=""/>
    <s v=""/>
  </r>
  <r>
    <x v="2"/>
    <d v="2021-06-05T00:00:00"/>
    <s v="Zone 1 - Mile 11"/>
    <x v="111"/>
    <x v="100"/>
    <x v="51"/>
    <x v="5"/>
    <x v="12"/>
    <x v="0"/>
    <x v="0"/>
    <m/>
    <s v=""/>
    <s v=""/>
  </r>
  <r>
    <x v="2"/>
    <d v="2021-06-05T00:00:00"/>
    <s v="Zone 1 - Mile 11"/>
    <x v="41"/>
    <x v="38"/>
    <x v="28"/>
    <x v="1"/>
    <x v="2"/>
    <x v="0"/>
    <x v="0"/>
    <m/>
    <s v=""/>
    <s v=""/>
  </r>
  <r>
    <x v="2"/>
    <d v="2021-06-05T00:00:00"/>
    <s v="Zone 1 - Mile 11"/>
    <x v="42"/>
    <x v="39"/>
    <x v="29"/>
    <x v="5"/>
    <x v="3"/>
    <x v="0"/>
    <x v="0"/>
    <m/>
    <s v=""/>
    <s v=""/>
  </r>
  <r>
    <x v="2"/>
    <d v="2021-06-05T00:00:00"/>
    <s v="Zone 1 - Mile 11"/>
    <x v="45"/>
    <x v="41"/>
    <x v="32"/>
    <x v="5"/>
    <x v="3"/>
    <x v="4"/>
    <x v="0"/>
    <n v="37"/>
    <n v="0.9"/>
    <n v="0.9"/>
  </r>
  <r>
    <x v="2"/>
    <d v="2021-06-05T00:00:00"/>
    <s v="Zone 1 - Mile 11"/>
    <x v="45"/>
    <x v="41"/>
    <x v="32"/>
    <x v="5"/>
    <x v="3"/>
    <x v="4"/>
    <x v="0"/>
    <n v="33"/>
    <n v="0.7"/>
    <n v="0.7"/>
  </r>
  <r>
    <x v="2"/>
    <d v="2021-06-05T00:00:00"/>
    <s v="Zone 1 - Mile 11"/>
    <x v="274"/>
    <x v="31"/>
    <x v="34"/>
    <x v="5"/>
    <x v="3"/>
    <x v="4"/>
    <x v="0"/>
    <n v="37"/>
    <n v="0.9"/>
    <n v="0.9"/>
  </r>
  <r>
    <x v="2"/>
    <d v="2021-06-05T00:00:00"/>
    <s v="Zone 1 - Mile 11"/>
    <x v="274"/>
    <x v="31"/>
    <x v="34"/>
    <x v="5"/>
    <x v="3"/>
    <x v="4"/>
    <x v="0"/>
    <n v="32"/>
    <n v="0.6"/>
    <n v="0.6"/>
  </r>
  <r>
    <x v="2"/>
    <d v="2021-06-05T00:00:00"/>
    <s v="Zone 1 - Mile 11"/>
    <x v="50"/>
    <x v="46"/>
    <x v="35"/>
    <x v="5"/>
    <x v="3"/>
    <x v="0"/>
    <x v="0"/>
    <m/>
    <s v=""/>
    <s v=""/>
  </r>
  <r>
    <x v="2"/>
    <d v="2021-06-05T00:00:00"/>
    <s v="Zone 1 - Mile 11"/>
    <x v="38"/>
    <x v="35"/>
    <x v="25"/>
    <x v="5"/>
    <x v="3"/>
    <x v="4"/>
    <x v="0"/>
    <n v="34"/>
    <n v="0.7"/>
    <n v="0.7"/>
  </r>
  <r>
    <x v="2"/>
    <d v="2021-06-05T00:00:00"/>
    <s v="Zone 1 - Mile 11"/>
    <x v="276"/>
    <x v="100"/>
    <x v="136"/>
    <x v="5"/>
    <x v="3"/>
    <x v="0"/>
    <x v="0"/>
    <m/>
    <s v=""/>
    <s v=""/>
  </r>
  <r>
    <x v="2"/>
    <d v="2021-06-05T00:00:00"/>
    <s v="Zone 1 - Mile 11"/>
    <x v="46"/>
    <x v="42"/>
    <x v="33"/>
    <x v="2"/>
    <x v="3"/>
    <x v="4"/>
    <x v="0"/>
    <n v="35"/>
    <n v="0.8"/>
    <n v="0.8"/>
  </r>
  <r>
    <x v="2"/>
    <d v="2021-06-05T00:00:00"/>
    <s v="Zone 1 - Mile 11"/>
    <x v="46"/>
    <x v="42"/>
    <x v="33"/>
    <x v="2"/>
    <x v="3"/>
    <x v="4"/>
    <x v="0"/>
    <n v="31"/>
    <n v="0.5"/>
    <n v="0.5"/>
  </r>
  <r>
    <x v="2"/>
    <d v="2021-06-05T00:00:00"/>
    <s v="Zone 1 - Mile 11"/>
    <x v="46"/>
    <x v="42"/>
    <x v="33"/>
    <x v="2"/>
    <x v="3"/>
    <x v="1"/>
    <x v="0"/>
    <n v="58"/>
    <n v="2"/>
    <n v="2"/>
  </r>
  <r>
    <x v="2"/>
    <d v="2021-06-05T00:00:00"/>
    <s v="Zone 1 - Mile 11"/>
    <x v="40"/>
    <x v="37"/>
    <x v="27"/>
    <x v="5"/>
    <x v="3"/>
    <x v="4"/>
    <x v="0"/>
    <n v="31"/>
    <n v="0.5"/>
    <n v="0.5"/>
  </r>
  <r>
    <x v="2"/>
    <d v="2021-06-05T00:00:00"/>
    <s v="Zone 1 - Mile 11"/>
    <x v="40"/>
    <x v="37"/>
    <x v="27"/>
    <x v="5"/>
    <x v="3"/>
    <x v="4"/>
    <x v="0"/>
    <n v="32"/>
    <n v="0.6"/>
    <n v="0.6"/>
  </r>
  <r>
    <x v="2"/>
    <d v="2021-06-05T00:00:00"/>
    <s v="Zone 1 - Mile 11"/>
    <x v="40"/>
    <x v="37"/>
    <x v="27"/>
    <x v="5"/>
    <x v="3"/>
    <x v="4"/>
    <x v="0"/>
    <n v="35"/>
    <n v="0.8"/>
    <n v="0.8"/>
  </r>
  <r>
    <x v="2"/>
    <d v="2021-06-05T00:00:00"/>
    <s v="Zone 1 - Mile 11"/>
    <x v="44"/>
    <x v="40"/>
    <x v="31"/>
    <x v="5"/>
    <x v="3"/>
    <x v="0"/>
    <x v="3"/>
    <n v="158"/>
    <n v="20.8"/>
    <n v="20.8"/>
  </r>
  <r>
    <x v="2"/>
    <d v="2021-06-05T00:00:00"/>
    <s v="Zone 1 - Mile 11"/>
    <x v="36"/>
    <x v="33"/>
    <x v="23"/>
    <x v="5"/>
    <x v="3"/>
    <x v="0"/>
    <x v="3"/>
    <n v="159"/>
    <n v="21.3"/>
    <n v="21.3"/>
  </r>
  <r>
    <x v="2"/>
    <d v="2021-06-05T00:00:00"/>
    <s v="Zone 1 - Mile 11"/>
    <x v="340"/>
    <x v="255"/>
    <x v="208"/>
    <x v="5"/>
    <x v="3"/>
    <x v="0"/>
    <x v="3"/>
    <n v="151"/>
    <n v="17.8"/>
    <n v="17.8"/>
  </r>
  <r>
    <x v="2"/>
    <d v="2021-06-05T00:00:00"/>
    <s v="Zone 1 - Mile 11"/>
    <x v="47"/>
    <x v="43"/>
    <x v="34"/>
    <x v="5"/>
    <x v="3"/>
    <x v="0"/>
    <x v="3"/>
    <n v="104"/>
    <n v="5"/>
    <n v="5"/>
  </r>
  <r>
    <x v="2"/>
    <d v="2021-06-05T00:00:00"/>
    <s v="Zone 1 - Mile 11"/>
    <x v="168"/>
    <x v="147"/>
    <x v="113"/>
    <x v="1"/>
    <x v="16"/>
    <x v="0"/>
    <x v="0"/>
    <m/>
    <s v=""/>
    <s v=""/>
  </r>
  <r>
    <x v="2"/>
    <d v="2021-06-05T00:00:00"/>
    <s v="Zone 1 - Mile 11"/>
    <x v="341"/>
    <x v="70"/>
    <x v="80"/>
    <x v="2"/>
    <x v="9"/>
    <x v="4"/>
    <x v="0"/>
    <n v="30"/>
    <n v="0.5"/>
    <n v="0.5"/>
  </r>
  <r>
    <x v="2"/>
    <d v="2021-06-05T00:00:00"/>
    <s v="Zone 1 - Mile 11"/>
    <x v="169"/>
    <x v="148"/>
    <x v="114"/>
    <x v="5"/>
    <x v="16"/>
    <x v="4"/>
    <x v="0"/>
    <n v="30"/>
    <n v="0.5"/>
    <n v="0.5"/>
  </r>
  <r>
    <x v="2"/>
    <d v="2021-06-05T00:00:00"/>
    <s v="Zone 1 - Mile 11"/>
    <x v="179"/>
    <x v="155"/>
    <x v="121"/>
    <x v="7"/>
    <x v="16"/>
    <x v="1"/>
    <x v="0"/>
    <n v="52"/>
    <n v="1.4"/>
    <n v="1.4"/>
  </r>
  <r>
    <x v="2"/>
    <d v="2021-06-05T00:00:00"/>
    <s v="Zone 1 - Mile 11"/>
    <x v="164"/>
    <x v="73"/>
    <x v="12"/>
    <x v="1"/>
    <x v="16"/>
    <x v="0"/>
    <x v="0"/>
    <m/>
    <s v=""/>
    <s v=""/>
  </r>
  <r>
    <x v="2"/>
    <d v="2021-06-05T00:00:00"/>
    <s v="Zone 1 - Mile 11"/>
    <x v="165"/>
    <x v="144"/>
    <x v="98"/>
    <x v="5"/>
    <x v="16"/>
    <x v="0"/>
    <x v="0"/>
    <m/>
    <s v=""/>
    <s v=""/>
  </r>
  <r>
    <x v="2"/>
    <d v="2021-06-05T00:00:00"/>
    <s v="Zone 1 - Mile 11"/>
    <x v="166"/>
    <x v="145"/>
    <x v="7"/>
    <x v="1"/>
    <x v="16"/>
    <x v="0"/>
    <x v="0"/>
    <m/>
    <s v=""/>
    <s v=""/>
  </r>
  <r>
    <x v="2"/>
    <d v="2021-06-05T00:00:00"/>
    <s v="Zone 1 - Mile 11"/>
    <x v="284"/>
    <x v="220"/>
    <x v="58"/>
    <x v="1"/>
    <x v="17"/>
    <x v="0"/>
    <x v="0"/>
    <m/>
    <s v=""/>
    <s v=""/>
  </r>
  <r>
    <x v="2"/>
    <d v="2021-06-05T00:00:00"/>
    <s v="Zone 1 - Mile 11"/>
    <x v="283"/>
    <x v="219"/>
    <x v="58"/>
    <x v="0"/>
    <x v="17"/>
    <x v="0"/>
    <x v="0"/>
    <m/>
    <s v=""/>
    <s v=""/>
  </r>
  <r>
    <x v="2"/>
    <d v="2021-06-05T00:00:00"/>
    <s v="Zone 1 - Mile 11"/>
    <x v="58"/>
    <x v="53"/>
    <x v="41"/>
    <x v="4"/>
    <x v="2"/>
    <x v="4"/>
    <x v="0"/>
    <n v="31"/>
    <n v="0.5"/>
    <n v="0.5"/>
  </r>
  <r>
    <x v="2"/>
    <d v="2021-06-05T00:00:00"/>
    <s v="Zone 1 - Mile 11"/>
    <x v="72"/>
    <x v="64"/>
    <x v="37"/>
    <x v="1"/>
    <x v="7"/>
    <x v="0"/>
    <x v="0"/>
    <m/>
    <s v=""/>
    <s v=""/>
  </r>
  <r>
    <x v="2"/>
    <d v="2021-06-05T00:00:00"/>
    <s v="Zone 1 - Mile 11"/>
    <x v="74"/>
    <x v="66"/>
    <x v="37"/>
    <x v="0"/>
    <x v="7"/>
    <x v="0"/>
    <x v="0"/>
    <m/>
    <s v=""/>
    <s v=""/>
  </r>
  <r>
    <x v="2"/>
    <d v="2021-06-05T00:00:00"/>
    <s v="Zone 1 - Mile 11"/>
    <x v="51"/>
    <x v="47"/>
    <x v="37"/>
    <x v="0"/>
    <x v="7"/>
    <x v="0"/>
    <x v="0"/>
    <m/>
    <s v=""/>
    <s v=""/>
  </r>
  <r>
    <x v="2"/>
    <d v="2021-06-05T00:00:00"/>
    <s v="Zone 1 - Mile 11"/>
    <x v="64"/>
    <x v="57"/>
    <x v="45"/>
    <x v="0"/>
    <x v="7"/>
    <x v="0"/>
    <x v="0"/>
    <m/>
    <s v=""/>
    <s v=""/>
  </r>
  <r>
    <x v="2"/>
    <d v="2021-06-05T00:00:00"/>
    <s v="Zone 1 - Mile 11"/>
    <x v="56"/>
    <x v="51"/>
    <x v="41"/>
    <x v="2"/>
    <x v="7"/>
    <x v="0"/>
    <x v="0"/>
    <m/>
    <s v=""/>
    <s v=""/>
  </r>
  <r>
    <x v="2"/>
    <d v="2021-06-05T00:00:00"/>
    <s v="Zone 1 - Mile 11"/>
    <x v="71"/>
    <x v="63"/>
    <x v="49"/>
    <x v="5"/>
    <x v="7"/>
    <x v="0"/>
    <x v="0"/>
    <m/>
    <s v=""/>
    <s v=""/>
  </r>
  <r>
    <x v="2"/>
    <d v="2021-06-05T00:00:00"/>
    <s v="Zone 1 - Mile 11"/>
    <x v="67"/>
    <x v="60"/>
    <x v="45"/>
    <x v="1"/>
    <x v="7"/>
    <x v="0"/>
    <x v="0"/>
    <m/>
    <s v=""/>
    <s v=""/>
  </r>
  <r>
    <x v="2"/>
    <d v="2021-06-05T00:00:00"/>
    <s v="Zone 1 - Mile 11"/>
    <x v="70"/>
    <x v="62"/>
    <x v="45"/>
    <x v="4"/>
    <x v="7"/>
    <x v="0"/>
    <x v="0"/>
    <m/>
    <s v=""/>
    <s v=""/>
  </r>
  <r>
    <x v="2"/>
    <d v="2021-06-05T00:00:00"/>
    <s v="Zone 1 - Mile 11"/>
    <x v="342"/>
    <x v="256"/>
    <x v="98"/>
    <x v="5"/>
    <x v="7"/>
    <x v="0"/>
    <x v="0"/>
    <m/>
    <s v=""/>
    <s v=""/>
  </r>
  <r>
    <x v="2"/>
    <d v="2021-06-05T00:00:00"/>
    <s v="Zone 1 - Mile 11"/>
    <x v="53"/>
    <x v="49"/>
    <x v="39"/>
    <x v="5"/>
    <x v="7"/>
    <x v="0"/>
    <x v="0"/>
    <m/>
    <s v=""/>
    <s v=""/>
  </r>
  <r>
    <x v="2"/>
    <d v="2021-06-05T00:00:00"/>
    <s v="Zone 1 - Mile 11"/>
    <x v="69"/>
    <x v="61"/>
    <x v="48"/>
    <x v="5"/>
    <x v="7"/>
    <x v="4"/>
    <x v="0"/>
    <n v="30"/>
    <n v="0.5"/>
    <n v="0.5"/>
  </r>
  <r>
    <x v="2"/>
    <d v="2021-06-05T00:00:00"/>
    <s v="Zone 1 - Mile 11"/>
    <x v="65"/>
    <x v="58"/>
    <x v="46"/>
    <x v="1"/>
    <x v="7"/>
    <x v="4"/>
    <x v="0"/>
    <n v="31"/>
    <n v="0.5"/>
    <n v="0.5"/>
  </r>
  <r>
    <x v="2"/>
    <d v="2021-06-05T00:00:00"/>
    <s v="Zone 1 - Mile 11"/>
    <x v="65"/>
    <x v="58"/>
    <x v="46"/>
    <x v="1"/>
    <x v="7"/>
    <x v="4"/>
    <x v="0"/>
    <n v="30"/>
    <n v="0.5"/>
    <n v="0.5"/>
  </r>
  <r>
    <x v="2"/>
    <d v="2021-06-05T00:00:00"/>
    <s v="Zone 1 - Mile 11"/>
    <x v="231"/>
    <x v="49"/>
    <x v="46"/>
    <x v="1"/>
    <x v="9"/>
    <x v="4"/>
    <x v="0"/>
    <n v="31"/>
    <n v="0.5"/>
    <n v="0.5"/>
  </r>
  <r>
    <x v="2"/>
    <d v="2021-06-05T00:00:00"/>
    <s v="Zone 1 - Mile 11"/>
    <x v="228"/>
    <x v="189"/>
    <x v="122"/>
    <x v="5"/>
    <x v="9"/>
    <x v="4"/>
    <x v="0"/>
    <n v="32"/>
    <n v="0.6"/>
    <n v="0.6"/>
  </r>
  <r>
    <x v="2"/>
    <d v="2021-06-05T00:00:00"/>
    <s v="Zone 1 - Mile 11"/>
    <x v="225"/>
    <x v="187"/>
    <x v="54"/>
    <x v="5"/>
    <x v="9"/>
    <x v="0"/>
    <x v="0"/>
    <m/>
    <s v=""/>
    <s v=""/>
  </r>
  <r>
    <x v="2"/>
    <d v="2021-06-05T00:00:00"/>
    <s v="Zone 1 - Mile 11"/>
    <x v="227"/>
    <x v="188"/>
    <x v="151"/>
    <x v="4"/>
    <x v="10"/>
    <x v="0"/>
    <x v="0"/>
    <m/>
    <s v=""/>
    <s v=""/>
  </r>
  <r>
    <x v="2"/>
    <d v="2021-06-05T00:00:00"/>
    <s v="Zone 1 - Mile 11"/>
    <x v="226"/>
    <x v="83"/>
    <x v="150"/>
    <x v="5"/>
    <x v="10"/>
    <x v="0"/>
    <x v="0"/>
    <m/>
    <s v=""/>
    <s v=""/>
  </r>
  <r>
    <x v="2"/>
    <d v="2021-06-05T00:00:00"/>
    <s v="Zone 1 - Mile 11"/>
    <x v="230"/>
    <x v="116"/>
    <x v="152"/>
    <x v="5"/>
    <x v="9"/>
    <x v="0"/>
    <x v="0"/>
    <m/>
    <s v=""/>
    <s v=""/>
  </r>
  <r>
    <x v="2"/>
    <d v="2021-06-05T00:00:00"/>
    <s v="Zone 1 - Mile 11"/>
    <x v="223"/>
    <x v="185"/>
    <x v="149"/>
    <x v="4"/>
    <x v="9"/>
    <x v="0"/>
    <x v="0"/>
    <m/>
    <s v=""/>
    <s v=""/>
  </r>
  <r>
    <x v="2"/>
    <d v="2021-06-05T00:00:00"/>
    <s v="Zone 1 - Mile 11"/>
    <x v="229"/>
    <x v="190"/>
    <x v="30"/>
    <x v="5"/>
    <x v="9"/>
    <x v="0"/>
    <x v="0"/>
    <m/>
    <s v=""/>
    <s v=""/>
  </r>
  <r>
    <x v="2"/>
    <d v="2021-06-05T00:00:00"/>
    <s v="Zone 1 - Mile 11"/>
    <x v="221"/>
    <x v="117"/>
    <x v="147"/>
    <x v="1"/>
    <x v="9"/>
    <x v="0"/>
    <x v="0"/>
    <m/>
    <s v=""/>
    <s v=""/>
  </r>
  <r>
    <x v="2"/>
    <d v="2021-06-05T00:00:00"/>
    <s v="Zone 1 - Mile 11"/>
    <x v="232"/>
    <x v="7"/>
    <x v="153"/>
    <x v="5"/>
    <x v="9"/>
    <x v="0"/>
    <x v="0"/>
    <m/>
    <s v=""/>
    <s v=""/>
  </r>
  <r>
    <x v="2"/>
    <d v="2021-06-05T00:00:00"/>
    <s v="Zone 1 - Mile 11"/>
    <x v="167"/>
    <x v="146"/>
    <x v="112"/>
    <x v="5"/>
    <x v="4"/>
    <x v="4"/>
    <x v="0"/>
    <n v="30"/>
    <n v="0.5"/>
    <n v="0.5"/>
  </r>
  <r>
    <x v="3"/>
    <d v="2021-09-11T00:00:00"/>
    <s v="Zone 4 - Horingbaai"/>
    <x v="221"/>
    <x v="117"/>
    <x v="147"/>
    <x v="1"/>
    <x v="9"/>
    <x v="0"/>
    <x v="3"/>
    <n v="142"/>
    <n v="14.4"/>
    <n v="14.4"/>
  </r>
  <r>
    <x v="3"/>
    <d v="2021-09-11T00:00:00"/>
    <s v="Zone 4 - Horingbaai"/>
    <x v="231"/>
    <x v="49"/>
    <x v="46"/>
    <x v="1"/>
    <x v="9"/>
    <x v="0"/>
    <x v="9"/>
    <n v="145"/>
    <n v="40.6"/>
    <n v="40.6"/>
  </r>
  <r>
    <x v="3"/>
    <d v="2021-09-11T00:00:00"/>
    <s v="Zone 4 - Horingbaai"/>
    <x v="228"/>
    <x v="189"/>
    <x v="122"/>
    <x v="5"/>
    <x v="9"/>
    <x v="0"/>
    <x v="1"/>
    <n v="137"/>
    <n v="11.1"/>
    <n v="11.1"/>
  </r>
  <r>
    <x v="3"/>
    <d v="2021-09-11T00:00:00"/>
    <s v="Zone 4 - Horingbaai"/>
    <x v="228"/>
    <x v="189"/>
    <x v="122"/>
    <x v="5"/>
    <x v="9"/>
    <x v="1"/>
    <x v="0"/>
    <n v="49"/>
    <n v="1.2"/>
    <n v="1.2"/>
  </r>
  <r>
    <x v="3"/>
    <d v="2021-09-11T00:00:00"/>
    <s v="Zone 4 - Horingbaai"/>
    <x v="230"/>
    <x v="116"/>
    <x v="152"/>
    <x v="5"/>
    <x v="9"/>
    <x v="0"/>
    <x v="3"/>
    <n v="147"/>
    <n v="16.2"/>
    <n v="16.2"/>
  </r>
  <r>
    <x v="3"/>
    <d v="2021-09-11T00:00:00"/>
    <s v="Zone 4 - Horingbaai"/>
    <x v="229"/>
    <x v="190"/>
    <x v="30"/>
    <x v="5"/>
    <x v="9"/>
    <x v="0"/>
    <x v="1"/>
    <n v="133"/>
    <n v="10"/>
    <n v="10"/>
  </r>
  <r>
    <x v="3"/>
    <d v="2021-09-11T00:00:00"/>
    <s v="Zone 4 - Horingbaai"/>
    <x v="229"/>
    <x v="190"/>
    <x v="30"/>
    <x v="5"/>
    <x v="9"/>
    <x v="0"/>
    <x v="3"/>
    <n v="114"/>
    <n v="6.8"/>
    <n v="6.8"/>
  </r>
  <r>
    <x v="3"/>
    <d v="2021-09-11T00:00:00"/>
    <s v="Zone 4 - Horingbaai"/>
    <x v="225"/>
    <x v="187"/>
    <x v="54"/>
    <x v="5"/>
    <x v="9"/>
    <x v="0"/>
    <x v="3"/>
    <n v="152"/>
    <n v="18.2"/>
    <n v="18.2"/>
  </r>
  <r>
    <x v="3"/>
    <d v="2021-09-11T00:00:00"/>
    <s v="Zone 4 - Horingbaai"/>
    <x v="225"/>
    <x v="187"/>
    <x v="54"/>
    <x v="5"/>
    <x v="9"/>
    <x v="0"/>
    <x v="3"/>
    <n v="156"/>
    <n v="19.899999999999999"/>
    <n v="19.899999999999999"/>
  </r>
  <r>
    <x v="3"/>
    <d v="2021-09-11T00:00:00"/>
    <s v="Zone 4 - Horingbaai"/>
    <x v="224"/>
    <x v="186"/>
    <x v="51"/>
    <x v="5"/>
    <x v="9"/>
    <x v="0"/>
    <x v="3"/>
    <n v="152"/>
    <n v="18.2"/>
    <n v="18.2"/>
  </r>
  <r>
    <x v="3"/>
    <d v="2021-09-11T00:00:00"/>
    <s v="Zone 4 - Horingbaai"/>
    <x v="224"/>
    <x v="186"/>
    <x v="51"/>
    <x v="5"/>
    <x v="9"/>
    <x v="0"/>
    <x v="3"/>
    <n v="160"/>
    <n v="21.7"/>
    <n v="21.7"/>
  </r>
  <r>
    <x v="3"/>
    <d v="2021-09-11T00:00:00"/>
    <s v="Zone 4 - Horingbaai"/>
    <x v="224"/>
    <x v="186"/>
    <x v="51"/>
    <x v="5"/>
    <x v="9"/>
    <x v="0"/>
    <x v="3"/>
    <n v="124"/>
    <n v="9.1"/>
    <n v="9.1"/>
  </r>
  <r>
    <x v="3"/>
    <d v="2021-09-11T00:00:00"/>
    <s v="Zone 4 - Horingbaai"/>
    <x v="223"/>
    <x v="185"/>
    <x v="149"/>
    <x v="4"/>
    <x v="9"/>
    <x v="0"/>
    <x v="3"/>
    <n v="153"/>
    <n v="18.600000000000001"/>
    <n v="18.600000000000001"/>
  </r>
  <r>
    <x v="3"/>
    <d v="2021-09-11T00:00:00"/>
    <s v="Zone 4 - Horingbaai"/>
    <x v="222"/>
    <x v="83"/>
    <x v="148"/>
    <x v="5"/>
    <x v="9"/>
    <x v="0"/>
    <x v="0"/>
    <m/>
    <s v=""/>
    <s v=""/>
  </r>
  <r>
    <x v="3"/>
    <d v="2021-09-11T00:00:00"/>
    <s v="Zone 4 - Horingbaai"/>
    <x v="204"/>
    <x v="174"/>
    <x v="136"/>
    <x v="2"/>
    <x v="11"/>
    <x v="0"/>
    <x v="0"/>
    <m/>
    <s v=""/>
    <s v=""/>
  </r>
  <r>
    <x v="3"/>
    <d v="2021-09-11T00:00:00"/>
    <s v="Zone 4 - Horingbaai"/>
    <x v="191"/>
    <x v="165"/>
    <x v="57"/>
    <x v="5"/>
    <x v="18"/>
    <x v="0"/>
    <x v="0"/>
    <m/>
    <s v=""/>
    <s v=""/>
  </r>
  <r>
    <x v="3"/>
    <d v="2021-09-11T00:00:00"/>
    <s v="Zone 4 - Horingbaai"/>
    <x v="195"/>
    <x v="168"/>
    <x v="130"/>
    <x v="8"/>
    <x v="11"/>
    <x v="0"/>
    <x v="0"/>
    <m/>
    <s v=""/>
    <s v=""/>
  </r>
  <r>
    <x v="3"/>
    <d v="2021-09-11T00:00:00"/>
    <s v="Zone 4 - Horingbaai"/>
    <x v="205"/>
    <x v="175"/>
    <x v="137"/>
    <x v="8"/>
    <x v="11"/>
    <x v="0"/>
    <x v="0"/>
    <m/>
    <s v=""/>
    <s v=""/>
  </r>
  <r>
    <x v="3"/>
    <d v="2021-09-11T00:00:00"/>
    <s v="Zone 4 - Horingbaai"/>
    <x v="198"/>
    <x v="19"/>
    <x v="133"/>
    <x v="8"/>
    <x v="11"/>
    <x v="0"/>
    <x v="0"/>
    <m/>
    <s v=""/>
    <s v=""/>
  </r>
  <r>
    <x v="3"/>
    <d v="2021-09-11T00:00:00"/>
    <s v="Zone 4 - Horingbaai"/>
    <x v="199"/>
    <x v="170"/>
    <x v="133"/>
    <x v="5"/>
    <x v="11"/>
    <x v="0"/>
    <x v="0"/>
    <m/>
    <s v=""/>
    <s v=""/>
  </r>
  <r>
    <x v="3"/>
    <d v="2021-09-11T00:00:00"/>
    <s v="Zone 4 - Horingbaai"/>
    <x v="192"/>
    <x v="27"/>
    <x v="127"/>
    <x v="1"/>
    <x v="11"/>
    <x v="0"/>
    <x v="0"/>
    <m/>
    <s v=""/>
    <s v=""/>
  </r>
  <r>
    <x v="3"/>
    <d v="2021-09-11T00:00:00"/>
    <s v="Zone 4 - Horingbaai"/>
    <x v="290"/>
    <x v="224"/>
    <x v="100"/>
    <x v="5"/>
    <x v="11"/>
    <x v="0"/>
    <x v="0"/>
    <m/>
    <s v=""/>
    <s v=""/>
  </r>
  <r>
    <x v="3"/>
    <d v="2021-09-11T00:00:00"/>
    <s v="Zone 4 - Horingbaai"/>
    <x v="207"/>
    <x v="7"/>
    <x v="139"/>
    <x v="1"/>
    <x v="11"/>
    <x v="0"/>
    <x v="0"/>
    <m/>
    <s v=""/>
    <s v=""/>
  </r>
  <r>
    <x v="3"/>
    <d v="2021-09-11T00:00:00"/>
    <s v="Zone 4 - Horingbaai"/>
    <x v="188"/>
    <x v="163"/>
    <x v="124"/>
    <x v="9"/>
    <x v="11"/>
    <x v="0"/>
    <x v="0"/>
    <m/>
    <s v=""/>
    <s v=""/>
  </r>
  <r>
    <x v="3"/>
    <d v="2021-09-11T00:00:00"/>
    <s v="Zone 4 - Horingbaai"/>
    <x v="186"/>
    <x v="161"/>
    <x v="123"/>
    <x v="9"/>
    <x v="11"/>
    <x v="0"/>
    <x v="3"/>
    <n v="125"/>
    <n v="9.3000000000000007"/>
    <n v="9.3000000000000007"/>
  </r>
  <r>
    <x v="3"/>
    <d v="2021-09-11T00:00:00"/>
    <s v="Zone 4 - Horingbaai"/>
    <x v="203"/>
    <x v="173"/>
    <x v="60"/>
    <x v="5"/>
    <x v="11"/>
    <x v="0"/>
    <x v="3"/>
    <n v="158"/>
    <n v="20.8"/>
    <n v="20.8"/>
  </r>
  <r>
    <x v="3"/>
    <d v="2021-09-11T00:00:00"/>
    <s v="Zone 4 - Horingbaai"/>
    <x v="185"/>
    <x v="160"/>
    <x v="123"/>
    <x v="2"/>
    <x v="11"/>
    <x v="0"/>
    <x v="3"/>
    <n v="120"/>
    <n v="8.1"/>
    <n v="8.1"/>
  </r>
  <r>
    <x v="3"/>
    <d v="2021-09-11T00:00:00"/>
    <s v="Zone 4 - Horingbaai"/>
    <x v="189"/>
    <x v="164"/>
    <x v="125"/>
    <x v="8"/>
    <x v="11"/>
    <x v="1"/>
    <x v="0"/>
    <n v="54"/>
    <n v="1.6"/>
    <n v="1.6"/>
  </r>
  <r>
    <x v="3"/>
    <d v="2021-09-11T00:00:00"/>
    <s v="Zone 4 - Horingbaai"/>
    <x v="182"/>
    <x v="158"/>
    <x v="26"/>
    <x v="8"/>
    <x v="11"/>
    <x v="0"/>
    <x v="3"/>
    <n v="116"/>
    <n v="7.2"/>
    <n v="7.2"/>
  </r>
  <r>
    <x v="3"/>
    <d v="2021-09-11T00:00:00"/>
    <s v="Zone 4 - Horingbaai"/>
    <x v="182"/>
    <x v="158"/>
    <x v="26"/>
    <x v="8"/>
    <x v="11"/>
    <x v="0"/>
    <x v="3"/>
    <n v="146"/>
    <n v="15.9"/>
    <n v="15.9"/>
  </r>
  <r>
    <x v="3"/>
    <d v="2021-09-11T00:00:00"/>
    <s v="Zone 4 - Horingbaai"/>
    <x v="182"/>
    <x v="158"/>
    <x v="26"/>
    <x v="8"/>
    <x v="11"/>
    <x v="0"/>
    <x v="3"/>
    <n v="148"/>
    <n v="16.600000000000001"/>
    <n v="16.600000000000001"/>
  </r>
  <r>
    <x v="3"/>
    <d v="2021-09-11T00:00:00"/>
    <s v="Zone 4 - Horingbaai"/>
    <x v="183"/>
    <x v="122"/>
    <x v="73"/>
    <x v="8"/>
    <x v="18"/>
    <x v="1"/>
    <x v="0"/>
    <n v="42"/>
    <n v="0.8"/>
    <n v="0.8"/>
  </r>
  <r>
    <x v="3"/>
    <d v="2021-09-11T00:00:00"/>
    <s v="Zone 4 - Horingbaai"/>
    <x v="291"/>
    <x v="225"/>
    <x v="180"/>
    <x v="9"/>
    <x v="11"/>
    <x v="0"/>
    <x v="4"/>
    <n v="80"/>
    <n v="4.0999999999999996"/>
    <n v="4.0999999999999996"/>
  </r>
  <r>
    <x v="3"/>
    <d v="2021-09-11T00:00:00"/>
    <s v="Zone 4 - Horingbaai"/>
    <x v="291"/>
    <x v="225"/>
    <x v="180"/>
    <x v="9"/>
    <x v="11"/>
    <x v="0"/>
    <x v="4"/>
    <n v="81"/>
    <n v="4.2"/>
    <n v="4.2"/>
  </r>
  <r>
    <x v="3"/>
    <d v="2021-09-11T00:00:00"/>
    <s v="Zone 4 - Horingbaai"/>
    <x v="291"/>
    <x v="225"/>
    <x v="180"/>
    <x v="9"/>
    <x v="11"/>
    <x v="3"/>
    <x v="0"/>
    <n v="45"/>
    <n v="1.2"/>
    <n v="1.2"/>
  </r>
  <r>
    <x v="3"/>
    <d v="2021-09-11T00:00:00"/>
    <s v="Zone 4 - Horingbaai"/>
    <x v="291"/>
    <x v="225"/>
    <x v="180"/>
    <x v="9"/>
    <x v="11"/>
    <x v="1"/>
    <x v="0"/>
    <n v="51"/>
    <n v="1.4"/>
    <n v="1.4"/>
  </r>
  <r>
    <x v="3"/>
    <d v="2021-09-11T00:00:00"/>
    <s v="Zone 4 - Horingbaai"/>
    <x v="292"/>
    <x v="226"/>
    <x v="181"/>
    <x v="1"/>
    <x v="11"/>
    <x v="0"/>
    <x v="4"/>
    <n v="75"/>
    <n v="3.4"/>
    <n v="3.4"/>
  </r>
  <r>
    <x v="3"/>
    <d v="2021-09-11T00:00:00"/>
    <s v="Zone 4 - Horingbaai"/>
    <x v="292"/>
    <x v="226"/>
    <x v="181"/>
    <x v="1"/>
    <x v="11"/>
    <x v="1"/>
    <x v="0"/>
    <n v="48"/>
    <n v="1.1000000000000001"/>
    <n v="1.1000000000000001"/>
  </r>
  <r>
    <x v="3"/>
    <d v="2021-09-11T00:00:00"/>
    <s v="Zone 4 - Horingbaai"/>
    <x v="206"/>
    <x v="176"/>
    <x v="138"/>
    <x v="2"/>
    <x v="11"/>
    <x v="0"/>
    <x v="9"/>
    <n v="119"/>
    <n v="21.2"/>
    <n v="21.2"/>
  </r>
  <r>
    <x v="3"/>
    <d v="2021-09-11T00:00:00"/>
    <s v="Zone 4 - Horingbaai"/>
    <x v="202"/>
    <x v="172"/>
    <x v="136"/>
    <x v="3"/>
    <x v="11"/>
    <x v="0"/>
    <x v="4"/>
    <n v="81"/>
    <n v="4.2"/>
    <n v="4.2"/>
  </r>
  <r>
    <x v="3"/>
    <d v="2021-09-11T00:00:00"/>
    <s v="Zone 4 - Horingbaai"/>
    <x v="86"/>
    <x v="78"/>
    <x v="51"/>
    <x v="2"/>
    <x v="9"/>
    <x v="0"/>
    <x v="3"/>
    <n v="105"/>
    <n v="5.0999999999999996"/>
    <n v="5.0999999999999996"/>
  </r>
  <r>
    <x v="3"/>
    <d v="2021-09-11T00:00:00"/>
    <s v="Zone 4 - Horingbaai"/>
    <x v="82"/>
    <x v="74"/>
    <x v="30"/>
    <x v="5"/>
    <x v="9"/>
    <x v="0"/>
    <x v="3"/>
    <n v="129"/>
    <n v="10.4"/>
    <n v="10.4"/>
  </r>
  <r>
    <x v="3"/>
    <d v="2021-09-11T00:00:00"/>
    <s v="Zone 4 - Horingbaai"/>
    <x v="82"/>
    <x v="74"/>
    <x v="30"/>
    <x v="5"/>
    <x v="9"/>
    <x v="0"/>
    <x v="9"/>
    <n v="121"/>
    <n v="22.4"/>
    <n v="22.4"/>
  </r>
  <r>
    <x v="3"/>
    <d v="2021-09-11T00:00:00"/>
    <s v="Zone 4 - Horingbaai"/>
    <x v="84"/>
    <x v="76"/>
    <x v="58"/>
    <x v="5"/>
    <x v="10"/>
    <x v="0"/>
    <x v="0"/>
    <m/>
    <s v=""/>
    <s v=""/>
  </r>
  <r>
    <x v="3"/>
    <d v="2021-09-11T00:00:00"/>
    <s v="Zone 4 - Horingbaai"/>
    <x v="81"/>
    <x v="73"/>
    <x v="56"/>
    <x v="5"/>
    <x v="9"/>
    <x v="1"/>
    <x v="0"/>
    <n v="61"/>
    <n v="2.2999999999999998"/>
    <n v="2.2999999999999998"/>
  </r>
  <r>
    <x v="3"/>
    <d v="2021-09-11T00:00:00"/>
    <s v="Zone 4 - Horingbaai"/>
    <x v="78"/>
    <x v="70"/>
    <x v="53"/>
    <x v="5"/>
    <x v="9"/>
    <x v="0"/>
    <x v="0"/>
    <m/>
    <s v=""/>
    <s v=""/>
  </r>
  <r>
    <x v="3"/>
    <d v="2021-09-11T00:00:00"/>
    <s v="Zone 4 - Horingbaai"/>
    <x v="79"/>
    <x v="71"/>
    <x v="54"/>
    <x v="8"/>
    <x v="9"/>
    <x v="4"/>
    <x v="0"/>
    <n v="35"/>
    <n v="0.8"/>
    <n v="0.8"/>
  </r>
  <r>
    <x v="3"/>
    <d v="2021-09-11T00:00:00"/>
    <s v="Zone 4 - Horingbaai"/>
    <x v="79"/>
    <x v="71"/>
    <x v="54"/>
    <x v="8"/>
    <x v="9"/>
    <x v="4"/>
    <x v="0"/>
    <n v="35"/>
    <n v="0.8"/>
    <n v="0.8"/>
  </r>
  <r>
    <x v="3"/>
    <d v="2021-09-11T00:00:00"/>
    <s v="Zone 4 - Horingbaai"/>
    <x v="88"/>
    <x v="80"/>
    <x v="61"/>
    <x v="2"/>
    <x v="9"/>
    <x v="0"/>
    <x v="11"/>
    <n v="78"/>
    <n v="22.8"/>
    <n v="22.8"/>
  </r>
  <r>
    <x v="3"/>
    <d v="2021-09-11T00:00:00"/>
    <s v="Zone 4 - Horingbaai"/>
    <x v="88"/>
    <x v="80"/>
    <x v="61"/>
    <x v="2"/>
    <x v="9"/>
    <x v="0"/>
    <x v="3"/>
    <n v="148"/>
    <n v="16.600000000000001"/>
    <n v="16.600000000000001"/>
  </r>
  <r>
    <x v="3"/>
    <d v="2021-09-11T00:00:00"/>
    <s v="Zone 4 - Horingbaai"/>
    <x v="38"/>
    <x v="35"/>
    <x v="25"/>
    <x v="5"/>
    <x v="3"/>
    <x v="0"/>
    <x v="1"/>
    <n v="128"/>
    <n v="8.8000000000000007"/>
    <n v="8.8000000000000007"/>
  </r>
  <r>
    <x v="3"/>
    <d v="2021-09-11T00:00:00"/>
    <s v="Zone 4 - Horingbaai"/>
    <x v="38"/>
    <x v="35"/>
    <x v="25"/>
    <x v="5"/>
    <x v="3"/>
    <x v="0"/>
    <x v="3"/>
    <n v="88"/>
    <n v="2.8"/>
    <n v="2.8"/>
  </r>
  <r>
    <x v="3"/>
    <d v="2021-09-11T00:00:00"/>
    <s v="Zone 4 - Horingbaai"/>
    <x v="38"/>
    <x v="35"/>
    <x v="25"/>
    <x v="5"/>
    <x v="3"/>
    <x v="0"/>
    <x v="3"/>
    <n v="140"/>
    <n v="13.7"/>
    <n v="13.7"/>
  </r>
  <r>
    <x v="3"/>
    <d v="2021-09-11T00:00:00"/>
    <s v="Zone 4 - Horingbaai"/>
    <x v="38"/>
    <x v="35"/>
    <x v="25"/>
    <x v="5"/>
    <x v="3"/>
    <x v="0"/>
    <x v="3"/>
    <n v="117"/>
    <n v="7.4"/>
    <n v="7.4"/>
  </r>
  <r>
    <x v="3"/>
    <d v="2021-09-11T00:00:00"/>
    <s v="Zone 4 - Horingbaai"/>
    <x v="38"/>
    <x v="35"/>
    <x v="25"/>
    <x v="5"/>
    <x v="3"/>
    <x v="0"/>
    <x v="3"/>
    <n v="145"/>
    <n v="15.5"/>
    <n v="15.5"/>
  </r>
  <r>
    <x v="3"/>
    <d v="2021-09-11T00:00:00"/>
    <s v="Zone 4 - Horingbaai"/>
    <x v="38"/>
    <x v="35"/>
    <x v="25"/>
    <x v="5"/>
    <x v="3"/>
    <x v="0"/>
    <x v="3"/>
    <n v="145"/>
    <n v="15.5"/>
    <n v="15.5"/>
  </r>
  <r>
    <x v="3"/>
    <d v="2021-09-11T00:00:00"/>
    <s v="Zone 4 - Horingbaai"/>
    <x v="38"/>
    <x v="35"/>
    <x v="25"/>
    <x v="5"/>
    <x v="3"/>
    <x v="0"/>
    <x v="3"/>
    <n v="147"/>
    <n v="16.2"/>
    <n v="16.2"/>
  </r>
  <r>
    <x v="3"/>
    <d v="2021-09-11T00:00:00"/>
    <s v="Zone 4 - Horingbaai"/>
    <x v="38"/>
    <x v="35"/>
    <x v="25"/>
    <x v="5"/>
    <x v="3"/>
    <x v="0"/>
    <x v="3"/>
    <n v="161"/>
    <n v="22.2"/>
    <n v="22.2"/>
  </r>
  <r>
    <x v="3"/>
    <d v="2021-09-11T00:00:00"/>
    <s v="Zone 4 - Horingbaai"/>
    <x v="36"/>
    <x v="33"/>
    <x v="23"/>
    <x v="5"/>
    <x v="3"/>
    <x v="0"/>
    <x v="3"/>
    <n v="146"/>
    <n v="15.9"/>
    <n v="15.9"/>
  </r>
  <r>
    <x v="3"/>
    <d v="2021-09-11T00:00:00"/>
    <s v="Zone 4 - Horingbaai"/>
    <x v="36"/>
    <x v="33"/>
    <x v="23"/>
    <x v="5"/>
    <x v="3"/>
    <x v="0"/>
    <x v="3"/>
    <n v="150"/>
    <n v="17.399999999999999"/>
    <n v="17.399999999999999"/>
  </r>
  <r>
    <x v="3"/>
    <d v="2021-09-11T00:00:00"/>
    <s v="Zone 4 - Horingbaai"/>
    <x v="36"/>
    <x v="33"/>
    <x v="23"/>
    <x v="5"/>
    <x v="3"/>
    <x v="0"/>
    <x v="3"/>
    <n v="135"/>
    <n v="12.1"/>
    <n v="12.1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1"/>
    <n v="136"/>
    <n v="10.8"/>
    <n v="10.8"/>
  </r>
  <r>
    <x v="3"/>
    <d v="2021-09-11T00:00:00"/>
    <s v="Zone 4 - Horingbaai"/>
    <x v="47"/>
    <x v="43"/>
    <x v="34"/>
    <x v="5"/>
    <x v="3"/>
    <x v="1"/>
    <x v="0"/>
    <n v="141"/>
    <n v="30"/>
    <n v="30"/>
  </r>
  <r>
    <x v="3"/>
    <d v="2021-09-11T00:00:00"/>
    <s v="Zone 4 - Horingbaai"/>
    <x v="37"/>
    <x v="34"/>
    <x v="24"/>
    <x v="5"/>
    <x v="3"/>
    <x v="1"/>
    <x v="0"/>
    <n v="66"/>
    <n v="3"/>
    <n v="3"/>
  </r>
  <r>
    <x v="3"/>
    <d v="2021-09-11T00:00:00"/>
    <s v="Zone 4 - Horingbaai"/>
    <x v="37"/>
    <x v="34"/>
    <x v="24"/>
    <x v="5"/>
    <x v="3"/>
    <x v="0"/>
    <x v="3"/>
    <n v="122"/>
    <n v="8.6"/>
    <n v="8.6"/>
  </r>
  <r>
    <x v="3"/>
    <d v="2021-09-11T00:00:00"/>
    <s v="Zone 4 - Horingbaai"/>
    <x v="45"/>
    <x v="41"/>
    <x v="32"/>
    <x v="5"/>
    <x v="3"/>
    <x v="0"/>
    <x v="5"/>
    <n v="112"/>
    <n v="12.7"/>
    <n v="12.7"/>
  </r>
  <r>
    <x v="3"/>
    <d v="2021-09-11T00:00:00"/>
    <s v="Zone 4 - Horingbaai"/>
    <x v="274"/>
    <x v="31"/>
    <x v="34"/>
    <x v="5"/>
    <x v="3"/>
    <x v="0"/>
    <x v="0"/>
    <m/>
    <s v=""/>
    <s v=""/>
  </r>
  <r>
    <x v="3"/>
    <d v="2021-09-11T00:00:00"/>
    <s v="Zone 4 - Horingbaai"/>
    <x v="46"/>
    <x v="42"/>
    <x v="33"/>
    <x v="2"/>
    <x v="3"/>
    <x v="0"/>
    <x v="0"/>
    <m/>
    <s v=""/>
    <s v=""/>
  </r>
  <r>
    <x v="3"/>
    <d v="2021-09-11T00:00:00"/>
    <s v="Zone 4 - Horingbaai"/>
    <x v="343"/>
    <x v="73"/>
    <x v="209"/>
    <x v="5"/>
    <x v="3"/>
    <x v="0"/>
    <x v="0"/>
    <m/>
    <s v=""/>
    <s v=""/>
  </r>
  <r>
    <x v="3"/>
    <d v="2021-09-11T00:00:00"/>
    <s v="Zone 4 - Horingbaai"/>
    <x v="39"/>
    <x v="36"/>
    <x v="26"/>
    <x v="5"/>
    <x v="3"/>
    <x v="0"/>
    <x v="0"/>
    <m/>
    <s v=""/>
    <s v=""/>
  </r>
  <r>
    <x v="3"/>
    <d v="2021-09-11T00:00:00"/>
    <s v="Zone 4 - Horingbaai"/>
    <x v="344"/>
    <x v="257"/>
    <x v="209"/>
    <x v="5"/>
    <x v="3"/>
    <x v="0"/>
    <x v="0"/>
    <m/>
    <s v=""/>
    <s v=""/>
  </r>
  <r>
    <x v="3"/>
    <d v="2021-09-11T00:00:00"/>
    <s v="Zone 4 - Horingbaai"/>
    <x v="42"/>
    <x v="39"/>
    <x v="29"/>
    <x v="5"/>
    <x v="3"/>
    <x v="0"/>
    <x v="0"/>
    <m/>
    <s v=""/>
    <s v=""/>
  </r>
  <r>
    <x v="3"/>
    <d v="2021-09-11T00:00:00"/>
    <s v="Zone 4 - Horingbaai"/>
    <x v="40"/>
    <x v="37"/>
    <x v="27"/>
    <x v="5"/>
    <x v="3"/>
    <x v="0"/>
    <x v="3"/>
    <n v="101"/>
    <n v="4.5"/>
    <n v="4.5"/>
  </r>
  <r>
    <x v="3"/>
    <d v="2021-09-11T00:00:00"/>
    <s v="Zone 4 - Horingbaai"/>
    <x v="345"/>
    <x v="258"/>
    <x v="210"/>
    <x v="2"/>
    <x v="3"/>
    <x v="1"/>
    <x v="0"/>
    <n v="54"/>
    <n v="1.6"/>
    <n v="1.6"/>
  </r>
  <r>
    <x v="3"/>
    <d v="2021-09-11T00:00:00"/>
    <s v="Zone 4 - Horingbaai"/>
    <x v="50"/>
    <x v="46"/>
    <x v="35"/>
    <x v="5"/>
    <x v="3"/>
    <x v="0"/>
    <x v="3"/>
    <n v="139"/>
    <n v="13.4"/>
    <n v="13.4"/>
  </r>
  <r>
    <x v="3"/>
    <d v="2021-09-11T00:00:00"/>
    <s v="Zone 4 - Horingbaai"/>
    <x v="49"/>
    <x v="45"/>
    <x v="36"/>
    <x v="5"/>
    <x v="3"/>
    <x v="0"/>
    <x v="3"/>
    <n v="119"/>
    <n v="7.9"/>
    <n v="7.9"/>
  </r>
  <r>
    <x v="3"/>
    <d v="2021-09-11T00:00:00"/>
    <s v="Zone 4 - Horingbaai"/>
    <x v="276"/>
    <x v="100"/>
    <x v="136"/>
    <x v="5"/>
    <x v="3"/>
    <x v="0"/>
    <x v="3"/>
    <n v="94"/>
    <n v="3.5"/>
    <n v="3.5"/>
  </r>
  <r>
    <x v="3"/>
    <d v="2021-09-11T00:00:00"/>
    <s v="Zone 4 - Horingbaai"/>
    <x v="340"/>
    <x v="255"/>
    <x v="208"/>
    <x v="5"/>
    <x v="3"/>
    <x v="0"/>
    <x v="0"/>
    <m/>
    <s v=""/>
    <s v=""/>
  </r>
  <r>
    <x v="3"/>
    <d v="2021-09-11T00:00:00"/>
    <s v="Zone 4 - Horingbaai"/>
    <x v="20"/>
    <x v="19"/>
    <x v="8"/>
    <x v="1"/>
    <x v="0"/>
    <x v="0"/>
    <x v="3"/>
    <n v="147"/>
    <n v="16.2"/>
    <n v="16.2"/>
  </r>
  <r>
    <x v="3"/>
    <d v="2021-09-11T00:00:00"/>
    <s v="Zone 4 - Horingbaai"/>
    <x v="20"/>
    <x v="19"/>
    <x v="8"/>
    <x v="1"/>
    <x v="0"/>
    <x v="0"/>
    <x v="3"/>
    <n v="138"/>
    <n v="13.1"/>
    <n v="13.1"/>
  </r>
  <r>
    <x v="3"/>
    <d v="2021-09-11T00:00:00"/>
    <s v="Zone 4 - Horingbaai"/>
    <x v="20"/>
    <x v="19"/>
    <x v="8"/>
    <x v="1"/>
    <x v="0"/>
    <x v="0"/>
    <x v="3"/>
    <n v="137"/>
    <n v="12.8"/>
    <n v="12.8"/>
  </r>
  <r>
    <x v="3"/>
    <d v="2021-09-11T00:00:00"/>
    <s v="Zone 4 - Horingbaai"/>
    <x v="20"/>
    <x v="19"/>
    <x v="8"/>
    <x v="1"/>
    <x v="0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2"/>
    <x v="1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49"/>
    <x v="201"/>
    <x v="5"/>
    <x v="0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0"/>
    <x v="0"/>
    <x v="3"/>
    <n v="160"/>
    <n v="21.7"/>
    <n v="21.7"/>
  </r>
  <r>
    <x v="3"/>
    <d v="2021-09-11T00:00:00"/>
    <s v="Zone 4 - Horingbaai"/>
    <x v="18"/>
    <x v="17"/>
    <x v="4"/>
    <x v="7"/>
    <x v="0"/>
    <x v="0"/>
    <x v="3"/>
    <n v="92"/>
    <n v="3.3"/>
    <n v="3.3"/>
  </r>
  <r>
    <x v="3"/>
    <d v="2021-09-11T00:00:00"/>
    <s v="Zone 4 - Horingbaai"/>
    <x v="18"/>
    <x v="17"/>
    <x v="4"/>
    <x v="7"/>
    <x v="0"/>
    <x v="0"/>
    <x v="3"/>
    <n v="94"/>
    <n v="3.5"/>
    <n v="3.5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0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8"/>
    <x v="114"/>
    <x v="5"/>
    <x v="16"/>
    <x v="0"/>
    <x v="3"/>
    <n v="156"/>
    <n v="19.899999999999999"/>
    <n v="19.899999999999999"/>
  </r>
  <r>
    <x v="3"/>
    <d v="2021-09-11T00:00:00"/>
    <s v="Zone 4 - Horingbaai"/>
    <x v="169"/>
    <x v="148"/>
    <x v="114"/>
    <x v="5"/>
    <x v="16"/>
    <x v="0"/>
    <x v="3"/>
    <n v="128"/>
    <n v="10.1"/>
    <n v="10.1"/>
  </r>
  <r>
    <x v="3"/>
    <d v="2021-09-11T00:00:00"/>
    <s v="Zone 4 - Horingbaai"/>
    <x v="166"/>
    <x v="145"/>
    <x v="7"/>
    <x v="1"/>
    <x v="16"/>
    <x v="0"/>
    <x v="3"/>
    <n v="143"/>
    <n v="14.8"/>
    <n v="14.8"/>
  </r>
  <r>
    <x v="3"/>
    <d v="2021-09-11T00:00:00"/>
    <s v="Zone 4 - Horingbaai"/>
    <x v="166"/>
    <x v="145"/>
    <x v="7"/>
    <x v="1"/>
    <x v="16"/>
    <x v="0"/>
    <x v="3"/>
    <n v="157"/>
    <n v="20.399999999999999"/>
    <n v="20.399999999999999"/>
  </r>
  <r>
    <x v="3"/>
    <d v="2021-09-11T00:00:00"/>
    <s v="Zone 4 - Horingbaai"/>
    <x v="165"/>
    <x v="144"/>
    <x v="98"/>
    <x v="5"/>
    <x v="16"/>
    <x v="0"/>
    <x v="3"/>
    <n v="112"/>
    <n v="6.4"/>
    <n v="6.4"/>
  </r>
  <r>
    <x v="3"/>
    <d v="2021-09-11T00:00:00"/>
    <s v="Zone 4 - Horingbaai"/>
    <x v="165"/>
    <x v="144"/>
    <x v="98"/>
    <x v="5"/>
    <x v="16"/>
    <x v="0"/>
    <x v="3"/>
    <n v="154"/>
    <n v="19.100000000000001"/>
    <n v="19.100000000000001"/>
  </r>
  <r>
    <x v="3"/>
    <d v="2021-09-11T00:00:00"/>
    <s v="Zone 4 - Horingbaai"/>
    <x v="165"/>
    <x v="144"/>
    <x v="98"/>
    <x v="5"/>
    <x v="16"/>
    <x v="0"/>
    <x v="9"/>
    <n v="161"/>
    <n v="57.2"/>
    <n v="57.2"/>
  </r>
  <r>
    <x v="3"/>
    <d v="2021-09-11T00:00:00"/>
    <s v="Zone 4 - Horingbaai"/>
    <x v="167"/>
    <x v="146"/>
    <x v="112"/>
    <x v="5"/>
    <x v="4"/>
    <x v="0"/>
    <x v="0"/>
    <m/>
    <s v=""/>
    <s v=""/>
  </r>
  <r>
    <x v="3"/>
    <d v="2021-09-11T00:00:00"/>
    <s v="Zone 4 - Horingbaai"/>
    <x v="178"/>
    <x v="122"/>
    <x v="121"/>
    <x v="1"/>
    <x v="16"/>
    <x v="0"/>
    <x v="7"/>
    <n v="73"/>
    <n v="7.1"/>
    <n v="7.1"/>
  </r>
  <r>
    <x v="3"/>
    <d v="2021-09-11T00:00:00"/>
    <s v="Zone 4 - Horingbaai"/>
    <x v="178"/>
    <x v="122"/>
    <x v="121"/>
    <x v="1"/>
    <x v="16"/>
    <x v="0"/>
    <x v="9"/>
    <n v="163"/>
    <n v="59.5"/>
    <n v="59.5"/>
  </r>
  <r>
    <x v="3"/>
    <d v="2021-09-11T00:00:00"/>
    <s v="Zone 4 - Horingbaai"/>
    <x v="179"/>
    <x v="155"/>
    <x v="121"/>
    <x v="7"/>
    <x v="16"/>
    <x v="1"/>
    <x v="0"/>
    <n v="43"/>
    <n v="0.8"/>
    <n v="0.8"/>
  </r>
  <r>
    <x v="3"/>
    <d v="2021-09-11T00:00:00"/>
    <s v="Zone 4 - Horingbaai"/>
    <x v="176"/>
    <x v="154"/>
    <x v="119"/>
    <x v="5"/>
    <x v="16"/>
    <x v="0"/>
    <x v="0"/>
    <m/>
    <s v=""/>
    <s v=""/>
  </r>
  <r>
    <x v="3"/>
    <d v="2021-09-11T00:00:00"/>
    <s v="Zone 4 - Horingbaai"/>
    <x v="177"/>
    <x v="46"/>
    <x v="120"/>
    <x v="5"/>
    <x v="16"/>
    <x v="0"/>
    <x v="0"/>
    <m/>
    <s v=""/>
    <s v=""/>
  </r>
  <r>
    <x v="3"/>
    <d v="2021-09-11T00:00:00"/>
    <s v="Zone 4 - Horingbaai"/>
    <x v="175"/>
    <x v="153"/>
    <x v="119"/>
    <x v="8"/>
    <x v="16"/>
    <x v="1"/>
    <x v="0"/>
    <n v="53"/>
    <n v="1.5"/>
    <n v="1.5"/>
  </r>
  <r>
    <x v="3"/>
    <d v="2021-09-11T00:00:00"/>
    <s v="Zone 4 - Horingbaai"/>
    <x v="175"/>
    <x v="153"/>
    <x v="119"/>
    <x v="8"/>
    <x v="16"/>
    <x v="1"/>
    <x v="0"/>
    <n v="48"/>
    <n v="1.1000000000000001"/>
    <n v="1.1000000000000001"/>
  </r>
  <r>
    <x v="3"/>
    <d v="2021-09-11T00:00:00"/>
    <s v="Zone 4 - Horingbaai"/>
    <x v="171"/>
    <x v="150"/>
    <x v="116"/>
    <x v="5"/>
    <x v="16"/>
    <x v="0"/>
    <x v="3"/>
    <n v="142"/>
    <n v="14.4"/>
    <n v="14.4"/>
  </r>
  <r>
    <x v="3"/>
    <d v="2021-09-11T00:00:00"/>
    <s v="Zone 4 - Horingbaai"/>
    <x v="174"/>
    <x v="152"/>
    <x v="74"/>
    <x v="1"/>
    <x v="16"/>
    <x v="0"/>
    <x v="3"/>
    <n v="151"/>
    <n v="17.8"/>
    <n v="17.8"/>
  </r>
  <r>
    <x v="3"/>
    <d v="2021-09-11T00:00:00"/>
    <s v="Zone 4 - Horingbaai"/>
    <x v="174"/>
    <x v="152"/>
    <x v="74"/>
    <x v="1"/>
    <x v="16"/>
    <x v="0"/>
    <x v="3"/>
    <n v="155"/>
    <n v="19.5"/>
    <n v="19.5"/>
  </r>
  <r>
    <x v="3"/>
    <d v="2021-09-11T00:00:00"/>
    <s v="Zone 4 - Horingbaai"/>
    <x v="181"/>
    <x v="157"/>
    <x v="74"/>
    <x v="0"/>
    <x v="16"/>
    <x v="0"/>
    <x v="0"/>
    <m/>
    <s v=""/>
    <s v=""/>
  </r>
  <r>
    <x v="3"/>
    <d v="2021-09-11T00:00:00"/>
    <s v="Zone 4 - Horingbaai"/>
    <x v="168"/>
    <x v="147"/>
    <x v="113"/>
    <x v="1"/>
    <x v="16"/>
    <x v="3"/>
    <x v="0"/>
    <n v="51"/>
    <n v="1.8"/>
    <n v="1.8"/>
  </r>
  <r>
    <x v="3"/>
    <d v="2021-09-11T00:00:00"/>
    <s v="Zone 4 - Horingbaai"/>
    <x v="163"/>
    <x v="143"/>
    <x v="111"/>
    <x v="8"/>
    <x v="4"/>
    <x v="0"/>
    <x v="3"/>
    <n v="157"/>
    <n v="20.399999999999999"/>
    <n v="20.399999999999999"/>
  </r>
  <r>
    <x v="3"/>
    <d v="2021-09-11T00:00:00"/>
    <s v="Zone 4 - Horingbaai"/>
    <x v="162"/>
    <x v="142"/>
    <x v="111"/>
    <x v="10"/>
    <x v="4"/>
    <x v="0"/>
    <x v="7"/>
    <n v="92"/>
    <n v="14.4"/>
    <n v="14.4"/>
  </r>
  <r>
    <x v="3"/>
    <d v="2021-09-11T00:00:00"/>
    <s v="Zone 4 - Horingbaai"/>
    <x v="326"/>
    <x v="247"/>
    <x v="200"/>
    <x v="4"/>
    <x v="24"/>
    <x v="0"/>
    <x v="1"/>
    <n v="115"/>
    <n v="6"/>
    <n v="6"/>
  </r>
  <r>
    <x v="3"/>
    <d v="2021-09-11T00:00:00"/>
    <s v="Zone 4 - Horingbaai"/>
    <x v="326"/>
    <x v="247"/>
    <x v="200"/>
    <x v="4"/>
    <x v="24"/>
    <x v="0"/>
    <x v="1"/>
    <n v="102"/>
    <n v="4"/>
    <n v="4"/>
  </r>
  <r>
    <x v="3"/>
    <d v="2021-09-11T00:00:00"/>
    <s v="Zone 4 - Horingbaai"/>
    <x v="326"/>
    <x v="247"/>
    <x v="200"/>
    <x v="4"/>
    <x v="24"/>
    <x v="1"/>
    <x v="0"/>
    <n v="50"/>
    <n v="1.3"/>
    <n v="1.3"/>
  </r>
  <r>
    <x v="3"/>
    <d v="2021-09-11T00:00:00"/>
    <s v="Zone 4 - Horingbaai"/>
    <x v="160"/>
    <x v="140"/>
    <x v="109"/>
    <x v="2"/>
    <x v="4"/>
    <x v="0"/>
    <x v="3"/>
    <n v="151"/>
    <n v="17.8"/>
    <n v="17.8"/>
  </r>
  <r>
    <x v="3"/>
    <d v="2021-09-11T00:00:00"/>
    <s v="Zone 4 - Horingbaai"/>
    <x v="160"/>
    <x v="140"/>
    <x v="109"/>
    <x v="2"/>
    <x v="4"/>
    <x v="1"/>
    <x v="0"/>
    <n v="101"/>
    <n v="10.9"/>
    <n v="10.9"/>
  </r>
  <r>
    <x v="3"/>
    <d v="2021-09-11T00:00:00"/>
    <s v="Zone 4 - Horingbaai"/>
    <x v="160"/>
    <x v="140"/>
    <x v="109"/>
    <x v="2"/>
    <x v="4"/>
    <x v="1"/>
    <x v="0"/>
    <n v="91"/>
    <n v="7.9"/>
    <n v="7.9"/>
  </r>
  <r>
    <x v="3"/>
    <d v="2021-09-11T00:00:00"/>
    <s v="Zone 4 - Horingbaai"/>
    <x v="148"/>
    <x v="9"/>
    <x v="100"/>
    <x v="5"/>
    <x v="4"/>
    <x v="0"/>
    <x v="3"/>
    <n v="106"/>
    <n v="5.3"/>
    <n v="5.3"/>
  </r>
  <r>
    <x v="3"/>
    <d v="2021-09-11T00:00:00"/>
    <s v="Zone 4 - Horingbaai"/>
    <x v="161"/>
    <x v="141"/>
    <x v="110"/>
    <x v="1"/>
    <x v="4"/>
    <x v="0"/>
    <x v="3"/>
    <n v="133"/>
    <n v="11.5"/>
    <n v="11.5"/>
  </r>
  <r>
    <x v="3"/>
    <d v="2021-09-11T00:00:00"/>
    <s v="Zone 4 - Horingbaai"/>
    <x v="328"/>
    <x v="111"/>
    <x v="159"/>
    <x v="5"/>
    <x v="4"/>
    <x v="0"/>
    <x v="3"/>
    <n v="157"/>
    <n v="20.399999999999999"/>
    <n v="20.399999999999999"/>
  </r>
  <r>
    <x v="3"/>
    <d v="2021-09-11T00:00:00"/>
    <s v="Zone 4 - Horingbaai"/>
    <x v="144"/>
    <x v="46"/>
    <x v="96"/>
    <x v="5"/>
    <x v="4"/>
    <x v="0"/>
    <x v="3"/>
    <n v="85"/>
    <n v="2.5"/>
    <n v="2.5"/>
  </r>
  <r>
    <x v="3"/>
    <d v="2021-09-11T00:00:00"/>
    <s v="Zone 4 - Horingbaai"/>
    <x v="144"/>
    <x v="46"/>
    <x v="96"/>
    <x v="5"/>
    <x v="4"/>
    <x v="0"/>
    <x v="3"/>
    <n v="136"/>
    <n v="12.4"/>
    <n v="12.4"/>
  </r>
  <r>
    <x v="3"/>
    <d v="2021-09-11T00:00:00"/>
    <s v="Zone 4 - Horingbaai"/>
    <x v="151"/>
    <x v="133"/>
    <x v="103"/>
    <x v="1"/>
    <x v="4"/>
    <x v="0"/>
    <x v="3"/>
    <n v="162"/>
    <n v="22.7"/>
    <n v="22.7"/>
  </r>
  <r>
    <x v="3"/>
    <d v="2021-09-11T00:00:00"/>
    <s v="Zone 4 - Horingbaai"/>
    <x v="151"/>
    <x v="133"/>
    <x v="103"/>
    <x v="1"/>
    <x v="4"/>
    <x v="0"/>
    <x v="3"/>
    <n v="119"/>
    <n v="7.9"/>
    <n v="7.9"/>
  </r>
  <r>
    <x v="3"/>
    <d v="2021-09-11T00:00:00"/>
    <s v="Zone 4 - Horingbaai"/>
    <x v="151"/>
    <x v="133"/>
    <x v="103"/>
    <x v="1"/>
    <x v="4"/>
    <x v="0"/>
    <x v="3"/>
    <n v="118"/>
    <n v="7.6"/>
    <n v="7.6"/>
  </r>
  <r>
    <x v="3"/>
    <d v="2021-09-11T00:00:00"/>
    <s v="Zone 4 - Horingbaai"/>
    <x v="151"/>
    <x v="133"/>
    <x v="103"/>
    <x v="1"/>
    <x v="4"/>
    <x v="0"/>
    <x v="3"/>
    <n v="84"/>
    <n v="2.4"/>
    <n v="2.4"/>
  </r>
  <r>
    <x v="3"/>
    <d v="2021-09-11T00:00:00"/>
    <s v="Zone 4 - Horingbaai"/>
    <x v="145"/>
    <x v="128"/>
    <x v="97"/>
    <x v="5"/>
    <x v="4"/>
    <x v="0"/>
    <x v="3"/>
    <n v="97"/>
    <n v="3.9"/>
    <n v="3.9"/>
  </r>
  <r>
    <x v="3"/>
    <d v="2021-09-11T00:00:00"/>
    <s v="Zone 4 - Horingbaai"/>
    <x v="153"/>
    <x v="135"/>
    <x v="104"/>
    <x v="0"/>
    <x v="4"/>
    <x v="0"/>
    <x v="3"/>
    <n v="91"/>
    <n v="3.1"/>
    <n v="3.1"/>
  </r>
  <r>
    <x v="3"/>
    <d v="2021-09-11T00:00:00"/>
    <s v="Zone 4 - Horingbaai"/>
    <x v="153"/>
    <x v="135"/>
    <x v="104"/>
    <x v="0"/>
    <x v="4"/>
    <x v="0"/>
    <x v="3"/>
    <n v="98"/>
    <n v="4"/>
    <n v="4"/>
  </r>
  <r>
    <x v="3"/>
    <d v="2021-09-11T00:00:00"/>
    <s v="Zone 4 - Horingbaai"/>
    <x v="327"/>
    <x v="248"/>
    <x v="200"/>
    <x v="4"/>
    <x v="24"/>
    <x v="0"/>
    <x v="0"/>
    <m/>
    <s v=""/>
    <s v=""/>
  </r>
  <r>
    <x v="3"/>
    <d v="2021-09-11T00:00:00"/>
    <s v="Zone 4 - Horingbaai"/>
    <x v="159"/>
    <x v="78"/>
    <x v="108"/>
    <x v="2"/>
    <x v="4"/>
    <x v="0"/>
    <x v="0"/>
    <m/>
    <s v=""/>
    <s v=""/>
  </r>
  <r>
    <x v="3"/>
    <d v="2021-09-11T00:00:00"/>
    <s v="Zone 4 - Horingbaai"/>
    <x v="158"/>
    <x v="139"/>
    <x v="107"/>
    <x v="1"/>
    <x v="4"/>
    <x v="0"/>
    <x v="3"/>
    <n v="136"/>
    <n v="12.4"/>
    <n v="12.4"/>
  </r>
  <r>
    <x v="3"/>
    <d v="2021-09-11T00:00:00"/>
    <s v="Zone 4 - Horingbaai"/>
    <x v="158"/>
    <x v="139"/>
    <x v="107"/>
    <x v="1"/>
    <x v="4"/>
    <x v="0"/>
    <x v="3"/>
    <n v="125"/>
    <n v="9.3000000000000007"/>
    <n v="9.3000000000000007"/>
  </r>
  <r>
    <x v="3"/>
    <d v="2021-09-11T00:00:00"/>
    <s v="Zone 4 - Horingbaai"/>
    <x v="158"/>
    <x v="139"/>
    <x v="107"/>
    <x v="1"/>
    <x v="4"/>
    <x v="0"/>
    <x v="9"/>
    <n v="126"/>
    <n v="25.6"/>
    <n v="25.6"/>
  </r>
  <r>
    <x v="3"/>
    <d v="2021-09-11T00:00:00"/>
    <s v="Zone 4 - Horingbaai"/>
    <x v="157"/>
    <x v="9"/>
    <x v="106"/>
    <x v="1"/>
    <x v="4"/>
    <x v="0"/>
    <x v="3"/>
    <n v="144"/>
    <n v="15.1"/>
    <n v="15.1"/>
  </r>
  <r>
    <x v="3"/>
    <d v="2021-09-11T00:00:00"/>
    <s v="Zone 4 - Horingbaai"/>
    <x v="157"/>
    <x v="9"/>
    <x v="106"/>
    <x v="1"/>
    <x v="4"/>
    <x v="0"/>
    <x v="3"/>
    <n v="168"/>
    <n v="25.7"/>
    <n v="25.7"/>
  </r>
  <r>
    <x v="3"/>
    <d v="2021-09-11T00:00:00"/>
    <s v="Zone 4 - Horingbaai"/>
    <x v="157"/>
    <x v="9"/>
    <x v="106"/>
    <x v="1"/>
    <x v="4"/>
    <x v="0"/>
    <x v="3"/>
    <n v="160"/>
    <n v="21.7"/>
    <n v="21.7"/>
  </r>
  <r>
    <x v="3"/>
    <d v="2021-09-11T00:00:00"/>
    <s v="Zone 4 - Horingbaai"/>
    <x v="149"/>
    <x v="131"/>
    <x v="101"/>
    <x v="5"/>
    <x v="4"/>
    <x v="0"/>
    <x v="3"/>
    <n v="160"/>
    <n v="21.7"/>
    <n v="21.7"/>
  </r>
  <r>
    <x v="3"/>
    <d v="2021-09-11T00:00:00"/>
    <s v="Zone 4 - Horingbaai"/>
    <x v="146"/>
    <x v="129"/>
    <x v="98"/>
    <x v="1"/>
    <x v="4"/>
    <x v="0"/>
    <x v="6"/>
    <n v="145"/>
    <n v="41.1"/>
    <n v="41.1"/>
  </r>
  <r>
    <x v="3"/>
    <d v="2021-09-11T00:00:00"/>
    <s v="Zone 4 - Horingbaai"/>
    <x v="156"/>
    <x v="138"/>
    <x v="10"/>
    <x v="1"/>
    <x v="4"/>
    <x v="0"/>
    <x v="0"/>
    <m/>
    <s v=""/>
    <s v=""/>
  </r>
  <r>
    <x v="3"/>
    <d v="2021-09-11T00:00:00"/>
    <s v="Zone 4 - Horingbaai"/>
    <x v="64"/>
    <x v="57"/>
    <x v="45"/>
    <x v="0"/>
    <x v="7"/>
    <x v="1"/>
    <x v="0"/>
    <n v="51"/>
    <n v="1.4"/>
    <n v="1.4"/>
  </r>
  <r>
    <x v="3"/>
    <d v="2021-09-11T00:00:00"/>
    <s v="Zone 4 - Horingbaai"/>
    <x v="67"/>
    <x v="60"/>
    <x v="45"/>
    <x v="1"/>
    <x v="7"/>
    <x v="0"/>
    <x v="3"/>
    <n v="163"/>
    <n v="23.1"/>
    <n v="23.1"/>
  </r>
  <r>
    <x v="3"/>
    <d v="2021-09-11T00:00:00"/>
    <s v="Zone 4 - Horingbaai"/>
    <x v="67"/>
    <x v="60"/>
    <x v="45"/>
    <x v="1"/>
    <x v="7"/>
    <x v="0"/>
    <x v="6"/>
    <n v="191"/>
    <n v="97.5"/>
    <n v="97.5"/>
  </r>
  <r>
    <x v="3"/>
    <d v="2021-09-11T00:00:00"/>
    <s v="Zone 4 - Horingbaai"/>
    <x v="71"/>
    <x v="63"/>
    <x v="49"/>
    <x v="5"/>
    <x v="7"/>
    <x v="0"/>
    <x v="10"/>
    <n v="40"/>
    <n v="1"/>
    <n v="1"/>
  </r>
  <r>
    <x v="3"/>
    <d v="2021-09-11T00:00:00"/>
    <s v="Zone 4 - Horingbaai"/>
    <x v="56"/>
    <x v="51"/>
    <x v="41"/>
    <x v="2"/>
    <x v="7"/>
    <x v="1"/>
    <x v="0"/>
    <n v="48"/>
    <n v="1.1000000000000001"/>
    <n v="1.1000000000000001"/>
  </r>
  <r>
    <x v="3"/>
    <d v="2021-09-11T00:00:00"/>
    <s v="Zone 4 - Horingbaai"/>
    <x v="55"/>
    <x v="49"/>
    <x v="40"/>
    <x v="8"/>
    <x v="7"/>
    <x v="1"/>
    <x v="0"/>
    <n v="53"/>
    <n v="1.5"/>
    <n v="1.5"/>
  </r>
  <r>
    <x v="3"/>
    <d v="2021-09-11T00:00:00"/>
    <s v="Zone 4 - Horingbaai"/>
    <x v="57"/>
    <x v="52"/>
    <x v="42"/>
    <x v="1"/>
    <x v="7"/>
    <x v="0"/>
    <x v="0"/>
    <m/>
    <s v=""/>
    <s v=""/>
  </r>
  <r>
    <x v="3"/>
    <d v="2021-09-11T00:00:00"/>
    <s v="Zone 4 - Horingbaai"/>
    <x v="73"/>
    <x v="65"/>
    <x v="50"/>
    <x v="5"/>
    <x v="7"/>
    <x v="0"/>
    <x v="3"/>
    <n v="148"/>
    <n v="16.600000000000001"/>
    <n v="16.600000000000001"/>
  </r>
  <r>
    <x v="3"/>
    <d v="2021-09-11T00:00:00"/>
    <s v="Zone 4 - Horingbaai"/>
    <x v="63"/>
    <x v="56"/>
    <x v="44"/>
    <x v="8"/>
    <x v="7"/>
    <x v="1"/>
    <x v="0"/>
    <n v="43"/>
    <n v="0.8"/>
    <n v="0.8"/>
  </r>
  <r>
    <x v="3"/>
    <d v="2021-09-11T00:00:00"/>
    <s v="Zone 4 - Horingbaai"/>
    <x v="346"/>
    <x v="122"/>
    <x v="184"/>
    <x v="5"/>
    <x v="7"/>
    <x v="1"/>
    <x v="0"/>
    <n v="51"/>
    <n v="1.4"/>
    <n v="1.4"/>
  </r>
  <r>
    <x v="3"/>
    <d v="2021-09-11T00:00:00"/>
    <s v="Zone 4 - Horingbaai"/>
    <x v="347"/>
    <x v="36"/>
    <x v="41"/>
    <x v="5"/>
    <x v="7"/>
    <x v="0"/>
    <x v="0"/>
    <m/>
    <s v=""/>
    <s v=""/>
  </r>
  <r>
    <x v="3"/>
    <d v="2021-09-11T00:00:00"/>
    <s v="Zone 4 - Horingbaai"/>
    <x v="65"/>
    <x v="58"/>
    <x v="46"/>
    <x v="1"/>
    <x v="7"/>
    <x v="1"/>
    <x v="0"/>
    <n v="58"/>
    <n v="2"/>
    <n v="2"/>
  </r>
  <r>
    <x v="3"/>
    <d v="2021-09-11T00:00:00"/>
    <s v="Zone 4 - Horingbaai"/>
    <x v="58"/>
    <x v="53"/>
    <x v="41"/>
    <x v="4"/>
    <x v="2"/>
    <x v="1"/>
    <x v="0"/>
    <n v="50"/>
    <n v="1.3"/>
    <n v="1.3"/>
  </r>
  <r>
    <x v="3"/>
    <d v="2021-09-11T00:00:00"/>
    <s v="Zone 4 - Horingbaai"/>
    <x v="51"/>
    <x v="47"/>
    <x v="37"/>
    <x v="0"/>
    <x v="7"/>
    <x v="0"/>
    <x v="0"/>
    <m/>
    <s v=""/>
    <s v=""/>
  </r>
  <r>
    <x v="3"/>
    <d v="2021-09-11T00:00:00"/>
    <s v="Zone 4 - Horingbaai"/>
    <x v="272"/>
    <x v="177"/>
    <x v="174"/>
    <x v="1"/>
    <x v="7"/>
    <x v="0"/>
    <x v="0"/>
    <m/>
    <s v=""/>
    <s v=""/>
  </r>
  <r>
    <x v="3"/>
    <d v="2021-09-11T00:00:00"/>
    <s v="Zone 4 - Horingbaai"/>
    <x v="66"/>
    <x v="59"/>
    <x v="47"/>
    <x v="5"/>
    <x v="7"/>
    <x v="0"/>
    <x v="4"/>
    <n v="75"/>
    <n v="3.4"/>
    <n v="3.4"/>
  </r>
  <r>
    <x v="3"/>
    <d v="2021-09-11T00:00:00"/>
    <s v="Zone 4 - Horingbaai"/>
    <x v="66"/>
    <x v="59"/>
    <x v="47"/>
    <x v="5"/>
    <x v="7"/>
    <x v="0"/>
    <x v="4"/>
    <n v="65"/>
    <n v="2.2000000000000002"/>
    <n v="2.2000000000000002"/>
  </r>
  <r>
    <x v="3"/>
    <d v="2021-09-11T00:00:00"/>
    <s v="Zone 4 - Horingbaai"/>
    <x v="66"/>
    <x v="59"/>
    <x v="47"/>
    <x v="5"/>
    <x v="7"/>
    <x v="0"/>
    <x v="2"/>
    <n v="66"/>
    <n v="1"/>
    <n v="1"/>
  </r>
  <r>
    <x v="3"/>
    <d v="2021-09-11T00:00:00"/>
    <s v="Zone 4 - Horingbaai"/>
    <x v="342"/>
    <x v="256"/>
    <x v="98"/>
    <x v="5"/>
    <x v="7"/>
    <x v="0"/>
    <x v="0"/>
    <m/>
    <s v=""/>
    <s v=""/>
  </r>
  <r>
    <x v="3"/>
    <d v="2021-09-11T00:00:00"/>
    <s v="Zone 4 - Horingbaai"/>
    <x v="52"/>
    <x v="48"/>
    <x v="38"/>
    <x v="4"/>
    <x v="8"/>
    <x v="0"/>
    <x v="0"/>
    <m/>
    <s v=""/>
    <s v=""/>
  </r>
  <r>
    <x v="3"/>
    <d v="2021-09-11T00:00:00"/>
    <s v="Zone 4 - Horingbaai"/>
    <x v="53"/>
    <x v="49"/>
    <x v="39"/>
    <x v="5"/>
    <x v="7"/>
    <x v="0"/>
    <x v="1"/>
    <n v="140"/>
    <n v="12"/>
    <n v="12"/>
  </r>
  <r>
    <x v="3"/>
    <d v="2021-09-11T00:00:00"/>
    <s v="Zone 4 - Horingbaai"/>
    <x v="53"/>
    <x v="49"/>
    <x v="39"/>
    <x v="5"/>
    <x v="7"/>
    <x v="0"/>
    <x v="9"/>
    <n v="165"/>
    <n v="62"/>
    <n v="62"/>
  </r>
  <r>
    <x v="3"/>
    <d v="2021-09-11T00:00:00"/>
    <s v="Zone 4 - Horingbaai"/>
    <x v="70"/>
    <x v="62"/>
    <x v="45"/>
    <x v="4"/>
    <x v="7"/>
    <x v="1"/>
    <x v="0"/>
    <n v="50"/>
    <n v="1.3"/>
    <n v="1.3"/>
  </r>
  <r>
    <x v="3"/>
    <d v="2021-09-11T00:00:00"/>
    <s v="Zone 4 - Horingbaai"/>
    <x v="72"/>
    <x v="64"/>
    <x v="37"/>
    <x v="1"/>
    <x v="7"/>
    <x v="0"/>
    <x v="0"/>
    <m/>
    <s v=""/>
    <s v=""/>
  </r>
  <r>
    <x v="3"/>
    <d v="2021-09-11T00:00:00"/>
    <s v="Zone 4 - Horingbaai"/>
    <x v="69"/>
    <x v="61"/>
    <x v="48"/>
    <x v="5"/>
    <x v="7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7"/>
    <x v="0"/>
    <x v="0"/>
    <m/>
    <s v=""/>
    <s v=""/>
  </r>
  <r>
    <x v="3"/>
    <d v="2021-09-11T00:00:00"/>
    <s v="Zone 4 - Horingbaai"/>
    <x v="59"/>
    <x v="31"/>
    <x v="43"/>
    <x v="5"/>
    <x v="7"/>
    <x v="1"/>
    <x v="0"/>
    <n v="54"/>
    <n v="1.6"/>
    <n v="1.6"/>
  </r>
  <r>
    <x v="3"/>
    <d v="2021-09-11T00:00:00"/>
    <s v="Zone 4 - Horingbaai"/>
    <x v="59"/>
    <x v="31"/>
    <x v="43"/>
    <x v="5"/>
    <x v="7"/>
    <x v="1"/>
    <x v="0"/>
    <n v="47"/>
    <n v="1.1000000000000001"/>
    <n v="1.1000000000000001"/>
  </r>
  <r>
    <x v="3"/>
    <d v="2021-09-11T00:00:00"/>
    <s v="Zone 4 - Horingbaai"/>
    <x v="217"/>
    <x v="83"/>
    <x v="73"/>
    <x v="8"/>
    <x v="19"/>
    <x v="0"/>
    <x v="3"/>
    <n v="160"/>
    <n v="21.7"/>
    <n v="21.7"/>
  </r>
  <r>
    <x v="3"/>
    <d v="2021-09-11T00:00:00"/>
    <s v="Zone 4 - Horingbaai"/>
    <x v="217"/>
    <x v="83"/>
    <x v="73"/>
    <x v="8"/>
    <x v="19"/>
    <x v="0"/>
    <x v="3"/>
    <n v="156"/>
    <n v="19.899999999999999"/>
    <n v="19.899999999999999"/>
  </r>
  <r>
    <x v="3"/>
    <d v="2021-09-11T00:00:00"/>
    <s v="Zone 4 - Horingbaai"/>
    <x v="211"/>
    <x v="178"/>
    <x v="140"/>
    <x v="8"/>
    <x v="19"/>
    <x v="0"/>
    <x v="3"/>
    <n v="173"/>
    <n v="28.4"/>
    <n v="28.4"/>
  </r>
  <r>
    <x v="3"/>
    <d v="2021-09-11T00:00:00"/>
    <s v="Zone 4 - Horingbaai"/>
    <x v="211"/>
    <x v="178"/>
    <x v="140"/>
    <x v="8"/>
    <x v="19"/>
    <x v="0"/>
    <x v="1"/>
    <n v="127"/>
    <n v="8.5"/>
    <n v="8.5"/>
  </r>
  <r>
    <x v="3"/>
    <d v="2021-09-11T00:00:00"/>
    <s v="Zone 4 - Horingbaai"/>
    <x v="269"/>
    <x v="211"/>
    <x v="142"/>
    <x v="4"/>
    <x v="19"/>
    <x v="1"/>
    <x v="0"/>
    <n v="53"/>
    <n v="1.5"/>
    <n v="1.5"/>
  </r>
  <r>
    <x v="3"/>
    <d v="2021-09-11T00:00:00"/>
    <s v="Zone 4 - Horingbaai"/>
    <x v="269"/>
    <x v="211"/>
    <x v="142"/>
    <x v="4"/>
    <x v="19"/>
    <x v="4"/>
    <x v="0"/>
    <n v="33"/>
    <n v="0.7"/>
    <n v="0.7"/>
  </r>
  <r>
    <x v="3"/>
    <d v="2021-09-11T00:00:00"/>
    <s v="Zone 4 - Horingbaai"/>
    <x v="213"/>
    <x v="180"/>
    <x v="142"/>
    <x v="5"/>
    <x v="19"/>
    <x v="0"/>
    <x v="3"/>
    <n v="145"/>
    <n v="15.5"/>
    <n v="15.5"/>
  </r>
  <r>
    <x v="3"/>
    <d v="2021-09-11T00:00:00"/>
    <s v="Zone 4 - Horingbaai"/>
    <x v="214"/>
    <x v="9"/>
    <x v="143"/>
    <x v="5"/>
    <x v="19"/>
    <x v="5"/>
    <x v="0"/>
    <n v="74"/>
    <n v="8.4"/>
    <n v="8.4"/>
  </r>
  <r>
    <x v="3"/>
    <d v="2021-09-11T00:00:00"/>
    <s v="Zone 4 - Horingbaai"/>
    <x v="214"/>
    <x v="9"/>
    <x v="143"/>
    <x v="5"/>
    <x v="19"/>
    <x v="1"/>
    <x v="0"/>
    <n v="53"/>
    <n v="1.5"/>
    <n v="1.5"/>
  </r>
  <r>
    <x v="3"/>
    <d v="2021-09-11T00:00:00"/>
    <s v="Zone 4 - Horingbaai"/>
    <x v="216"/>
    <x v="182"/>
    <x v="145"/>
    <x v="5"/>
    <x v="19"/>
    <x v="0"/>
    <x v="3"/>
    <n v="131"/>
    <n v="10.9"/>
    <n v="10.9"/>
  </r>
  <r>
    <x v="3"/>
    <d v="2021-09-11T00:00:00"/>
    <s v="Zone 4 - Horingbaai"/>
    <x v="216"/>
    <x v="182"/>
    <x v="145"/>
    <x v="5"/>
    <x v="19"/>
    <x v="0"/>
    <x v="3"/>
    <n v="115"/>
    <n v="7"/>
    <n v="7"/>
  </r>
  <r>
    <x v="3"/>
    <d v="2021-09-11T00:00:00"/>
    <s v="Zone 4 - Horingbaai"/>
    <x v="216"/>
    <x v="182"/>
    <x v="145"/>
    <x v="5"/>
    <x v="19"/>
    <x v="0"/>
    <x v="3"/>
    <n v="102"/>
    <n v="4.5999999999999996"/>
    <n v="4.5999999999999996"/>
  </r>
  <r>
    <x v="3"/>
    <d v="2021-09-11T00:00:00"/>
    <s v="Zone 4 - Horingbaai"/>
    <x v="216"/>
    <x v="182"/>
    <x v="145"/>
    <x v="5"/>
    <x v="19"/>
    <x v="1"/>
    <x v="0"/>
    <n v="58"/>
    <n v="2"/>
    <n v="2"/>
  </r>
  <r>
    <x v="3"/>
    <d v="2021-09-11T00:00:00"/>
    <s v="Zone 4 - Horingbaai"/>
    <x v="219"/>
    <x v="184"/>
    <x v="145"/>
    <x v="4"/>
    <x v="19"/>
    <x v="0"/>
    <x v="3"/>
    <n v="95"/>
    <n v="3.6"/>
    <n v="3.6"/>
  </r>
  <r>
    <x v="3"/>
    <d v="2021-09-11T00:00:00"/>
    <s v="Zone 4 - Horingbaai"/>
    <x v="219"/>
    <x v="184"/>
    <x v="145"/>
    <x v="4"/>
    <x v="19"/>
    <x v="0"/>
    <x v="3"/>
    <n v="80"/>
    <n v="2"/>
    <n v="2"/>
  </r>
  <r>
    <x v="3"/>
    <d v="2021-09-11T00:00:00"/>
    <s v="Zone 4 - Horingbaai"/>
    <x v="268"/>
    <x v="83"/>
    <x v="173"/>
    <x v="5"/>
    <x v="19"/>
    <x v="0"/>
    <x v="0"/>
    <m/>
    <s v=""/>
    <s v=""/>
  </r>
  <r>
    <x v="3"/>
    <d v="2021-09-11T00:00:00"/>
    <s v="Zone 4 - Horingbaai"/>
    <x v="338"/>
    <x v="253"/>
    <x v="207"/>
    <x v="8"/>
    <x v="19"/>
    <x v="0"/>
    <x v="3"/>
    <n v="151"/>
    <n v="17.8"/>
    <n v="17.8"/>
  </r>
  <r>
    <x v="3"/>
    <d v="2021-09-11T00:00:00"/>
    <s v="Zone 4 - Horingbaai"/>
    <x v="215"/>
    <x v="181"/>
    <x v="144"/>
    <x v="2"/>
    <x v="19"/>
    <x v="0"/>
    <x v="3"/>
    <n v="150"/>
    <n v="17.399999999999999"/>
    <n v="17.399999999999999"/>
  </r>
  <r>
    <x v="3"/>
    <d v="2021-09-11T00:00:00"/>
    <s v="Zone 4 - Horingbaai"/>
    <x v="210"/>
    <x v="9"/>
    <x v="51"/>
    <x v="5"/>
    <x v="19"/>
    <x v="0"/>
    <x v="3"/>
    <n v="117"/>
    <n v="7.4"/>
    <n v="7.4"/>
  </r>
  <r>
    <x v="3"/>
    <d v="2021-09-11T00:00:00"/>
    <s v="Zone 4 - Horingbaai"/>
    <x v="348"/>
    <x v="259"/>
    <x v="60"/>
    <x v="1"/>
    <x v="19"/>
    <x v="0"/>
    <x v="0"/>
    <m/>
    <s v=""/>
    <s v=""/>
  </r>
  <r>
    <x v="3"/>
    <d v="2021-09-11T00:00:00"/>
    <s v="Zone 4 - Horingbaai"/>
    <x v="267"/>
    <x v="210"/>
    <x v="172"/>
    <x v="2"/>
    <x v="19"/>
    <x v="1"/>
    <x v="0"/>
    <n v="52"/>
    <n v="1.4"/>
    <n v="1.4"/>
  </r>
  <r>
    <x v="3"/>
    <d v="2021-09-11T00:00:00"/>
    <s v="Zone 4 - Horingbaai"/>
    <x v="339"/>
    <x v="254"/>
    <x v="172"/>
    <x v="3"/>
    <x v="19"/>
    <x v="1"/>
    <x v="0"/>
    <n v="49"/>
    <n v="1.2"/>
    <n v="1.2"/>
  </r>
  <r>
    <x v="3"/>
    <d v="2021-09-11T00:00:00"/>
    <s v="Zone 4 - Horingbaai"/>
    <x v="108"/>
    <x v="98"/>
    <x v="66"/>
    <x v="2"/>
    <x v="12"/>
    <x v="0"/>
    <x v="3"/>
    <n v="150"/>
    <n v="17.399999999999999"/>
    <n v="17.399999999999999"/>
  </r>
  <r>
    <x v="3"/>
    <d v="2021-09-11T00:00:00"/>
    <s v="Zone 4 - Horingbaai"/>
    <x v="103"/>
    <x v="93"/>
    <x v="71"/>
    <x v="1"/>
    <x v="12"/>
    <x v="0"/>
    <x v="3"/>
    <n v="150"/>
    <n v="17.399999999999999"/>
    <n v="17.399999999999999"/>
  </r>
  <r>
    <x v="3"/>
    <d v="2021-09-11T00:00:00"/>
    <s v="Zone 4 - Horingbaai"/>
    <x v="114"/>
    <x v="103"/>
    <x v="64"/>
    <x v="1"/>
    <x v="12"/>
    <x v="0"/>
    <x v="0"/>
    <m/>
    <s v=""/>
    <s v=""/>
  </r>
  <r>
    <x v="3"/>
    <d v="2021-09-11T00:00:00"/>
    <s v="Zone 4 - Horingbaai"/>
    <x v="93"/>
    <x v="85"/>
    <x v="64"/>
    <x v="0"/>
    <x v="12"/>
    <x v="0"/>
    <x v="0"/>
    <m/>
    <s v=""/>
    <s v=""/>
  </r>
  <r>
    <x v="3"/>
    <d v="2021-09-11T00:00:00"/>
    <s v="Zone 4 - Horingbaai"/>
    <x v="303"/>
    <x v="27"/>
    <x v="30"/>
    <x v="1"/>
    <x v="13"/>
    <x v="0"/>
    <x v="0"/>
    <m/>
    <s v=""/>
    <s v=""/>
  </r>
  <r>
    <x v="3"/>
    <d v="2021-09-11T00:00:00"/>
    <s v="Zone 4 - Horingbaai"/>
    <x v="106"/>
    <x v="96"/>
    <x v="72"/>
    <x v="9"/>
    <x v="12"/>
    <x v="0"/>
    <x v="0"/>
    <m/>
    <s v=""/>
    <s v=""/>
  </r>
  <r>
    <x v="3"/>
    <d v="2021-09-11T00:00:00"/>
    <s v="Zone 4 - Horingbaai"/>
    <x v="104"/>
    <x v="94"/>
    <x v="54"/>
    <x v="1"/>
    <x v="12"/>
    <x v="1"/>
    <x v="0"/>
    <n v="54"/>
    <n v="1.6"/>
    <n v="1.6"/>
  </r>
  <r>
    <x v="3"/>
    <d v="2021-09-11T00:00:00"/>
    <s v="Zone 4 - Horingbaai"/>
    <x v="104"/>
    <x v="94"/>
    <x v="54"/>
    <x v="1"/>
    <x v="12"/>
    <x v="0"/>
    <x v="3"/>
    <n v="161"/>
    <n v="22.2"/>
    <n v="22.2"/>
  </r>
  <r>
    <x v="3"/>
    <d v="2021-09-11T00:00:00"/>
    <s v="Zone 4 - Horingbaai"/>
    <x v="115"/>
    <x v="104"/>
    <x v="76"/>
    <x v="5"/>
    <x v="12"/>
    <x v="0"/>
    <x v="3"/>
    <n v="153"/>
    <n v="18.600000000000001"/>
    <n v="18.600000000000001"/>
  </r>
  <r>
    <x v="3"/>
    <d v="2021-09-11T00:00:00"/>
    <s v="Zone 4 - Horingbaai"/>
    <x v="113"/>
    <x v="102"/>
    <x v="64"/>
    <x v="1"/>
    <x v="12"/>
    <x v="0"/>
    <x v="3"/>
    <n v="145"/>
    <n v="15.5"/>
    <n v="15.5"/>
  </r>
  <r>
    <x v="3"/>
    <d v="2021-09-11T00:00:00"/>
    <s v="Zone 4 - Horingbaai"/>
    <x v="100"/>
    <x v="90"/>
    <x v="10"/>
    <x v="7"/>
    <x v="12"/>
    <x v="0"/>
    <x v="3"/>
    <n v="120"/>
    <n v="8.1"/>
    <n v="8.1"/>
  </r>
  <r>
    <x v="3"/>
    <d v="2021-09-11T00:00:00"/>
    <s v="Zone 4 - Horingbaai"/>
    <x v="117"/>
    <x v="106"/>
    <x v="68"/>
    <x v="5"/>
    <x v="2"/>
    <x v="0"/>
    <x v="3"/>
    <n v="142"/>
    <n v="14.4"/>
    <n v="14.4"/>
  </r>
  <r>
    <x v="3"/>
    <d v="2021-09-11T00:00:00"/>
    <s v="Zone 4 - Horingbaai"/>
    <x v="97"/>
    <x v="26"/>
    <x v="68"/>
    <x v="9"/>
    <x v="2"/>
    <x v="0"/>
    <x v="0"/>
    <m/>
    <s v=""/>
    <s v=""/>
  </r>
  <r>
    <x v="3"/>
    <d v="2021-09-11T00:00:00"/>
    <s v="Zone 4 - Horingbaai"/>
    <x v="105"/>
    <x v="95"/>
    <x v="72"/>
    <x v="1"/>
    <x v="12"/>
    <x v="0"/>
    <x v="3"/>
    <n v="153"/>
    <n v="18.600000000000001"/>
    <n v="18.600000000000001"/>
  </r>
  <r>
    <x v="3"/>
    <d v="2021-09-11T00:00:00"/>
    <s v="Zone 4 - Horingbaai"/>
    <x v="112"/>
    <x v="101"/>
    <x v="75"/>
    <x v="8"/>
    <x v="12"/>
    <x v="0"/>
    <x v="3"/>
    <n v="99"/>
    <n v="4.2"/>
    <n v="4.2"/>
  </r>
  <r>
    <x v="3"/>
    <d v="2021-09-11T00:00:00"/>
    <s v="Zone 4 - Horingbaai"/>
    <x v="98"/>
    <x v="88"/>
    <x v="35"/>
    <x v="1"/>
    <x v="13"/>
    <x v="0"/>
    <x v="3"/>
    <n v="150"/>
    <n v="17.399999999999999"/>
    <n v="17.399999999999999"/>
  </r>
  <r>
    <x v="3"/>
    <d v="2021-09-11T00:00:00"/>
    <s v="Zone 4 - Horingbaai"/>
    <x v="98"/>
    <x v="88"/>
    <x v="35"/>
    <x v="1"/>
    <x v="13"/>
    <x v="0"/>
    <x v="3"/>
    <n v="142"/>
    <n v="14.4"/>
    <n v="14.4"/>
  </r>
  <r>
    <x v="3"/>
    <d v="2021-09-11T00:00:00"/>
    <s v="Zone 4 - Horingbaai"/>
    <x v="98"/>
    <x v="88"/>
    <x v="35"/>
    <x v="1"/>
    <x v="13"/>
    <x v="0"/>
    <x v="9"/>
    <n v="139"/>
    <n v="35.299999999999997"/>
    <n v="35.299999999999997"/>
  </r>
  <r>
    <x v="3"/>
    <d v="2021-09-11T00:00:00"/>
    <s v="Zone 4 - Horingbaai"/>
    <x v="110"/>
    <x v="70"/>
    <x v="74"/>
    <x v="5"/>
    <x v="12"/>
    <x v="0"/>
    <x v="3"/>
    <n v="103"/>
    <n v="4.8"/>
    <n v="4.8"/>
  </r>
  <r>
    <x v="3"/>
    <d v="2021-09-11T00:00:00"/>
    <s v="Zone 4 - Horingbaai"/>
    <x v="110"/>
    <x v="70"/>
    <x v="74"/>
    <x v="5"/>
    <x v="12"/>
    <x v="0"/>
    <x v="3"/>
    <n v="150"/>
    <n v="17.399999999999999"/>
    <n v="17.399999999999999"/>
  </r>
  <r>
    <x v="3"/>
    <d v="2021-09-11T00:00:00"/>
    <s v="Zone 4 - Horingbaai"/>
    <x v="110"/>
    <x v="70"/>
    <x v="74"/>
    <x v="5"/>
    <x v="12"/>
    <x v="1"/>
    <x v="0"/>
    <n v="74"/>
    <n v="4.2"/>
    <n v="4.2"/>
  </r>
  <r>
    <x v="3"/>
    <d v="2021-09-11T00:00:00"/>
    <s v="Zone 4 - Horingbaai"/>
    <x v="349"/>
    <x v="260"/>
    <x v="211"/>
    <x v="8"/>
    <x v="12"/>
    <x v="0"/>
    <x v="3"/>
    <n v="146"/>
    <n v="15.9"/>
    <n v="15.9"/>
  </r>
  <r>
    <x v="3"/>
    <d v="2021-09-11T00:00:00"/>
    <s v="Zone 4 - Horingbaai"/>
    <x v="349"/>
    <x v="260"/>
    <x v="211"/>
    <x v="8"/>
    <x v="12"/>
    <x v="0"/>
    <x v="3"/>
    <n v="164"/>
    <n v="23.6"/>
    <n v="23.6"/>
  </r>
  <r>
    <x v="3"/>
    <d v="2021-09-11T00:00:00"/>
    <s v="Zone 4 - Horingbaai"/>
    <x v="349"/>
    <x v="260"/>
    <x v="211"/>
    <x v="8"/>
    <x v="12"/>
    <x v="0"/>
    <x v="3"/>
    <n v="163"/>
    <n v="23.1"/>
    <n v="23.1"/>
  </r>
  <r>
    <x v="3"/>
    <d v="2021-09-11T00:00:00"/>
    <s v="Zone 4 - Horingbaai"/>
    <x v="116"/>
    <x v="105"/>
    <x v="77"/>
    <x v="8"/>
    <x v="12"/>
    <x v="0"/>
    <x v="9"/>
    <n v="167"/>
    <n v="64.5"/>
    <n v="64.5"/>
  </r>
  <r>
    <x v="3"/>
    <d v="2021-09-11T00:00:00"/>
    <s v="Zone 4 - Horingbaai"/>
    <x v="304"/>
    <x v="100"/>
    <x v="10"/>
    <x v="7"/>
    <x v="12"/>
    <x v="0"/>
    <x v="3"/>
    <n v="151"/>
    <n v="17.8"/>
    <n v="17.8"/>
  </r>
  <r>
    <x v="3"/>
    <d v="2021-09-11T00:00:00"/>
    <s v="Zone 4 - Horingbaai"/>
    <x v="304"/>
    <x v="100"/>
    <x v="10"/>
    <x v="7"/>
    <x v="12"/>
    <x v="0"/>
    <x v="9"/>
    <n v="137"/>
    <n v="33.700000000000003"/>
    <n v="33.700000000000003"/>
  </r>
  <r>
    <x v="3"/>
    <d v="2021-09-11T00:00:00"/>
    <s v="Zone 4 - Horingbaai"/>
    <x v="305"/>
    <x v="235"/>
    <x v="186"/>
    <x v="5"/>
    <x v="2"/>
    <x v="0"/>
    <x v="9"/>
    <n v="167"/>
    <n v="64.5"/>
    <n v="64.5"/>
  </r>
  <r>
    <x v="3"/>
    <d v="2021-09-11T00:00:00"/>
    <s v="Zone 4 - Horingbaai"/>
    <x v="309"/>
    <x v="238"/>
    <x v="98"/>
    <x v="5"/>
    <x v="13"/>
    <x v="0"/>
    <x v="0"/>
    <m/>
    <s v=""/>
    <s v=""/>
  </r>
  <r>
    <x v="3"/>
    <d v="2021-09-11T00:00:00"/>
    <s v="Zone 4 - Horingbaai"/>
    <x v="250"/>
    <x v="201"/>
    <x v="160"/>
    <x v="5"/>
    <x v="13"/>
    <x v="0"/>
    <x v="0"/>
    <m/>
    <s v=""/>
    <s v=""/>
  </r>
  <r>
    <x v="3"/>
    <d v="2021-09-11T00:00:00"/>
    <s v="Zone 4 - Horingbaai"/>
    <x v="255"/>
    <x v="204"/>
    <x v="165"/>
    <x v="5"/>
    <x v="13"/>
    <x v="0"/>
    <x v="0"/>
    <m/>
    <s v=""/>
    <s v=""/>
  </r>
  <r>
    <x v="3"/>
    <d v="2021-09-11T00:00:00"/>
    <s v="Zone 4 - Horingbaai"/>
    <x v="256"/>
    <x v="139"/>
    <x v="166"/>
    <x v="5"/>
    <x v="13"/>
    <x v="0"/>
    <x v="0"/>
    <m/>
    <s v=""/>
    <s v=""/>
  </r>
  <r>
    <x v="3"/>
    <d v="2021-09-11T00:00:00"/>
    <s v="Zone 4 - Horingbaai"/>
    <x v="251"/>
    <x v="112"/>
    <x v="161"/>
    <x v="5"/>
    <x v="3"/>
    <x v="0"/>
    <x v="3"/>
    <n v="139"/>
    <n v="13.4"/>
    <n v="13.4"/>
  </r>
  <r>
    <x v="3"/>
    <d v="2021-09-11T00:00:00"/>
    <s v="Zone 4 - Horingbaai"/>
    <x v="251"/>
    <x v="112"/>
    <x v="161"/>
    <x v="5"/>
    <x v="3"/>
    <x v="0"/>
    <x v="3"/>
    <n v="114"/>
    <n v="6.8"/>
    <n v="6.8"/>
  </r>
  <r>
    <x v="3"/>
    <d v="2021-09-11T00:00:00"/>
    <s v="Zone 4 - Horingbaai"/>
    <x v="308"/>
    <x v="237"/>
    <x v="187"/>
    <x v="3"/>
    <x v="13"/>
    <x v="0"/>
    <x v="3"/>
    <n v="147"/>
    <n v="16.2"/>
    <n v="16.2"/>
  </r>
  <r>
    <x v="3"/>
    <d v="2021-09-11T00:00:00"/>
    <s v="Zone 4 - Horingbaai"/>
    <x v="261"/>
    <x v="83"/>
    <x v="168"/>
    <x v="5"/>
    <x v="13"/>
    <x v="0"/>
    <x v="3"/>
    <n v="146"/>
    <n v="15.9"/>
    <n v="15.9"/>
  </r>
  <r>
    <x v="3"/>
    <d v="2021-09-11T00:00:00"/>
    <s v="Zone 4 - Horingbaai"/>
    <x v="257"/>
    <x v="52"/>
    <x v="140"/>
    <x v="1"/>
    <x v="13"/>
    <x v="0"/>
    <x v="3"/>
    <n v="134"/>
    <n v="11.8"/>
    <n v="11.8"/>
  </r>
  <r>
    <x v="3"/>
    <d v="2021-09-11T00:00:00"/>
    <s v="Zone 4 - Horingbaai"/>
    <x v="257"/>
    <x v="52"/>
    <x v="140"/>
    <x v="1"/>
    <x v="13"/>
    <x v="0"/>
    <x v="3"/>
    <n v="123"/>
    <n v="8.8000000000000007"/>
    <n v="8.8000000000000007"/>
  </r>
  <r>
    <x v="3"/>
    <d v="2021-09-11T00:00:00"/>
    <s v="Zone 4 - Horingbaai"/>
    <x v="257"/>
    <x v="52"/>
    <x v="140"/>
    <x v="1"/>
    <x v="13"/>
    <x v="0"/>
    <x v="3"/>
    <n v="142"/>
    <n v="14.4"/>
    <n v="14.4"/>
  </r>
  <r>
    <x v="3"/>
    <d v="2021-09-11T00:00:00"/>
    <s v="Zone 4 - Horingbaai"/>
    <x v="257"/>
    <x v="52"/>
    <x v="140"/>
    <x v="1"/>
    <x v="13"/>
    <x v="0"/>
    <x v="3"/>
    <n v="119"/>
    <n v="7.9"/>
    <n v="7.9"/>
  </r>
  <r>
    <x v="3"/>
    <d v="2021-09-11T00:00:00"/>
    <s v="Zone 4 - Horingbaai"/>
    <x v="307"/>
    <x v="9"/>
    <x v="167"/>
    <x v="5"/>
    <x v="13"/>
    <x v="0"/>
    <x v="3"/>
    <n v="119"/>
    <n v="7.9"/>
    <n v="7.9"/>
  </r>
  <r>
    <x v="3"/>
    <d v="2021-09-11T00:00:00"/>
    <s v="Zone 4 - Horingbaai"/>
    <x v="307"/>
    <x v="9"/>
    <x v="167"/>
    <x v="5"/>
    <x v="13"/>
    <x v="1"/>
    <x v="0"/>
    <n v="61"/>
    <n v="2.2999999999999998"/>
    <n v="2.2999999999999998"/>
  </r>
  <r>
    <x v="3"/>
    <d v="2021-09-11T00:00:00"/>
    <s v="Zone 4 - Horingbaai"/>
    <x v="22"/>
    <x v="21"/>
    <x v="14"/>
    <x v="9"/>
    <x v="2"/>
    <x v="0"/>
    <x v="3"/>
    <n v="128"/>
    <n v="10.1"/>
    <n v="10.1"/>
  </r>
  <r>
    <x v="3"/>
    <d v="2021-09-11T00:00:00"/>
    <s v="Zone 4 - Horingbaai"/>
    <x v="30"/>
    <x v="27"/>
    <x v="20"/>
    <x v="1"/>
    <x v="2"/>
    <x v="0"/>
    <x v="3"/>
    <n v="156"/>
    <n v="19.899999999999999"/>
    <n v="19.899999999999999"/>
  </r>
  <r>
    <x v="3"/>
    <d v="2021-09-11T00:00:00"/>
    <s v="Zone 4 - Horingbaai"/>
    <x v="30"/>
    <x v="27"/>
    <x v="20"/>
    <x v="1"/>
    <x v="2"/>
    <x v="0"/>
    <x v="3"/>
    <n v="152"/>
    <n v="18.2"/>
    <n v="18.2"/>
  </r>
  <r>
    <x v="3"/>
    <d v="2021-09-11T00:00:00"/>
    <s v="Zone 4 - Horingbaai"/>
    <x v="30"/>
    <x v="27"/>
    <x v="20"/>
    <x v="1"/>
    <x v="2"/>
    <x v="0"/>
    <x v="3"/>
    <n v="126"/>
    <n v="9.6"/>
    <n v="9.6"/>
  </r>
  <r>
    <x v="3"/>
    <d v="2021-09-11T00:00:00"/>
    <s v="Zone 4 - Horingbaai"/>
    <x v="30"/>
    <x v="27"/>
    <x v="20"/>
    <x v="1"/>
    <x v="2"/>
    <x v="0"/>
    <x v="3"/>
    <n v="138"/>
    <n v="13.1"/>
    <n v="13.1"/>
  </r>
  <r>
    <x v="3"/>
    <d v="2021-09-11T00:00:00"/>
    <s v="Zone 4 - Horingbaai"/>
    <x v="279"/>
    <x v="122"/>
    <x v="15"/>
    <x v="1"/>
    <x v="3"/>
    <x v="0"/>
    <x v="0"/>
    <m/>
    <s v=""/>
    <s v=""/>
  </r>
  <r>
    <x v="3"/>
    <d v="2021-09-11T00:00:00"/>
    <s v="Zone 4 - Horingbaai"/>
    <x v="23"/>
    <x v="22"/>
    <x v="15"/>
    <x v="9"/>
    <x v="3"/>
    <x v="0"/>
    <x v="0"/>
    <m/>
    <s v=""/>
    <s v=""/>
  </r>
  <r>
    <x v="3"/>
    <d v="2021-09-11T00:00:00"/>
    <s v="Zone 4 - Horingbaai"/>
    <x v="29"/>
    <x v="26"/>
    <x v="19"/>
    <x v="9"/>
    <x v="3"/>
    <x v="0"/>
    <x v="3"/>
    <n v="106"/>
    <n v="5.3"/>
    <n v="5.3"/>
  </r>
  <r>
    <x v="3"/>
    <d v="2021-09-11T00:00:00"/>
    <s v="Zone 4 - Horingbaai"/>
    <x v="34"/>
    <x v="31"/>
    <x v="19"/>
    <x v="7"/>
    <x v="3"/>
    <x v="0"/>
    <x v="3"/>
    <n v="152"/>
    <n v="18.2"/>
    <n v="18.2"/>
  </r>
  <r>
    <x v="3"/>
    <d v="2021-09-11T00:00:00"/>
    <s v="Zone 4 - Horingbaai"/>
    <x v="34"/>
    <x v="31"/>
    <x v="19"/>
    <x v="7"/>
    <x v="3"/>
    <x v="0"/>
    <x v="3"/>
    <n v="162"/>
    <n v="22.7"/>
    <n v="22.7"/>
  </r>
  <r>
    <x v="3"/>
    <d v="2021-09-11T00:00:00"/>
    <s v="Zone 4 - Horingbaai"/>
    <x v="34"/>
    <x v="31"/>
    <x v="19"/>
    <x v="7"/>
    <x v="3"/>
    <x v="0"/>
    <x v="3"/>
    <n v="147"/>
    <n v="16.2"/>
    <n v="16.2"/>
  </r>
  <r>
    <x v="3"/>
    <d v="2021-09-11T00:00:00"/>
    <s v="Zone 4 - Horingbaai"/>
    <x v="34"/>
    <x v="31"/>
    <x v="19"/>
    <x v="7"/>
    <x v="3"/>
    <x v="0"/>
    <x v="3"/>
    <n v="152"/>
    <n v="18.2"/>
    <n v="18.2"/>
  </r>
  <r>
    <x v="3"/>
    <d v="2021-09-11T00:00:00"/>
    <s v="Zone 4 - Horingbaai"/>
    <x v="27"/>
    <x v="24"/>
    <x v="18"/>
    <x v="5"/>
    <x v="2"/>
    <x v="0"/>
    <x v="3"/>
    <n v="116"/>
    <n v="7.2"/>
    <n v="7.2"/>
  </r>
  <r>
    <x v="3"/>
    <d v="2021-09-11T00:00:00"/>
    <s v="Zone 4 - Horingbaai"/>
    <x v="27"/>
    <x v="24"/>
    <x v="18"/>
    <x v="5"/>
    <x v="2"/>
    <x v="0"/>
    <x v="3"/>
    <n v="151"/>
    <n v="17.8"/>
    <n v="17.8"/>
  </r>
  <r>
    <x v="3"/>
    <d v="2021-09-11T00:00:00"/>
    <s v="Zone 4 - Horingbaai"/>
    <x v="27"/>
    <x v="24"/>
    <x v="18"/>
    <x v="5"/>
    <x v="2"/>
    <x v="0"/>
    <x v="3"/>
    <n v="167"/>
    <n v="25.2"/>
    <n v="25.2"/>
  </r>
  <r>
    <x v="3"/>
    <d v="2021-09-11T00:00:00"/>
    <s v="Zone 4 - Horingbaai"/>
    <x v="27"/>
    <x v="24"/>
    <x v="18"/>
    <x v="5"/>
    <x v="2"/>
    <x v="0"/>
    <x v="3"/>
    <n v="157"/>
    <n v="20.399999999999999"/>
    <n v="20.399999999999999"/>
  </r>
  <r>
    <x v="3"/>
    <d v="2021-09-11T00:00:00"/>
    <s v="Zone 4 - Horingbaai"/>
    <x v="27"/>
    <x v="24"/>
    <x v="18"/>
    <x v="5"/>
    <x v="2"/>
    <x v="0"/>
    <x v="3"/>
    <n v="162"/>
    <n v="22.7"/>
    <n v="22.7"/>
  </r>
  <r>
    <x v="3"/>
    <d v="2021-09-11T00:00:00"/>
    <s v="Zone 4 - Horingbaai"/>
    <x v="27"/>
    <x v="24"/>
    <x v="18"/>
    <x v="5"/>
    <x v="2"/>
    <x v="0"/>
    <x v="3"/>
    <n v="156"/>
    <n v="19.899999999999999"/>
    <n v="19.899999999999999"/>
  </r>
  <r>
    <x v="3"/>
    <d v="2021-09-11T00:00:00"/>
    <s v="Zone 4 - Horingbaai"/>
    <x v="27"/>
    <x v="24"/>
    <x v="18"/>
    <x v="5"/>
    <x v="2"/>
    <x v="1"/>
    <x v="0"/>
    <n v="51"/>
    <n v="1.4"/>
    <n v="1.4"/>
  </r>
  <r>
    <x v="3"/>
    <d v="2021-09-11T00:00:00"/>
    <s v="Zone 4 - Horingbaai"/>
    <x v="331"/>
    <x v="250"/>
    <x v="22"/>
    <x v="10"/>
    <x v="23"/>
    <x v="0"/>
    <x v="0"/>
    <m/>
    <s v=""/>
    <s v=""/>
  </r>
  <r>
    <x v="3"/>
    <d v="2021-09-11T00:00:00"/>
    <s v="Zone 4 - Horingbaai"/>
    <x v="33"/>
    <x v="30"/>
    <x v="22"/>
    <x v="8"/>
    <x v="0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4"/>
    <x v="0"/>
    <x v="4"/>
    <n v="84"/>
    <n v="4.7"/>
    <n v="4.7"/>
  </r>
  <r>
    <x v="3"/>
    <d v="2021-09-11T00:00:00"/>
    <s v="Zone 4 - Horingbaai"/>
    <x v="25"/>
    <x v="9"/>
    <x v="10"/>
    <x v="2"/>
    <x v="4"/>
    <x v="0"/>
    <x v="3"/>
    <n v="104"/>
    <n v="5"/>
    <n v="5"/>
  </r>
  <r>
    <x v="3"/>
    <d v="2021-09-11T00:00:00"/>
    <s v="Zone 4 - Horingbaai"/>
    <x v="25"/>
    <x v="9"/>
    <x v="10"/>
    <x v="2"/>
    <x v="4"/>
    <x v="0"/>
    <x v="1"/>
    <n v="86"/>
    <n v="2.2000000000000002"/>
    <n v="2.2000000000000002"/>
  </r>
  <r>
    <x v="3"/>
    <d v="2021-09-11T00:00:00"/>
    <s v="Zone 4 - Horingbaai"/>
    <x v="35"/>
    <x v="32"/>
    <x v="19"/>
    <x v="1"/>
    <x v="3"/>
    <x v="0"/>
    <x v="3"/>
    <n v="105"/>
    <n v="5.0999999999999996"/>
    <n v="5.0999999999999996"/>
  </r>
  <r>
    <x v="3"/>
    <d v="2021-09-11T00:00:00"/>
    <s v="Zone 4 - Horingbaai"/>
    <x v="35"/>
    <x v="32"/>
    <x v="19"/>
    <x v="1"/>
    <x v="3"/>
    <x v="0"/>
    <x v="3"/>
    <n v="104"/>
    <n v="5"/>
    <n v="5"/>
  </r>
  <r>
    <x v="3"/>
    <d v="2021-09-11T00:00:00"/>
    <s v="Zone 4 - Horingbaai"/>
    <x v="35"/>
    <x v="32"/>
    <x v="19"/>
    <x v="1"/>
    <x v="3"/>
    <x v="0"/>
    <x v="3"/>
    <n v="132"/>
    <n v="11.2"/>
    <n v="11.2"/>
  </r>
  <r>
    <x v="3"/>
    <d v="2021-09-11T00:00:00"/>
    <s v="Zone 4 - Horingbaai"/>
    <x v="28"/>
    <x v="25"/>
    <x v="18"/>
    <x v="2"/>
    <x v="2"/>
    <x v="0"/>
    <x v="3"/>
    <n v="146"/>
    <n v="15.9"/>
    <n v="15.9"/>
  </r>
  <r>
    <x v="3"/>
    <d v="2021-09-11T00:00:00"/>
    <s v="Zone 4 - Horingbaai"/>
    <x v="28"/>
    <x v="25"/>
    <x v="18"/>
    <x v="2"/>
    <x v="2"/>
    <x v="0"/>
    <x v="3"/>
    <n v="144"/>
    <n v="15.1"/>
    <n v="15.1"/>
  </r>
  <r>
    <x v="3"/>
    <d v="2021-09-11T00:00:00"/>
    <s v="Zone 4 - Horingbaai"/>
    <x v="28"/>
    <x v="25"/>
    <x v="18"/>
    <x v="2"/>
    <x v="2"/>
    <x v="0"/>
    <x v="3"/>
    <n v="126"/>
    <n v="9.6"/>
    <n v="9.6"/>
  </r>
  <r>
    <x v="3"/>
    <d v="2021-09-11T00:00:00"/>
    <s v="Zone 4 - Horingbaai"/>
    <x v="28"/>
    <x v="25"/>
    <x v="18"/>
    <x v="2"/>
    <x v="2"/>
    <x v="0"/>
    <x v="3"/>
    <n v="134"/>
    <n v="11.8"/>
    <n v="11.8"/>
  </r>
  <r>
    <x v="3"/>
    <d v="2021-09-11T00:00:00"/>
    <s v="Zone 4 - Horingbaai"/>
    <x v="28"/>
    <x v="25"/>
    <x v="18"/>
    <x v="2"/>
    <x v="2"/>
    <x v="0"/>
    <x v="9"/>
    <n v="125"/>
    <n v="24.9"/>
    <n v="24.9"/>
  </r>
  <r>
    <x v="3"/>
    <d v="2021-09-11T00:00:00"/>
    <s v="Zone 4 - Horingbaai"/>
    <x v="302"/>
    <x v="218"/>
    <x v="2"/>
    <x v="5"/>
    <x v="2"/>
    <x v="0"/>
    <x v="3"/>
    <n v="144"/>
    <n v="15.1"/>
    <n v="15.1"/>
  </r>
  <r>
    <x v="3"/>
    <d v="2021-09-11T00:00:00"/>
    <s v="Zone 4 - Horingbaai"/>
    <x v="24"/>
    <x v="9"/>
    <x v="16"/>
    <x v="2"/>
    <x v="2"/>
    <x v="0"/>
    <x v="0"/>
    <m/>
    <s v=""/>
    <s v=""/>
  </r>
  <r>
    <x v="3"/>
    <d v="2021-09-11T00:00:00"/>
    <s v="Zone 4 - Horingbaai"/>
    <x v="282"/>
    <x v="218"/>
    <x v="148"/>
    <x v="2"/>
    <x v="2"/>
    <x v="1"/>
    <x v="0"/>
    <n v="48"/>
    <n v="1.1000000000000001"/>
    <n v="1.1000000000000001"/>
  </r>
  <r>
    <x v="3"/>
    <d v="2021-09-11T00:00:00"/>
    <s v="Zone 4 - Horingbaai"/>
    <x v="281"/>
    <x v="217"/>
    <x v="148"/>
    <x v="3"/>
    <x v="2"/>
    <x v="1"/>
    <x v="0"/>
    <n v="50"/>
    <n v="1.3"/>
    <n v="1.3"/>
  </r>
  <r>
    <x v="3"/>
    <d v="2021-09-11T00:00:00"/>
    <s v="Zone 4 - Horingbaai"/>
    <x v="281"/>
    <x v="217"/>
    <x v="148"/>
    <x v="3"/>
    <x v="2"/>
    <x v="0"/>
    <x v="1"/>
    <n v="71"/>
    <n v="1.1000000000000001"/>
    <n v="1.1000000000000001"/>
  </r>
  <r>
    <x v="3"/>
    <d v="2021-09-11T00:00:00"/>
    <s v="Zone 4 - Horingbaai"/>
    <x v="281"/>
    <x v="217"/>
    <x v="148"/>
    <x v="3"/>
    <x v="2"/>
    <x v="1"/>
    <x v="0"/>
    <n v="44"/>
    <n v="0.9"/>
    <n v="0.9"/>
  </r>
  <r>
    <x v="3"/>
    <d v="2021-09-11T00:00:00"/>
    <s v="Zone 4 - Horingbaai"/>
    <x v="31"/>
    <x v="28"/>
    <x v="21"/>
    <x v="10"/>
    <x v="2"/>
    <x v="1"/>
    <x v="0"/>
    <n v="54"/>
    <n v="1.6"/>
    <n v="1.6"/>
  </r>
  <r>
    <x v="3"/>
    <d v="2021-09-11T00:00:00"/>
    <s v="Zone 4 - Horingbaai"/>
    <x v="32"/>
    <x v="29"/>
    <x v="21"/>
    <x v="2"/>
    <x v="2"/>
    <x v="0"/>
    <x v="0"/>
    <m/>
    <s v=""/>
    <s v=""/>
  </r>
  <r>
    <x v="3"/>
    <d v="2021-09-11T00:00:00"/>
    <s v="Zone 4 - Horingbaai"/>
    <x v="133"/>
    <x v="119"/>
    <x v="89"/>
    <x v="5"/>
    <x v="5"/>
    <x v="0"/>
    <x v="3"/>
    <n v="124"/>
    <n v="9.1"/>
    <n v="9.1"/>
  </r>
  <r>
    <x v="3"/>
    <d v="2021-09-11T00:00:00"/>
    <s v="Zone 4 - Horingbaai"/>
    <x v="134"/>
    <x v="120"/>
    <x v="90"/>
    <x v="5"/>
    <x v="5"/>
    <x v="0"/>
    <x v="3"/>
    <n v="139"/>
    <n v="13.4"/>
    <n v="13.4"/>
  </r>
  <r>
    <x v="3"/>
    <d v="2021-09-11T00:00:00"/>
    <s v="Zone 4 - Horingbaai"/>
    <x v="134"/>
    <x v="120"/>
    <x v="90"/>
    <x v="5"/>
    <x v="5"/>
    <x v="0"/>
    <x v="3"/>
    <n v="138"/>
    <n v="13.1"/>
    <n v="13.1"/>
  </r>
  <r>
    <x v="3"/>
    <d v="2021-09-11T00:00:00"/>
    <s v="Zone 4 - Horingbaai"/>
    <x v="120"/>
    <x v="85"/>
    <x v="80"/>
    <x v="2"/>
    <x v="5"/>
    <x v="0"/>
    <x v="0"/>
    <m/>
    <s v=""/>
    <s v=""/>
  </r>
  <r>
    <x v="3"/>
    <d v="2021-09-11T00:00:00"/>
    <s v="Zone 4 - Horingbaai"/>
    <x v="130"/>
    <x v="116"/>
    <x v="87"/>
    <x v="1"/>
    <x v="5"/>
    <x v="0"/>
    <x v="3"/>
    <n v="152"/>
    <n v="18.2"/>
    <n v="18.2"/>
  </r>
  <r>
    <x v="3"/>
    <d v="2021-09-11T00:00:00"/>
    <s v="Zone 4 - Horingbaai"/>
    <x v="130"/>
    <x v="116"/>
    <x v="87"/>
    <x v="1"/>
    <x v="5"/>
    <x v="0"/>
    <x v="3"/>
    <n v="124"/>
    <n v="9.1"/>
    <n v="9.1"/>
  </r>
  <r>
    <x v="3"/>
    <d v="2021-09-11T00:00:00"/>
    <s v="Zone 4 - Horingbaai"/>
    <x v="130"/>
    <x v="116"/>
    <x v="87"/>
    <x v="1"/>
    <x v="5"/>
    <x v="0"/>
    <x v="3"/>
    <n v="135"/>
    <n v="12.1"/>
    <n v="12.1"/>
  </r>
  <r>
    <x v="3"/>
    <d v="2021-09-11T00:00:00"/>
    <s v="Zone 4 - Horingbaai"/>
    <x v="130"/>
    <x v="116"/>
    <x v="87"/>
    <x v="1"/>
    <x v="5"/>
    <x v="0"/>
    <x v="3"/>
    <n v="160"/>
    <n v="21.7"/>
    <n v="21.7"/>
  </r>
  <r>
    <x v="3"/>
    <d v="2021-09-11T00:00:00"/>
    <s v="Zone 4 - Horingbaai"/>
    <x v="41"/>
    <x v="38"/>
    <x v="28"/>
    <x v="1"/>
    <x v="2"/>
    <x v="0"/>
    <x v="3"/>
    <n v="129"/>
    <n v="10.4"/>
    <n v="10.4"/>
  </r>
  <r>
    <x v="3"/>
    <d v="2021-09-11T00:00:00"/>
    <s v="Zone 4 - Horingbaai"/>
    <x v="41"/>
    <x v="38"/>
    <x v="28"/>
    <x v="1"/>
    <x v="2"/>
    <x v="0"/>
    <x v="1"/>
    <n v="123"/>
    <n v="7.6"/>
    <n v="7.6"/>
  </r>
  <r>
    <x v="3"/>
    <d v="2021-09-11T00:00:00"/>
    <s v="Zone 4 - Horingbaai"/>
    <x v="41"/>
    <x v="38"/>
    <x v="28"/>
    <x v="1"/>
    <x v="2"/>
    <x v="0"/>
    <x v="1"/>
    <n v="139"/>
    <n v="11.7"/>
    <n v="11.7"/>
  </r>
  <r>
    <x v="3"/>
    <d v="2021-09-11T00:00:00"/>
    <s v="Zone 4 - Horingbaai"/>
    <x v="135"/>
    <x v="121"/>
    <x v="91"/>
    <x v="0"/>
    <x v="5"/>
    <x v="0"/>
    <x v="3"/>
    <n v="141"/>
    <n v="14.1"/>
    <n v="14.1"/>
  </r>
  <r>
    <x v="3"/>
    <d v="2021-09-11T00:00:00"/>
    <s v="Zone 4 - Horingbaai"/>
    <x v="136"/>
    <x v="122"/>
    <x v="92"/>
    <x v="1"/>
    <x v="2"/>
    <x v="0"/>
    <x v="3"/>
    <n v="150"/>
    <n v="17.399999999999999"/>
    <n v="17.399999999999999"/>
  </r>
  <r>
    <x v="3"/>
    <d v="2021-09-11T00:00:00"/>
    <s v="Zone 4 - Horingbaai"/>
    <x v="119"/>
    <x v="108"/>
    <x v="79"/>
    <x v="5"/>
    <x v="5"/>
    <x v="0"/>
    <x v="0"/>
    <m/>
    <s v=""/>
    <s v=""/>
  </r>
  <r>
    <x v="3"/>
    <d v="2021-09-11T00:00:00"/>
    <s v="Zone 4 - Horingbaai"/>
    <x v="122"/>
    <x v="109"/>
    <x v="81"/>
    <x v="1"/>
    <x v="5"/>
    <x v="1"/>
    <x v="0"/>
    <n v="48"/>
    <n v="1.1000000000000001"/>
    <n v="1.1000000000000001"/>
  </r>
  <r>
    <x v="3"/>
    <d v="2021-09-11T00:00:00"/>
    <s v="Zone 4 - Horingbaai"/>
    <x v="123"/>
    <x v="110"/>
    <x v="80"/>
    <x v="7"/>
    <x v="5"/>
    <x v="0"/>
    <x v="0"/>
    <m/>
    <s v=""/>
    <s v=""/>
  </r>
  <r>
    <x v="3"/>
    <d v="2021-09-11T00:00:00"/>
    <s v="Zone 4 - Horingbaai"/>
    <x v="311"/>
    <x v="192"/>
    <x v="189"/>
    <x v="1"/>
    <x v="5"/>
    <x v="1"/>
    <x v="0"/>
    <n v="51"/>
    <n v="1.4"/>
    <n v="1.4"/>
  </r>
  <r>
    <x v="3"/>
    <d v="2021-09-11T00:00:00"/>
    <s v="Zone 4 - Horingbaai"/>
    <x v="321"/>
    <x v="73"/>
    <x v="85"/>
    <x v="1"/>
    <x v="5"/>
    <x v="0"/>
    <x v="3"/>
    <n v="141"/>
    <n v="14.1"/>
    <n v="14.1"/>
  </r>
  <r>
    <x v="3"/>
    <d v="2021-09-11T00:00:00"/>
    <s v="Zone 4 - Horingbaai"/>
    <x v="320"/>
    <x v="84"/>
    <x v="196"/>
    <x v="1"/>
    <x v="5"/>
    <x v="0"/>
    <x v="3"/>
    <n v="155"/>
    <n v="19.5"/>
    <n v="19.5"/>
  </r>
  <r>
    <x v="3"/>
    <d v="2021-09-11T00:00:00"/>
    <s v="Zone 4 - Horingbaai"/>
    <x v="127"/>
    <x v="113"/>
    <x v="85"/>
    <x v="7"/>
    <x v="5"/>
    <x v="0"/>
    <x v="3"/>
    <n v="154"/>
    <n v="19.100000000000001"/>
    <n v="19.100000000000001"/>
  </r>
  <r>
    <x v="3"/>
    <d v="2021-09-11T00:00:00"/>
    <s v="Zone 4 - Horingbaai"/>
    <x v="319"/>
    <x v="244"/>
    <x v="195"/>
    <x v="7"/>
    <x v="5"/>
    <x v="0"/>
    <x v="0"/>
    <m/>
    <s v=""/>
    <s v=""/>
  </r>
  <r>
    <x v="3"/>
    <d v="2021-09-11T00:00:00"/>
    <s v="Zone 4 - Horingbaai"/>
    <x v="124"/>
    <x v="111"/>
    <x v="82"/>
    <x v="1"/>
    <x v="5"/>
    <x v="0"/>
    <x v="0"/>
    <m/>
    <s v=""/>
    <s v=""/>
  </r>
  <r>
    <x v="3"/>
    <d v="2021-09-11T00:00:00"/>
    <s v="Zone 4 - Horingbaai"/>
    <x v="318"/>
    <x v="9"/>
    <x v="194"/>
    <x v="1"/>
    <x v="5"/>
    <x v="0"/>
    <x v="3"/>
    <n v="140"/>
    <n v="13.7"/>
    <n v="13.7"/>
  </r>
  <r>
    <x v="3"/>
    <d v="2021-09-11T00:00:00"/>
    <s v="Zone 4 - Horingbaai"/>
    <x v="323"/>
    <x v="246"/>
    <x v="197"/>
    <x v="7"/>
    <x v="5"/>
    <x v="1"/>
    <x v="0"/>
    <n v="48"/>
    <n v="1.1000000000000001"/>
    <n v="1.1000000000000001"/>
  </r>
  <r>
    <x v="3"/>
    <d v="2021-09-11T00:00:00"/>
    <s v="Zone 4 - Horingbaai"/>
    <x v="125"/>
    <x v="112"/>
    <x v="83"/>
    <x v="8"/>
    <x v="5"/>
    <x v="0"/>
    <x v="3"/>
    <n v="137"/>
    <n v="12.8"/>
    <n v="12.8"/>
  </r>
  <r>
    <x v="3"/>
    <d v="2021-09-11T00:00:00"/>
    <s v="Zone 4 - Horingbaai"/>
    <x v="125"/>
    <x v="112"/>
    <x v="83"/>
    <x v="8"/>
    <x v="5"/>
    <x v="0"/>
    <x v="3"/>
    <n v="123"/>
    <n v="8.8000000000000007"/>
    <n v="8.8000000000000007"/>
  </r>
  <r>
    <x v="3"/>
    <d v="2021-09-11T00:00:00"/>
    <s v="Zone 4 - Horingbaai"/>
    <x v="335"/>
    <x v="88"/>
    <x v="78"/>
    <x v="1"/>
    <x v="5"/>
    <x v="0"/>
    <x v="3"/>
    <n v="141"/>
    <n v="14.1"/>
    <n v="14.1"/>
  </r>
  <r>
    <x v="3"/>
    <d v="2021-09-11T00:00:00"/>
    <s v="Zone 4 - Horingbaai"/>
    <x v="316"/>
    <x v="242"/>
    <x v="78"/>
    <x v="7"/>
    <x v="5"/>
    <x v="0"/>
    <x v="0"/>
    <m/>
    <s v=""/>
    <s v=""/>
  </r>
  <r>
    <x v="3"/>
    <d v="2021-09-11T00:00:00"/>
    <s v="Zone 4 - Horingbaai"/>
    <x v="129"/>
    <x v="115"/>
    <x v="86"/>
    <x v="1"/>
    <x v="5"/>
    <x v="0"/>
    <x v="3"/>
    <n v="160"/>
    <n v="21.7"/>
    <n v="21.7"/>
  </r>
  <r>
    <x v="3"/>
    <d v="2021-09-11T00:00:00"/>
    <s v="Zone 4 - Horingbaai"/>
    <x v="336"/>
    <x v="88"/>
    <x v="205"/>
    <x v="1"/>
    <x v="5"/>
    <x v="0"/>
    <x v="1"/>
    <n v="131"/>
    <n v="9.5"/>
    <n v="9.5"/>
  </r>
  <r>
    <x v="3"/>
    <d v="2021-09-11T00:00:00"/>
    <s v="Zone 4 - Horingbaai"/>
    <x v="141"/>
    <x v="83"/>
    <x v="79"/>
    <x v="2"/>
    <x v="5"/>
    <x v="0"/>
    <x v="1"/>
    <n v="88"/>
    <n v="2.4"/>
    <n v="2.4"/>
  </r>
  <r>
    <x v="3"/>
    <d v="2021-09-11T00:00:00"/>
    <s v="Zone 4 - Horingbaai"/>
    <x v="138"/>
    <x v="124"/>
    <x v="93"/>
    <x v="3"/>
    <x v="5"/>
    <x v="0"/>
    <x v="3"/>
    <n v="146"/>
    <n v="15.9"/>
    <n v="15.9"/>
  </r>
  <r>
    <x v="3"/>
    <d v="2021-09-11T00:00:00"/>
    <s v="Zone 4 - Horingbaai"/>
    <x v="137"/>
    <x v="123"/>
    <x v="93"/>
    <x v="2"/>
    <x v="5"/>
    <x v="0"/>
    <x v="3"/>
    <n v="112"/>
    <n v="6.4"/>
    <n v="6.4"/>
  </r>
  <r>
    <x v="3"/>
    <d v="2021-09-11T00:00:00"/>
    <s v="Zone 4 - Horingbaai"/>
    <x v="137"/>
    <x v="123"/>
    <x v="93"/>
    <x v="2"/>
    <x v="5"/>
    <x v="0"/>
    <x v="3"/>
    <n v="94"/>
    <n v="3.5"/>
    <n v="3.5"/>
  </r>
  <r>
    <x v="3"/>
    <d v="2021-09-11T00:00:00"/>
    <s v="Zone 4 - Horingbaai"/>
    <x v="118"/>
    <x v="107"/>
    <x v="78"/>
    <x v="1"/>
    <x v="5"/>
    <x v="0"/>
    <x v="3"/>
    <n v="116"/>
    <n v="7.2"/>
    <n v="7.2"/>
  </r>
  <r>
    <x v="3"/>
    <d v="2021-09-11T00:00:00"/>
    <s v="Zone 4 - Horingbaai"/>
    <x v="332"/>
    <x v="251"/>
    <x v="203"/>
    <x v="1"/>
    <x v="21"/>
    <x v="0"/>
    <x v="0"/>
    <m/>
    <s v=""/>
    <s v=""/>
  </r>
  <r>
    <x v="3"/>
    <d v="2021-09-11T00:00:00"/>
    <s v="Zone 4 - Horingbaai"/>
    <x v="249"/>
    <x v="200"/>
    <x v="45"/>
    <x v="8"/>
    <x v="20"/>
    <x v="0"/>
    <x v="0"/>
    <m/>
    <s v=""/>
    <s v=""/>
  </r>
  <r>
    <x v="3"/>
    <d v="2021-09-11T00:00:00"/>
    <s v="Zone 4 - Horingbaai"/>
    <x v="240"/>
    <x v="49"/>
    <x v="60"/>
    <x v="1"/>
    <x v="20"/>
    <x v="0"/>
    <x v="9"/>
    <n v="164"/>
    <n v="60.7"/>
    <n v="60.7"/>
  </r>
  <r>
    <x v="3"/>
    <d v="2021-09-11T00:00:00"/>
    <s v="Zone 4 - Horingbaai"/>
    <x v="299"/>
    <x v="232"/>
    <x v="184"/>
    <x v="2"/>
    <x v="20"/>
    <x v="0"/>
    <x v="0"/>
    <m/>
    <s v=""/>
    <s v=""/>
  </r>
  <r>
    <x v="3"/>
    <d v="2021-09-11T00:00:00"/>
    <s v="Zone 4 - Horingbaai"/>
    <x v="297"/>
    <x v="230"/>
    <x v="183"/>
    <x v="3"/>
    <x v="20"/>
    <x v="3"/>
    <x v="0"/>
    <n v="39"/>
    <n v="0.8"/>
    <n v="0.8"/>
  </r>
  <r>
    <x v="3"/>
    <d v="2021-09-11T00:00:00"/>
    <s v="Zone 4 - Horingbaai"/>
    <x v="298"/>
    <x v="231"/>
    <x v="184"/>
    <x v="7"/>
    <x v="21"/>
    <x v="0"/>
    <x v="0"/>
    <m/>
    <s v=""/>
    <s v=""/>
  </r>
  <r>
    <x v="3"/>
    <d v="2021-09-11T00:00:00"/>
    <s v="Zone 4 - Horingbaai"/>
    <x v="244"/>
    <x v="196"/>
    <x v="158"/>
    <x v="5"/>
    <x v="20"/>
    <x v="0"/>
    <x v="3"/>
    <n v="122"/>
    <n v="8.6"/>
    <n v="8.6"/>
  </r>
  <r>
    <x v="3"/>
    <d v="2021-09-11T00:00:00"/>
    <s v="Zone 4 - Horingbaai"/>
    <x v="245"/>
    <x v="197"/>
    <x v="54"/>
    <x v="5"/>
    <x v="20"/>
    <x v="0"/>
    <x v="3"/>
    <n v="100"/>
    <n v="4.3"/>
    <n v="4.3"/>
  </r>
  <r>
    <x v="3"/>
    <d v="2021-09-11T00:00:00"/>
    <s v="Zone 4 - Horingbaai"/>
    <x v="245"/>
    <x v="197"/>
    <x v="54"/>
    <x v="5"/>
    <x v="20"/>
    <x v="0"/>
    <x v="3"/>
    <n v="161"/>
    <n v="22.2"/>
    <n v="22.2"/>
  </r>
  <r>
    <x v="3"/>
    <d v="2021-09-11T00:00:00"/>
    <s v="Zone 4 - Horingbaai"/>
    <x v="245"/>
    <x v="197"/>
    <x v="54"/>
    <x v="5"/>
    <x v="20"/>
    <x v="0"/>
    <x v="3"/>
    <n v="150"/>
    <n v="17.399999999999999"/>
    <n v="17.399999999999999"/>
  </r>
  <r>
    <x v="3"/>
    <d v="2021-09-11T00:00:00"/>
    <s v="Zone 4 - Horingbaai"/>
    <x v="245"/>
    <x v="197"/>
    <x v="54"/>
    <x v="5"/>
    <x v="20"/>
    <x v="0"/>
    <x v="3"/>
    <n v="135"/>
    <n v="12.1"/>
    <n v="12.1"/>
  </r>
  <r>
    <x v="3"/>
    <d v="2021-09-11T00:00:00"/>
    <s v="Zone 4 - Horingbaai"/>
    <x v="245"/>
    <x v="197"/>
    <x v="54"/>
    <x v="5"/>
    <x v="20"/>
    <x v="0"/>
    <x v="3"/>
    <n v="161"/>
    <n v="22.2"/>
    <n v="22.2"/>
  </r>
  <r>
    <x v="3"/>
    <d v="2021-09-11T00:00:00"/>
    <s v="Zone 4 - Horingbaai"/>
    <x v="245"/>
    <x v="197"/>
    <x v="54"/>
    <x v="5"/>
    <x v="20"/>
    <x v="0"/>
    <x v="3"/>
    <n v="111"/>
    <n v="6.2"/>
    <n v="6.2"/>
  </r>
  <r>
    <x v="3"/>
    <d v="2021-09-11T00:00:00"/>
    <s v="Zone 4 - Horingbaai"/>
    <x v="245"/>
    <x v="197"/>
    <x v="54"/>
    <x v="5"/>
    <x v="20"/>
    <x v="0"/>
    <x v="3"/>
    <n v="154"/>
    <n v="19.100000000000001"/>
    <n v="19.100000000000001"/>
  </r>
  <r>
    <x v="3"/>
    <d v="2021-09-11T00:00:00"/>
    <s v="Zone 4 - Horingbaai"/>
    <x v="246"/>
    <x v="77"/>
    <x v="159"/>
    <x v="1"/>
    <x v="20"/>
    <x v="0"/>
    <x v="9"/>
    <n v="128"/>
    <n v="26.9"/>
    <n v="26.9"/>
  </r>
  <r>
    <x v="3"/>
    <d v="2021-09-11T00:00:00"/>
    <s v="Zone 4 - Horingbaai"/>
    <x v="242"/>
    <x v="9"/>
    <x v="156"/>
    <x v="5"/>
    <x v="21"/>
    <x v="0"/>
    <x v="0"/>
    <m/>
    <s v=""/>
    <s v=""/>
  </r>
  <r>
    <x v="3"/>
    <d v="2021-09-11T00:00:00"/>
    <s v="Zone 4 - Horingbaai"/>
    <x v="243"/>
    <x v="195"/>
    <x v="157"/>
    <x v="1"/>
    <x v="21"/>
    <x v="0"/>
    <x v="3"/>
    <n v="140"/>
    <n v="13.7"/>
    <n v="13.7"/>
  </r>
  <r>
    <x v="3"/>
    <d v="2021-09-11T00:00:00"/>
    <s v="Zone 4 - Horingbaai"/>
    <x v="248"/>
    <x v="199"/>
    <x v="12"/>
    <x v="5"/>
    <x v="20"/>
    <x v="0"/>
    <x v="3"/>
    <n v="129"/>
    <n v="10.4"/>
    <n v="10.4"/>
  </r>
  <r>
    <x v="3"/>
    <d v="2021-09-11T00:00:00"/>
    <s v="Zone 4 - Horingbaai"/>
    <x v="294"/>
    <x v="227"/>
    <x v="182"/>
    <x v="5"/>
    <x v="20"/>
    <x v="0"/>
    <x v="3"/>
    <n v="157"/>
    <n v="20.399999999999999"/>
    <n v="20.399999999999999"/>
  </r>
  <r>
    <x v="3"/>
    <d v="2021-09-11T00:00:00"/>
    <s v="Zone 4 - Horingbaai"/>
    <x v="293"/>
    <x v="49"/>
    <x v="106"/>
    <x v="5"/>
    <x v="20"/>
    <x v="0"/>
    <x v="0"/>
    <m/>
    <s v=""/>
    <s v=""/>
  </r>
  <r>
    <x v="3"/>
    <d v="2021-09-11T00:00:00"/>
    <s v="Zone 4 - Horingbaai"/>
    <x v="334"/>
    <x v="9"/>
    <x v="204"/>
    <x v="1"/>
    <x v="20"/>
    <x v="0"/>
    <x v="4"/>
    <n v="63"/>
    <n v="2"/>
    <n v="2"/>
  </r>
  <r>
    <x v="3"/>
    <d v="2021-09-11T00:00:00"/>
    <s v="Zone 4 - Horingbaai"/>
    <x v="247"/>
    <x v="198"/>
    <x v="159"/>
    <x v="0"/>
    <x v="20"/>
    <x v="0"/>
    <x v="0"/>
    <m/>
    <s v=""/>
    <s v=""/>
  </r>
  <r>
    <x v="3"/>
    <d v="2021-09-11T00:00:00"/>
    <s v="Zone 4 - Horingbaai"/>
    <x v="295"/>
    <x v="228"/>
    <x v="99"/>
    <x v="6"/>
    <x v="20"/>
    <x v="1"/>
    <x v="0"/>
    <n v="53"/>
    <n v="1.5"/>
    <n v="1.5"/>
  </r>
  <r>
    <x v="3"/>
    <d v="2021-09-11T00:00:00"/>
    <s v="Zone 4 - Horingbaai"/>
    <x v="296"/>
    <x v="229"/>
    <x v="99"/>
    <x v="1"/>
    <x v="20"/>
    <x v="1"/>
    <x v="0"/>
    <n v="40"/>
    <n v="0.7"/>
    <n v="0.7"/>
  </r>
  <r>
    <x v="3"/>
    <d v="2021-09-11T00:00:00"/>
    <s v="Zone 4 - Horingbaai"/>
    <x v="234"/>
    <x v="192"/>
    <x v="154"/>
    <x v="8"/>
    <x v="20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20"/>
    <x v="0"/>
    <x v="0"/>
    <m/>
    <s v=""/>
    <s v=""/>
  </r>
  <r>
    <x v="3"/>
    <d v="2021-09-11T00:00:00"/>
    <s v="Zone 4 - Horingbaai"/>
    <x v="236"/>
    <x v="193"/>
    <x v="18"/>
    <x v="5"/>
    <x v="20"/>
    <x v="0"/>
    <x v="0"/>
    <m/>
    <s v=""/>
    <s v=""/>
  </r>
  <r>
    <x v="4"/>
    <d v="2021-11-13T00:00:00"/>
    <s v="Zone 5 - Blare"/>
    <x v="89"/>
    <x v="81"/>
    <x v="15"/>
    <x v="1"/>
    <x v="9"/>
    <x v="1"/>
    <x v="0"/>
    <n v="41"/>
    <n v="0.7"/>
    <n v="0.7"/>
  </r>
  <r>
    <x v="4"/>
    <d v="2021-11-13T00:00:00"/>
    <s v="Zone 5 - Blare"/>
    <x v="89"/>
    <x v="81"/>
    <x v="15"/>
    <x v="1"/>
    <x v="9"/>
    <x v="4"/>
    <x v="0"/>
    <n v="34"/>
    <n v="0.7"/>
    <n v="0.7"/>
  </r>
  <r>
    <x v="4"/>
    <d v="2021-11-13T00:00:00"/>
    <s v="Zone 5 - Blare"/>
    <x v="89"/>
    <x v="81"/>
    <x v="15"/>
    <x v="1"/>
    <x v="9"/>
    <x v="4"/>
    <x v="0"/>
    <n v="33"/>
    <n v="0.7"/>
    <n v="0.7"/>
  </r>
  <r>
    <x v="4"/>
    <d v="2021-11-13T00:00:00"/>
    <s v="Zone 5 - Blare"/>
    <x v="89"/>
    <x v="81"/>
    <x v="15"/>
    <x v="1"/>
    <x v="9"/>
    <x v="4"/>
    <x v="0"/>
    <n v="32"/>
    <n v="0.6"/>
    <n v="0.6"/>
  </r>
  <r>
    <x v="4"/>
    <d v="2021-11-13T00:00:00"/>
    <s v="Zone 5 - Blare"/>
    <x v="89"/>
    <x v="81"/>
    <x v="15"/>
    <x v="1"/>
    <x v="9"/>
    <x v="4"/>
    <x v="0"/>
    <n v="30"/>
    <n v="0.5"/>
    <n v="0.5"/>
  </r>
  <r>
    <x v="4"/>
    <d v="2021-11-13T00:00:00"/>
    <s v="Zone 5 - Blare"/>
    <x v="88"/>
    <x v="80"/>
    <x v="61"/>
    <x v="2"/>
    <x v="9"/>
    <x v="1"/>
    <x v="0"/>
    <n v="96"/>
    <n v="9.3000000000000007"/>
    <n v="9.3000000000000007"/>
  </r>
  <r>
    <x v="4"/>
    <d v="2021-11-13T00:00:00"/>
    <s v="Zone 5 - Blare"/>
    <x v="90"/>
    <x v="82"/>
    <x v="2"/>
    <x v="5"/>
    <x v="9"/>
    <x v="0"/>
    <x v="0"/>
    <m/>
    <s v=""/>
    <s v=""/>
  </r>
  <r>
    <x v="4"/>
    <d v="2021-11-13T00:00:00"/>
    <s v="Zone 5 - Blare"/>
    <x v="75"/>
    <x v="67"/>
    <x v="26"/>
    <x v="4"/>
    <x v="9"/>
    <x v="0"/>
    <x v="0"/>
    <m/>
    <s v=""/>
    <s v=""/>
  </r>
  <r>
    <x v="4"/>
    <d v="2021-11-13T00:00:00"/>
    <s v="Zone 5 - Blare"/>
    <x v="91"/>
    <x v="83"/>
    <x v="62"/>
    <x v="5"/>
    <x v="9"/>
    <x v="0"/>
    <x v="0"/>
    <m/>
    <s v=""/>
    <s v=""/>
  </r>
  <r>
    <x v="4"/>
    <d v="2021-11-13T00:00:00"/>
    <s v="Zone 5 - Blare"/>
    <x v="77"/>
    <x v="69"/>
    <x v="52"/>
    <x v="5"/>
    <x v="9"/>
    <x v="0"/>
    <x v="0"/>
    <m/>
    <s v=""/>
    <s v=""/>
  </r>
  <r>
    <x v="4"/>
    <d v="2021-11-13T00:00:00"/>
    <s v="Zone 5 - Blare"/>
    <x v="86"/>
    <x v="78"/>
    <x v="51"/>
    <x v="2"/>
    <x v="9"/>
    <x v="0"/>
    <x v="0"/>
    <m/>
    <s v=""/>
    <s v=""/>
  </r>
  <r>
    <x v="4"/>
    <d v="2021-11-13T00:00:00"/>
    <s v="Zone 5 - Blare"/>
    <x v="78"/>
    <x v="70"/>
    <x v="53"/>
    <x v="5"/>
    <x v="9"/>
    <x v="0"/>
    <x v="0"/>
    <m/>
    <s v=""/>
    <s v=""/>
  </r>
  <r>
    <x v="4"/>
    <d v="2021-11-13T00:00:00"/>
    <s v="Zone 5 - Blare"/>
    <x v="82"/>
    <x v="74"/>
    <x v="30"/>
    <x v="5"/>
    <x v="9"/>
    <x v="0"/>
    <x v="0"/>
    <m/>
    <s v=""/>
    <s v=""/>
  </r>
  <r>
    <x v="4"/>
    <d v="2021-11-13T00:00:00"/>
    <s v="Zone 5 - Blare"/>
    <x v="334"/>
    <x v="9"/>
    <x v="204"/>
    <x v="1"/>
    <x v="20"/>
    <x v="0"/>
    <x v="0"/>
    <m/>
    <s v=""/>
    <s v=""/>
  </r>
  <r>
    <x v="4"/>
    <d v="2021-11-13T00:00:00"/>
    <s v="Zone 5 - Blare"/>
    <x v="297"/>
    <x v="230"/>
    <x v="183"/>
    <x v="3"/>
    <x v="20"/>
    <x v="0"/>
    <x v="0"/>
    <m/>
    <s v=""/>
    <s v=""/>
  </r>
  <r>
    <x v="4"/>
    <d v="2021-11-13T00:00:00"/>
    <s v="Zone 5 - Blare"/>
    <x v="295"/>
    <x v="228"/>
    <x v="99"/>
    <x v="6"/>
    <x v="20"/>
    <x v="1"/>
    <x v="0"/>
    <n v="44"/>
    <n v="0.9"/>
    <n v="0.9"/>
  </r>
  <r>
    <x v="4"/>
    <d v="2021-11-13T00:00:00"/>
    <s v="Zone 5 - Blare"/>
    <x v="296"/>
    <x v="229"/>
    <x v="99"/>
    <x v="1"/>
    <x v="20"/>
    <x v="0"/>
    <x v="0"/>
    <m/>
    <s v=""/>
    <s v=""/>
  </r>
  <r>
    <x v="4"/>
    <d v="2021-11-13T00:00:00"/>
    <s v="Zone 5 - Blare"/>
    <x v="293"/>
    <x v="49"/>
    <x v="106"/>
    <x v="5"/>
    <x v="20"/>
    <x v="0"/>
    <x v="3"/>
    <n v="150"/>
    <n v="17.399999999999999"/>
    <n v="17.399999999999999"/>
  </r>
  <r>
    <x v="4"/>
    <d v="2021-11-13T00:00:00"/>
    <s v="Zone 5 - Blare"/>
    <x v="294"/>
    <x v="227"/>
    <x v="182"/>
    <x v="5"/>
    <x v="20"/>
    <x v="0"/>
    <x v="0"/>
    <m/>
    <s v=""/>
    <s v=""/>
  </r>
  <r>
    <x v="4"/>
    <d v="2021-11-13T00:00:00"/>
    <s v="Zone 5 - Blare"/>
    <x v="241"/>
    <x v="52"/>
    <x v="2"/>
    <x v="5"/>
    <x v="20"/>
    <x v="0"/>
    <x v="0"/>
    <m/>
    <s v=""/>
    <s v=""/>
  </r>
  <r>
    <x v="4"/>
    <d v="2021-11-13T00:00:00"/>
    <s v="Zone 5 - Blare"/>
    <x v="243"/>
    <x v="195"/>
    <x v="157"/>
    <x v="1"/>
    <x v="21"/>
    <x v="0"/>
    <x v="0"/>
    <m/>
    <s v=""/>
    <s v=""/>
  </r>
  <r>
    <x v="4"/>
    <d v="2021-11-13T00:00:00"/>
    <s v="Zone 5 - Blare"/>
    <x v="247"/>
    <x v="198"/>
    <x v="159"/>
    <x v="0"/>
    <x v="20"/>
    <x v="0"/>
    <x v="0"/>
    <m/>
    <s v=""/>
    <s v=""/>
  </r>
  <r>
    <x v="4"/>
    <d v="2021-11-13T00:00:00"/>
    <s v="Zone 5 - Blare"/>
    <x v="246"/>
    <x v="77"/>
    <x v="159"/>
    <x v="1"/>
    <x v="20"/>
    <x v="1"/>
    <x v="0"/>
    <n v="52"/>
    <n v="1.4"/>
    <n v="1.4"/>
  </r>
  <r>
    <x v="4"/>
    <d v="2021-11-13T00:00:00"/>
    <s v="Zone 5 - Blare"/>
    <x v="245"/>
    <x v="197"/>
    <x v="54"/>
    <x v="5"/>
    <x v="20"/>
    <x v="0"/>
    <x v="3"/>
    <n v="148"/>
    <n v="16.600000000000001"/>
    <n v="16.600000000000001"/>
  </r>
  <r>
    <x v="4"/>
    <d v="2021-11-13T00:00:00"/>
    <s v="Zone 5 - Blare"/>
    <x v="245"/>
    <x v="197"/>
    <x v="54"/>
    <x v="5"/>
    <x v="20"/>
    <x v="0"/>
    <x v="3"/>
    <n v="153"/>
    <n v="18.600000000000001"/>
    <n v="18.600000000000001"/>
  </r>
  <r>
    <x v="4"/>
    <d v="2021-11-13T00:00:00"/>
    <s v="Zone 5 - Blare"/>
    <x v="244"/>
    <x v="196"/>
    <x v="158"/>
    <x v="5"/>
    <x v="20"/>
    <x v="4"/>
    <x v="0"/>
    <n v="32"/>
    <n v="0.6"/>
    <n v="0.6"/>
  </r>
  <r>
    <x v="4"/>
    <d v="2021-11-13T00:00:00"/>
    <s v="Zone 5 - Blare"/>
    <x v="301"/>
    <x v="234"/>
    <x v="54"/>
    <x v="1"/>
    <x v="20"/>
    <x v="0"/>
    <x v="0"/>
    <m/>
    <s v=""/>
    <s v=""/>
  </r>
  <r>
    <x v="4"/>
    <d v="2021-11-13T00:00:00"/>
    <s v="Zone 5 - Blare"/>
    <x v="237"/>
    <x v="92"/>
    <x v="18"/>
    <x v="5"/>
    <x v="20"/>
    <x v="4"/>
    <x v="0"/>
    <n v="34"/>
    <n v="0.7"/>
    <n v="0.7"/>
  </r>
  <r>
    <x v="4"/>
    <d v="2021-11-13T00:00:00"/>
    <s v="Zone 5 - Blare"/>
    <x v="240"/>
    <x v="49"/>
    <x v="60"/>
    <x v="1"/>
    <x v="20"/>
    <x v="0"/>
    <x v="0"/>
    <m/>
    <s v=""/>
    <s v=""/>
  </r>
  <r>
    <x v="4"/>
    <d v="2021-11-13T00:00:00"/>
    <s v="Zone 5 - Blare"/>
    <x v="249"/>
    <x v="200"/>
    <x v="45"/>
    <x v="8"/>
    <x v="20"/>
    <x v="0"/>
    <x v="0"/>
    <m/>
    <s v=""/>
    <s v=""/>
  </r>
  <r>
    <x v="4"/>
    <d v="2021-11-13T00:00:00"/>
    <s v="Zone 5 - Blare"/>
    <x v="236"/>
    <x v="193"/>
    <x v="18"/>
    <x v="5"/>
    <x v="20"/>
    <x v="0"/>
    <x v="0"/>
    <m/>
    <s v=""/>
    <s v=""/>
  </r>
  <r>
    <x v="4"/>
    <d v="2021-11-13T00:00:00"/>
    <s v="Zone 5 - Blare"/>
    <x v="235"/>
    <x v="31"/>
    <x v="18"/>
    <x v="8"/>
    <x v="20"/>
    <x v="1"/>
    <x v="0"/>
    <n v="60"/>
    <n v="2.2000000000000002"/>
    <n v="2.2000000000000002"/>
  </r>
  <r>
    <x v="4"/>
    <d v="2021-11-13T00:00:00"/>
    <s v="Zone 5 - Blare"/>
    <x v="234"/>
    <x v="192"/>
    <x v="154"/>
    <x v="8"/>
    <x v="20"/>
    <x v="0"/>
    <x v="0"/>
    <m/>
    <s v=""/>
    <s v=""/>
  </r>
  <r>
    <x v="4"/>
    <d v="2021-11-13T00:00:00"/>
    <s v="Zone 5 - Blare"/>
    <x v="211"/>
    <x v="178"/>
    <x v="140"/>
    <x v="8"/>
    <x v="19"/>
    <x v="0"/>
    <x v="0"/>
    <m/>
    <s v=""/>
    <s v=""/>
  </r>
  <r>
    <x v="4"/>
    <d v="2021-11-13T00:00:00"/>
    <s v="Zone 5 - Blare"/>
    <x v="217"/>
    <x v="83"/>
    <x v="73"/>
    <x v="8"/>
    <x v="19"/>
    <x v="0"/>
    <x v="0"/>
    <m/>
    <s v=""/>
    <s v=""/>
  </r>
  <r>
    <x v="4"/>
    <d v="2021-11-13T00:00:00"/>
    <s v="Zone 5 - Blare"/>
    <x v="213"/>
    <x v="180"/>
    <x v="142"/>
    <x v="5"/>
    <x v="19"/>
    <x v="1"/>
    <x v="0"/>
    <n v="46"/>
    <n v="1"/>
    <n v="1"/>
  </r>
  <r>
    <x v="4"/>
    <d v="2021-11-13T00:00:00"/>
    <s v="Zone 5 - Blare"/>
    <x v="214"/>
    <x v="9"/>
    <x v="143"/>
    <x v="5"/>
    <x v="19"/>
    <x v="0"/>
    <x v="1"/>
    <n v="73"/>
    <n v="1.2"/>
    <n v="1.2"/>
  </r>
  <r>
    <x v="4"/>
    <d v="2021-11-13T00:00:00"/>
    <s v="Zone 5 - Blare"/>
    <x v="214"/>
    <x v="9"/>
    <x v="143"/>
    <x v="5"/>
    <x v="19"/>
    <x v="1"/>
    <x v="0"/>
    <n v="45"/>
    <n v="0.9"/>
    <n v="0.9"/>
  </r>
  <r>
    <x v="4"/>
    <d v="2021-11-13T00:00:00"/>
    <s v="Zone 5 - Blare"/>
    <x v="214"/>
    <x v="9"/>
    <x v="143"/>
    <x v="5"/>
    <x v="19"/>
    <x v="0"/>
    <x v="4"/>
    <n v="80"/>
    <n v="4.0999999999999996"/>
    <n v="4.0999999999999996"/>
  </r>
  <r>
    <x v="4"/>
    <d v="2021-11-13T00:00:00"/>
    <s v="Zone 5 - Blare"/>
    <x v="268"/>
    <x v="83"/>
    <x v="173"/>
    <x v="5"/>
    <x v="19"/>
    <x v="0"/>
    <x v="0"/>
    <m/>
    <s v=""/>
    <s v=""/>
  </r>
  <r>
    <x v="4"/>
    <d v="2021-11-13T00:00:00"/>
    <s v="Zone 5 - Blare"/>
    <x v="215"/>
    <x v="181"/>
    <x v="144"/>
    <x v="2"/>
    <x v="19"/>
    <x v="0"/>
    <x v="0"/>
    <m/>
    <s v=""/>
    <s v=""/>
  </r>
  <r>
    <x v="4"/>
    <d v="2021-11-13T00:00:00"/>
    <s v="Zone 5 - Blare"/>
    <x v="208"/>
    <x v="150"/>
    <x v="43"/>
    <x v="1"/>
    <x v="19"/>
    <x v="0"/>
    <x v="1"/>
    <n v="86"/>
    <n v="2.2000000000000002"/>
    <n v="2.2000000000000002"/>
  </r>
  <r>
    <x v="4"/>
    <d v="2021-11-13T00:00:00"/>
    <s v="Zone 5 - Blare"/>
    <x v="209"/>
    <x v="177"/>
    <x v="40"/>
    <x v="7"/>
    <x v="19"/>
    <x v="0"/>
    <x v="0"/>
    <m/>
    <s v=""/>
    <s v=""/>
  </r>
  <r>
    <x v="4"/>
    <d v="2021-11-13T00:00:00"/>
    <s v="Zone 5 - Blare"/>
    <x v="216"/>
    <x v="182"/>
    <x v="145"/>
    <x v="5"/>
    <x v="19"/>
    <x v="0"/>
    <x v="3"/>
    <n v="149"/>
    <n v="17"/>
    <n v="17"/>
  </r>
  <r>
    <x v="4"/>
    <d v="2021-11-13T00:00:00"/>
    <s v="Zone 5 - Blare"/>
    <x v="216"/>
    <x v="182"/>
    <x v="145"/>
    <x v="5"/>
    <x v="19"/>
    <x v="0"/>
    <x v="3"/>
    <n v="166"/>
    <n v="24.6"/>
    <n v="24.6"/>
  </r>
  <r>
    <x v="4"/>
    <d v="2021-11-13T00:00:00"/>
    <s v="Zone 5 - Blare"/>
    <x v="216"/>
    <x v="182"/>
    <x v="145"/>
    <x v="5"/>
    <x v="19"/>
    <x v="0"/>
    <x v="3"/>
    <n v="163"/>
    <n v="23.1"/>
    <n v="23.1"/>
  </r>
  <r>
    <x v="4"/>
    <d v="2021-11-13T00:00:00"/>
    <s v="Zone 5 - Blare"/>
    <x v="210"/>
    <x v="9"/>
    <x v="51"/>
    <x v="5"/>
    <x v="19"/>
    <x v="0"/>
    <x v="3"/>
    <n v="150"/>
    <n v="17.399999999999999"/>
    <n v="17.399999999999999"/>
  </r>
  <r>
    <x v="4"/>
    <d v="2021-11-13T00:00:00"/>
    <s v="Zone 5 - Blare"/>
    <x v="72"/>
    <x v="64"/>
    <x v="37"/>
    <x v="1"/>
    <x v="7"/>
    <x v="0"/>
    <x v="0"/>
    <m/>
    <s v=""/>
    <s v=""/>
  </r>
  <r>
    <x v="4"/>
    <d v="2021-11-13T00:00:00"/>
    <s v="Zone 5 - Blare"/>
    <x v="51"/>
    <x v="47"/>
    <x v="37"/>
    <x v="0"/>
    <x v="7"/>
    <x v="0"/>
    <x v="0"/>
    <m/>
    <s v=""/>
    <s v=""/>
  </r>
  <r>
    <x v="4"/>
    <d v="2021-11-13T00:00:00"/>
    <s v="Zone 5 - Blare"/>
    <x v="74"/>
    <x v="66"/>
    <x v="37"/>
    <x v="0"/>
    <x v="7"/>
    <x v="0"/>
    <x v="0"/>
    <m/>
    <s v=""/>
    <s v=""/>
  </r>
  <r>
    <x v="4"/>
    <d v="2021-11-13T00:00:00"/>
    <s v="Zone 5 - Blare"/>
    <x v="53"/>
    <x v="49"/>
    <x v="39"/>
    <x v="5"/>
    <x v="7"/>
    <x v="0"/>
    <x v="0"/>
    <m/>
    <s v=""/>
    <s v=""/>
  </r>
  <r>
    <x v="4"/>
    <d v="2021-11-13T00:00:00"/>
    <s v="Zone 5 - Blare"/>
    <x v="342"/>
    <x v="256"/>
    <x v="98"/>
    <x v="5"/>
    <x v="7"/>
    <x v="0"/>
    <x v="0"/>
    <m/>
    <s v=""/>
    <s v=""/>
  </r>
  <r>
    <x v="4"/>
    <d v="2021-11-13T00:00:00"/>
    <s v="Zone 5 - Blare"/>
    <x v="69"/>
    <x v="61"/>
    <x v="48"/>
    <x v="5"/>
    <x v="7"/>
    <x v="0"/>
    <x v="1"/>
    <n v="84"/>
    <n v="2"/>
    <n v="2"/>
  </r>
  <r>
    <x v="4"/>
    <d v="2021-11-13T00:00:00"/>
    <s v="Zone 5 - Blare"/>
    <x v="69"/>
    <x v="61"/>
    <x v="48"/>
    <x v="5"/>
    <x v="7"/>
    <x v="1"/>
    <x v="0"/>
    <n v="43"/>
    <n v="0.8"/>
    <n v="0.8"/>
  </r>
  <r>
    <x v="4"/>
    <d v="2021-11-13T00:00:00"/>
    <s v="Zone 5 - Blare"/>
    <x v="69"/>
    <x v="61"/>
    <x v="48"/>
    <x v="5"/>
    <x v="7"/>
    <x v="1"/>
    <x v="0"/>
    <n v="53"/>
    <n v="1.5"/>
    <n v="1.5"/>
  </r>
  <r>
    <x v="4"/>
    <d v="2021-11-13T00:00:00"/>
    <s v="Zone 5 - Blare"/>
    <x v="65"/>
    <x v="58"/>
    <x v="46"/>
    <x v="1"/>
    <x v="7"/>
    <x v="0"/>
    <x v="0"/>
    <m/>
    <s v=""/>
    <s v=""/>
  </r>
  <r>
    <x v="4"/>
    <d v="2021-11-13T00:00:00"/>
    <s v="Zone 5 - Blare"/>
    <x v="347"/>
    <x v="36"/>
    <x v="41"/>
    <x v="5"/>
    <x v="7"/>
    <x v="0"/>
    <x v="0"/>
    <m/>
    <s v=""/>
    <s v=""/>
  </r>
  <r>
    <x v="4"/>
    <d v="2021-11-13T00:00:00"/>
    <s v="Zone 5 - Blare"/>
    <x v="346"/>
    <x v="122"/>
    <x v="184"/>
    <x v="5"/>
    <x v="7"/>
    <x v="0"/>
    <x v="0"/>
    <m/>
    <s v=""/>
    <s v=""/>
  </r>
  <r>
    <x v="4"/>
    <d v="2021-11-13T00:00:00"/>
    <s v="Zone 5 - Blare"/>
    <x v="70"/>
    <x v="62"/>
    <x v="45"/>
    <x v="4"/>
    <x v="7"/>
    <x v="0"/>
    <x v="0"/>
    <m/>
    <s v=""/>
    <s v=""/>
  </r>
  <r>
    <x v="4"/>
    <d v="2021-11-13T00:00:00"/>
    <s v="Zone 5 - Blare"/>
    <x v="71"/>
    <x v="63"/>
    <x v="49"/>
    <x v="5"/>
    <x v="7"/>
    <x v="1"/>
    <x v="0"/>
    <n v="67"/>
    <n v="3.1"/>
    <n v="3.1"/>
  </r>
  <r>
    <x v="4"/>
    <d v="2021-11-13T00:00:00"/>
    <s v="Zone 5 - Blare"/>
    <x v="67"/>
    <x v="60"/>
    <x v="45"/>
    <x v="1"/>
    <x v="7"/>
    <x v="0"/>
    <x v="0"/>
    <m/>
    <s v=""/>
    <s v=""/>
  </r>
  <r>
    <x v="4"/>
    <d v="2021-11-13T00:00:00"/>
    <s v="Zone 5 - Blare"/>
    <x v="272"/>
    <x v="177"/>
    <x v="174"/>
    <x v="1"/>
    <x v="7"/>
    <x v="0"/>
    <x v="0"/>
    <m/>
    <s v=""/>
    <s v=""/>
  </r>
  <r>
    <x v="4"/>
    <d v="2021-11-13T00:00:00"/>
    <s v="Zone 5 - Blare"/>
    <x v="64"/>
    <x v="57"/>
    <x v="45"/>
    <x v="0"/>
    <x v="7"/>
    <x v="0"/>
    <x v="0"/>
    <m/>
    <s v=""/>
    <s v=""/>
  </r>
  <r>
    <x v="4"/>
    <d v="2021-11-13T00:00:00"/>
    <s v="Zone 5 - Blare"/>
    <x v="57"/>
    <x v="52"/>
    <x v="42"/>
    <x v="1"/>
    <x v="7"/>
    <x v="0"/>
    <x v="0"/>
    <m/>
    <s v=""/>
    <s v=""/>
  </r>
  <r>
    <x v="4"/>
    <d v="2021-11-13T00:00:00"/>
    <s v="Zone 5 - Blare"/>
    <x v="59"/>
    <x v="31"/>
    <x v="43"/>
    <x v="5"/>
    <x v="7"/>
    <x v="0"/>
    <x v="3"/>
    <n v="132"/>
    <n v="11.2"/>
    <n v="11.2"/>
  </r>
  <r>
    <x v="4"/>
    <d v="2021-11-13T00:00:00"/>
    <s v="Zone 5 - Blare"/>
    <x v="59"/>
    <x v="31"/>
    <x v="43"/>
    <x v="5"/>
    <x v="7"/>
    <x v="0"/>
    <x v="1"/>
    <n v="118"/>
    <n v="6.6"/>
    <n v="6.6"/>
  </r>
  <r>
    <x v="4"/>
    <d v="2021-11-13T00:00:00"/>
    <s v="Zone 5 - Blare"/>
    <x v="59"/>
    <x v="31"/>
    <x v="43"/>
    <x v="5"/>
    <x v="7"/>
    <x v="0"/>
    <x v="1"/>
    <n v="91"/>
    <n v="2.7"/>
    <n v="2.7"/>
  </r>
  <r>
    <x v="4"/>
    <d v="2021-11-13T00:00:00"/>
    <s v="Zone 5 - Blare"/>
    <x v="59"/>
    <x v="31"/>
    <x v="43"/>
    <x v="5"/>
    <x v="7"/>
    <x v="0"/>
    <x v="1"/>
    <n v="84"/>
    <n v="2"/>
    <n v="2"/>
  </r>
  <r>
    <x v="4"/>
    <d v="2021-11-13T00:00:00"/>
    <s v="Zone 5 - Blare"/>
    <x v="56"/>
    <x v="51"/>
    <x v="41"/>
    <x v="2"/>
    <x v="7"/>
    <x v="0"/>
    <x v="0"/>
    <m/>
    <s v=""/>
    <s v=""/>
  </r>
  <r>
    <x v="4"/>
    <d v="2021-11-13T00:00:00"/>
    <s v="Zone 5 - Blare"/>
    <x v="68"/>
    <x v="27"/>
    <x v="41"/>
    <x v="8"/>
    <x v="7"/>
    <x v="0"/>
    <x v="0"/>
    <m/>
    <s v=""/>
    <s v=""/>
  </r>
  <r>
    <x v="4"/>
    <d v="2021-11-13T00:00:00"/>
    <s v="Zone 5 - Blare"/>
    <x v="55"/>
    <x v="49"/>
    <x v="40"/>
    <x v="8"/>
    <x v="7"/>
    <x v="0"/>
    <x v="0"/>
    <m/>
    <s v=""/>
    <s v=""/>
  </r>
  <r>
    <x v="4"/>
    <d v="2021-11-13T00:00:00"/>
    <s v="Zone 5 - Blare"/>
    <x v="73"/>
    <x v="65"/>
    <x v="50"/>
    <x v="5"/>
    <x v="7"/>
    <x v="1"/>
    <x v="0"/>
    <n v="73"/>
    <n v="4.0999999999999996"/>
    <n v="4.0999999999999996"/>
  </r>
  <r>
    <x v="4"/>
    <d v="2021-11-13T00:00:00"/>
    <s v="Zone 5 - Blare"/>
    <x v="151"/>
    <x v="133"/>
    <x v="103"/>
    <x v="1"/>
    <x v="4"/>
    <x v="0"/>
    <x v="1"/>
    <n v="86"/>
    <n v="2.2000000000000002"/>
    <n v="2.2000000000000002"/>
  </r>
  <r>
    <x v="4"/>
    <d v="2021-11-13T00:00:00"/>
    <s v="Zone 5 - Blare"/>
    <x v="157"/>
    <x v="9"/>
    <x v="106"/>
    <x v="1"/>
    <x v="4"/>
    <x v="0"/>
    <x v="1"/>
    <n v="75"/>
    <n v="1.3"/>
    <n v="1.3"/>
  </r>
  <r>
    <x v="4"/>
    <d v="2021-11-13T00:00:00"/>
    <s v="Zone 5 - Blare"/>
    <x v="148"/>
    <x v="9"/>
    <x v="100"/>
    <x v="5"/>
    <x v="4"/>
    <x v="0"/>
    <x v="3"/>
    <n v="152"/>
    <n v="18.2"/>
    <n v="18.2"/>
  </r>
  <r>
    <x v="4"/>
    <d v="2021-11-13T00:00:00"/>
    <s v="Zone 5 - Blare"/>
    <x v="148"/>
    <x v="9"/>
    <x v="100"/>
    <x v="5"/>
    <x v="4"/>
    <x v="0"/>
    <x v="3"/>
    <n v="151"/>
    <n v="17.8"/>
    <n v="17.8"/>
  </r>
  <r>
    <x v="4"/>
    <d v="2021-11-13T00:00:00"/>
    <s v="Zone 5 - Blare"/>
    <x v="158"/>
    <x v="139"/>
    <x v="107"/>
    <x v="1"/>
    <x v="4"/>
    <x v="0"/>
    <x v="1"/>
    <n v="90"/>
    <n v="2.6"/>
    <n v="2.6"/>
  </r>
  <r>
    <x v="4"/>
    <d v="2021-11-13T00:00:00"/>
    <s v="Zone 5 - Blare"/>
    <x v="158"/>
    <x v="139"/>
    <x v="107"/>
    <x v="1"/>
    <x v="4"/>
    <x v="0"/>
    <x v="1"/>
    <n v="70"/>
    <n v="1.1000000000000001"/>
    <n v="1.1000000000000001"/>
  </r>
  <r>
    <x v="4"/>
    <d v="2021-11-13T00:00:00"/>
    <s v="Zone 5 - Blare"/>
    <x v="143"/>
    <x v="127"/>
    <x v="95"/>
    <x v="5"/>
    <x v="4"/>
    <x v="1"/>
    <x v="0"/>
    <n v="81"/>
    <n v="5.6"/>
    <n v="5.6"/>
  </r>
  <r>
    <x v="4"/>
    <d v="2021-11-13T00:00:00"/>
    <s v="Zone 5 - Blare"/>
    <x v="149"/>
    <x v="131"/>
    <x v="101"/>
    <x v="5"/>
    <x v="4"/>
    <x v="0"/>
    <x v="3"/>
    <n v="156"/>
    <n v="19.899999999999999"/>
    <n v="19.899999999999999"/>
  </r>
  <r>
    <x v="4"/>
    <d v="2021-11-13T00:00:00"/>
    <s v="Zone 5 - Blare"/>
    <x v="328"/>
    <x v="111"/>
    <x v="159"/>
    <x v="5"/>
    <x v="4"/>
    <x v="0"/>
    <x v="3"/>
    <n v="101"/>
    <n v="4.5"/>
    <n v="4.5"/>
  </r>
  <r>
    <x v="4"/>
    <d v="2021-11-13T00:00:00"/>
    <s v="Zone 5 - Blare"/>
    <x v="156"/>
    <x v="138"/>
    <x v="10"/>
    <x v="1"/>
    <x v="4"/>
    <x v="0"/>
    <x v="3"/>
    <n v="74"/>
    <n v="1.5"/>
    <n v="1.5"/>
  </r>
  <r>
    <x v="4"/>
    <d v="2021-11-13T00:00:00"/>
    <s v="Zone 5 - Blare"/>
    <x v="161"/>
    <x v="141"/>
    <x v="110"/>
    <x v="1"/>
    <x v="4"/>
    <x v="0"/>
    <x v="0"/>
    <m/>
    <s v=""/>
    <s v=""/>
  </r>
  <r>
    <x v="4"/>
    <d v="2021-11-13T00:00:00"/>
    <s v="Zone 5 - Blare"/>
    <x v="155"/>
    <x v="137"/>
    <x v="105"/>
    <x v="1"/>
    <x v="4"/>
    <x v="0"/>
    <x v="0"/>
    <m/>
    <s v=""/>
    <s v=""/>
  </r>
  <r>
    <x v="4"/>
    <d v="2021-11-13T00:00:00"/>
    <s v="Zone 5 - Blare"/>
    <x v="337"/>
    <x v="252"/>
    <x v="206"/>
    <x v="1"/>
    <x v="4"/>
    <x v="1"/>
    <x v="0"/>
    <n v="44"/>
    <n v="0.9"/>
    <n v="0.9"/>
  </r>
  <r>
    <x v="4"/>
    <d v="2021-11-13T00:00:00"/>
    <s v="Zone 5 - Blare"/>
    <x v="337"/>
    <x v="252"/>
    <x v="206"/>
    <x v="1"/>
    <x v="4"/>
    <x v="0"/>
    <x v="1"/>
    <n v="81"/>
    <n v="1.8"/>
    <n v="1.8"/>
  </r>
  <r>
    <x v="4"/>
    <d v="2021-11-13T00:00:00"/>
    <s v="Zone 5 - Blare"/>
    <x v="152"/>
    <x v="134"/>
    <x v="104"/>
    <x v="0"/>
    <x v="4"/>
    <x v="0"/>
    <x v="0"/>
    <m/>
    <s v=""/>
    <s v=""/>
  </r>
  <r>
    <x v="4"/>
    <d v="2021-11-13T00:00:00"/>
    <s v="Zone 5 - Blare"/>
    <x v="154"/>
    <x v="136"/>
    <x v="104"/>
    <x v="1"/>
    <x v="4"/>
    <x v="0"/>
    <x v="0"/>
    <m/>
    <s v=""/>
    <s v=""/>
  </r>
  <r>
    <x v="4"/>
    <d v="2021-11-13T00:00:00"/>
    <s v="Zone 5 - Blare"/>
    <x v="153"/>
    <x v="135"/>
    <x v="104"/>
    <x v="0"/>
    <x v="4"/>
    <x v="0"/>
    <x v="1"/>
    <n v="89"/>
    <n v="2.5"/>
    <n v="2.5"/>
  </r>
  <r>
    <x v="4"/>
    <d v="2021-11-13T00:00:00"/>
    <s v="Zone 5 - Blare"/>
    <x v="153"/>
    <x v="135"/>
    <x v="104"/>
    <x v="0"/>
    <x v="4"/>
    <x v="0"/>
    <x v="1"/>
    <n v="124"/>
    <n v="7.9"/>
    <n v="7.9"/>
  </r>
  <r>
    <x v="4"/>
    <d v="2021-11-13T00:00:00"/>
    <s v="Zone 5 - Blare"/>
    <x v="153"/>
    <x v="135"/>
    <x v="104"/>
    <x v="0"/>
    <x v="4"/>
    <x v="0"/>
    <x v="1"/>
    <n v="105"/>
    <n v="4.4000000000000004"/>
    <n v="4.4000000000000004"/>
  </r>
  <r>
    <x v="4"/>
    <d v="2021-11-13T00:00:00"/>
    <s v="Zone 5 - Blare"/>
    <x v="160"/>
    <x v="140"/>
    <x v="109"/>
    <x v="2"/>
    <x v="4"/>
    <x v="0"/>
    <x v="1"/>
    <n v="77"/>
    <n v="1.5"/>
    <n v="1.5"/>
  </r>
  <r>
    <x v="4"/>
    <d v="2021-11-13T00:00:00"/>
    <s v="Zone 5 - Blare"/>
    <x v="144"/>
    <x v="46"/>
    <x v="96"/>
    <x v="5"/>
    <x v="4"/>
    <x v="0"/>
    <x v="0"/>
    <m/>
    <s v=""/>
    <s v=""/>
  </r>
  <r>
    <x v="4"/>
    <d v="2021-11-13T00:00:00"/>
    <s v="Zone 5 - Blare"/>
    <x v="145"/>
    <x v="128"/>
    <x v="97"/>
    <x v="5"/>
    <x v="4"/>
    <x v="0"/>
    <x v="0"/>
    <m/>
    <s v=""/>
    <s v=""/>
  </r>
  <r>
    <x v="4"/>
    <d v="2021-11-13T00:00:00"/>
    <s v="Zone 5 - Blare"/>
    <x v="159"/>
    <x v="78"/>
    <x v="108"/>
    <x v="2"/>
    <x v="4"/>
    <x v="0"/>
    <x v="0"/>
    <m/>
    <s v=""/>
    <s v=""/>
  </r>
  <r>
    <x v="4"/>
    <d v="2021-11-13T00:00:00"/>
    <s v="Zone 5 - Blare"/>
    <x v="163"/>
    <x v="143"/>
    <x v="111"/>
    <x v="8"/>
    <x v="4"/>
    <x v="0"/>
    <x v="1"/>
    <n v="78"/>
    <n v="1.5"/>
    <n v="1.5"/>
  </r>
  <r>
    <x v="4"/>
    <d v="2021-11-13T00:00:00"/>
    <s v="Zone 5 - Blare"/>
    <x v="162"/>
    <x v="142"/>
    <x v="111"/>
    <x v="10"/>
    <x v="4"/>
    <x v="1"/>
    <x v="0"/>
    <n v="46"/>
    <n v="1"/>
    <n v="1"/>
  </r>
  <r>
    <x v="4"/>
    <d v="2021-11-13T00:00:00"/>
    <s v="Zone 5 - Blare"/>
    <x v="25"/>
    <x v="9"/>
    <x v="10"/>
    <x v="2"/>
    <x v="4"/>
    <x v="0"/>
    <x v="1"/>
    <n v="86"/>
    <n v="2.2000000000000002"/>
    <n v="2.2000000000000002"/>
  </r>
  <r>
    <x v="4"/>
    <d v="2021-11-13T00:00:00"/>
    <s v="Zone 5 - Blare"/>
    <x v="25"/>
    <x v="9"/>
    <x v="10"/>
    <x v="2"/>
    <x v="4"/>
    <x v="0"/>
    <x v="1"/>
    <n v="97"/>
    <n v="3.3"/>
    <n v="3.3"/>
  </r>
  <r>
    <x v="4"/>
    <d v="2021-11-13T00:00:00"/>
    <s v="Zone 5 - Blare"/>
    <x v="25"/>
    <x v="9"/>
    <x v="10"/>
    <x v="2"/>
    <x v="4"/>
    <x v="0"/>
    <x v="1"/>
    <n v="139"/>
    <n v="11.7"/>
    <n v="11.7"/>
  </r>
  <r>
    <x v="4"/>
    <d v="2021-11-13T00:00:00"/>
    <s v="Zone 5 - Blare"/>
    <x v="106"/>
    <x v="96"/>
    <x v="72"/>
    <x v="9"/>
    <x v="12"/>
    <x v="4"/>
    <x v="0"/>
    <n v="34"/>
    <n v="0.7"/>
    <n v="0.7"/>
  </r>
  <r>
    <x v="4"/>
    <d v="2021-11-13T00:00:00"/>
    <s v="Zone 5 - Blare"/>
    <x v="106"/>
    <x v="96"/>
    <x v="72"/>
    <x v="9"/>
    <x v="12"/>
    <x v="4"/>
    <x v="0"/>
    <n v="34"/>
    <n v="0.7"/>
    <n v="0.7"/>
  </r>
  <r>
    <x v="4"/>
    <d v="2021-11-13T00:00:00"/>
    <s v="Zone 5 - Blare"/>
    <x v="100"/>
    <x v="90"/>
    <x v="10"/>
    <x v="7"/>
    <x v="12"/>
    <x v="1"/>
    <x v="0"/>
    <n v="81"/>
    <n v="5.6"/>
    <n v="5.6"/>
  </r>
  <r>
    <x v="4"/>
    <d v="2021-11-13T00:00:00"/>
    <s v="Zone 5 - Blare"/>
    <x v="305"/>
    <x v="235"/>
    <x v="186"/>
    <x v="5"/>
    <x v="2"/>
    <x v="0"/>
    <x v="3"/>
    <n v="132"/>
    <n v="11.2"/>
    <n v="11.2"/>
  </r>
  <r>
    <x v="4"/>
    <d v="2021-11-13T00:00:00"/>
    <s v="Zone 5 - Blare"/>
    <x v="117"/>
    <x v="106"/>
    <x v="68"/>
    <x v="5"/>
    <x v="2"/>
    <x v="0"/>
    <x v="3"/>
    <n v="144"/>
    <n v="15.1"/>
    <n v="15.1"/>
  </r>
  <r>
    <x v="4"/>
    <d v="2021-11-13T00:00:00"/>
    <s v="Zone 5 - Blare"/>
    <x v="105"/>
    <x v="95"/>
    <x v="72"/>
    <x v="1"/>
    <x v="12"/>
    <x v="0"/>
    <x v="3"/>
    <n v="112"/>
    <n v="6.4"/>
    <n v="6.4"/>
  </r>
  <r>
    <x v="4"/>
    <d v="2021-11-13T00:00:00"/>
    <s v="Zone 5 - Blare"/>
    <x v="303"/>
    <x v="27"/>
    <x v="30"/>
    <x v="1"/>
    <x v="13"/>
    <x v="0"/>
    <x v="3"/>
    <n v="148"/>
    <n v="16.600000000000001"/>
    <n v="16.600000000000001"/>
  </r>
  <r>
    <x v="4"/>
    <d v="2021-11-13T00:00:00"/>
    <s v="Zone 5 - Blare"/>
    <x v="303"/>
    <x v="27"/>
    <x v="30"/>
    <x v="1"/>
    <x v="13"/>
    <x v="0"/>
    <x v="3"/>
    <n v="70"/>
    <n v="1.3"/>
    <n v="1.3"/>
  </r>
  <r>
    <x v="4"/>
    <d v="2021-11-13T00:00:00"/>
    <s v="Zone 5 - Blare"/>
    <x v="303"/>
    <x v="27"/>
    <x v="30"/>
    <x v="1"/>
    <x v="13"/>
    <x v="0"/>
    <x v="3"/>
    <n v="127"/>
    <n v="9.8000000000000007"/>
    <n v="9.8000000000000007"/>
  </r>
  <r>
    <x v="4"/>
    <d v="2021-11-13T00:00:00"/>
    <s v="Zone 5 - Blare"/>
    <x v="103"/>
    <x v="93"/>
    <x v="71"/>
    <x v="1"/>
    <x v="12"/>
    <x v="0"/>
    <x v="3"/>
    <n v="153"/>
    <n v="18.600000000000001"/>
    <n v="18.600000000000001"/>
  </r>
  <r>
    <x v="4"/>
    <d v="2021-11-13T00:00:00"/>
    <s v="Zone 5 - Blare"/>
    <x v="103"/>
    <x v="93"/>
    <x v="71"/>
    <x v="1"/>
    <x v="12"/>
    <x v="0"/>
    <x v="3"/>
    <n v="116"/>
    <n v="7.2"/>
    <n v="7.2"/>
  </r>
  <r>
    <x v="4"/>
    <d v="2021-11-13T00:00:00"/>
    <s v="Zone 5 - Blare"/>
    <x v="111"/>
    <x v="100"/>
    <x v="51"/>
    <x v="5"/>
    <x v="12"/>
    <x v="0"/>
    <x v="3"/>
    <n v="152"/>
    <n v="18.2"/>
    <n v="18.2"/>
  </r>
  <r>
    <x v="4"/>
    <d v="2021-11-13T00:00:00"/>
    <s v="Zone 5 - Blare"/>
    <x v="111"/>
    <x v="100"/>
    <x v="51"/>
    <x v="5"/>
    <x v="12"/>
    <x v="0"/>
    <x v="1"/>
    <n v="91"/>
    <n v="2.7"/>
    <n v="2.7"/>
  </r>
  <r>
    <x v="4"/>
    <d v="2021-11-13T00:00:00"/>
    <s v="Zone 5 - Blare"/>
    <x v="41"/>
    <x v="38"/>
    <x v="28"/>
    <x v="1"/>
    <x v="2"/>
    <x v="0"/>
    <x v="3"/>
    <n v="153"/>
    <n v="18.600000000000001"/>
    <n v="18.600000000000001"/>
  </r>
  <r>
    <x v="4"/>
    <d v="2021-11-13T00:00:00"/>
    <s v="Zone 5 - Blare"/>
    <x v="98"/>
    <x v="88"/>
    <x v="35"/>
    <x v="1"/>
    <x v="13"/>
    <x v="0"/>
    <x v="1"/>
    <n v="102"/>
    <n v="4"/>
    <n v="4"/>
  </r>
  <r>
    <x v="4"/>
    <d v="2021-11-13T00:00:00"/>
    <s v="Zone 5 - Blare"/>
    <x v="98"/>
    <x v="88"/>
    <x v="35"/>
    <x v="1"/>
    <x v="13"/>
    <x v="0"/>
    <x v="3"/>
    <n v="157"/>
    <n v="20.399999999999999"/>
    <n v="20.399999999999999"/>
  </r>
  <r>
    <x v="4"/>
    <d v="2021-11-13T00:00:00"/>
    <s v="Zone 5 - Blare"/>
    <x v="350"/>
    <x v="261"/>
    <x v="64"/>
    <x v="7"/>
    <x v="12"/>
    <x v="0"/>
    <x v="1"/>
    <n v="96"/>
    <n v="3.2"/>
    <n v="3.2"/>
  </r>
  <r>
    <x v="4"/>
    <d v="2021-11-13T00:00:00"/>
    <s v="Zone 5 - Blare"/>
    <x v="350"/>
    <x v="261"/>
    <x v="64"/>
    <x v="7"/>
    <x v="12"/>
    <x v="0"/>
    <x v="3"/>
    <n v="151"/>
    <n v="17.8"/>
    <n v="17.8"/>
  </r>
  <r>
    <x v="4"/>
    <d v="2021-11-13T00:00:00"/>
    <s v="Zone 5 - Blare"/>
    <x v="93"/>
    <x v="85"/>
    <x v="64"/>
    <x v="0"/>
    <x v="12"/>
    <x v="0"/>
    <x v="3"/>
    <n v="112"/>
    <n v="6.4"/>
    <n v="6.4"/>
  </r>
  <r>
    <x v="4"/>
    <d v="2021-11-13T00:00:00"/>
    <s v="Zone 5 - Blare"/>
    <x v="113"/>
    <x v="102"/>
    <x v="64"/>
    <x v="1"/>
    <x v="12"/>
    <x v="0"/>
    <x v="3"/>
    <n v="162"/>
    <n v="22.7"/>
    <n v="22.7"/>
  </r>
  <r>
    <x v="4"/>
    <d v="2021-11-13T00:00:00"/>
    <s v="Zone 5 - Blare"/>
    <x v="114"/>
    <x v="103"/>
    <x v="64"/>
    <x v="1"/>
    <x v="12"/>
    <x v="0"/>
    <x v="3"/>
    <n v="161"/>
    <n v="22.2"/>
    <n v="22.2"/>
  </r>
  <r>
    <x v="4"/>
    <d v="2021-11-13T00:00:00"/>
    <s v="Zone 5 - Blare"/>
    <x v="114"/>
    <x v="103"/>
    <x v="64"/>
    <x v="1"/>
    <x v="12"/>
    <x v="0"/>
    <x v="3"/>
    <n v="147"/>
    <n v="16.2"/>
    <n v="16.2"/>
  </r>
  <r>
    <x v="4"/>
    <d v="2021-11-13T00:00:00"/>
    <s v="Zone 5 - Blare"/>
    <x v="114"/>
    <x v="103"/>
    <x v="64"/>
    <x v="1"/>
    <x v="12"/>
    <x v="0"/>
    <x v="3"/>
    <n v="124"/>
    <n v="9.1"/>
    <n v="9.1"/>
  </r>
  <r>
    <x v="4"/>
    <d v="2021-11-13T00:00:00"/>
    <s v="Zone 5 - Blare"/>
    <x v="114"/>
    <x v="103"/>
    <x v="64"/>
    <x v="1"/>
    <x v="12"/>
    <x v="0"/>
    <x v="1"/>
    <n v="95"/>
    <n v="3.1"/>
    <n v="3.1"/>
  </r>
  <r>
    <x v="4"/>
    <d v="2021-11-13T00:00:00"/>
    <s v="Zone 5 - Blare"/>
    <x v="114"/>
    <x v="103"/>
    <x v="64"/>
    <x v="1"/>
    <x v="12"/>
    <x v="0"/>
    <x v="1"/>
    <n v="94"/>
    <n v="3"/>
    <n v="3"/>
  </r>
  <r>
    <x v="4"/>
    <d v="2021-11-13T00:00:00"/>
    <s v="Zone 5 - Blare"/>
    <x v="104"/>
    <x v="94"/>
    <x v="54"/>
    <x v="1"/>
    <x v="12"/>
    <x v="0"/>
    <x v="0"/>
    <m/>
    <s v=""/>
    <s v=""/>
  </r>
  <r>
    <x v="4"/>
    <d v="2021-11-13T00:00:00"/>
    <s v="Zone 5 - Blare"/>
    <x v="136"/>
    <x v="122"/>
    <x v="92"/>
    <x v="1"/>
    <x v="2"/>
    <x v="0"/>
    <x v="0"/>
    <m/>
    <s v=""/>
    <s v=""/>
  </r>
  <r>
    <x v="4"/>
    <d v="2021-11-13T00:00:00"/>
    <s v="Zone 5 - Blare"/>
    <x v="135"/>
    <x v="121"/>
    <x v="91"/>
    <x v="0"/>
    <x v="5"/>
    <x v="0"/>
    <x v="0"/>
    <m/>
    <s v=""/>
    <s v=""/>
  </r>
  <r>
    <x v="4"/>
    <d v="2021-11-13T00:00:00"/>
    <s v="Zone 5 - Blare"/>
    <x v="110"/>
    <x v="70"/>
    <x v="74"/>
    <x v="5"/>
    <x v="12"/>
    <x v="0"/>
    <x v="0"/>
    <m/>
    <s v=""/>
    <s v=""/>
  </r>
  <r>
    <x v="4"/>
    <d v="2021-11-13T00:00:00"/>
    <s v="Zone 5 - Blare"/>
    <x v="115"/>
    <x v="104"/>
    <x v="76"/>
    <x v="5"/>
    <x v="12"/>
    <x v="0"/>
    <x v="0"/>
    <m/>
    <s v=""/>
    <s v=""/>
  </r>
  <r>
    <x v="4"/>
    <d v="2021-11-13T00:00:00"/>
    <s v="Zone 5 - Blare"/>
    <x v="116"/>
    <x v="105"/>
    <x v="77"/>
    <x v="8"/>
    <x v="12"/>
    <x v="0"/>
    <x v="0"/>
    <m/>
    <s v=""/>
    <s v=""/>
  </r>
  <r>
    <x v="4"/>
    <d v="2021-11-13T00:00:00"/>
    <s v="Zone 5 - Blare"/>
    <x v="108"/>
    <x v="98"/>
    <x v="66"/>
    <x v="2"/>
    <x v="12"/>
    <x v="0"/>
    <x v="0"/>
    <m/>
    <s v=""/>
    <s v=""/>
  </r>
  <r>
    <x v="4"/>
    <d v="2021-11-13T00:00:00"/>
    <s v="Zone 5 - Blare"/>
    <x v="107"/>
    <x v="97"/>
    <x v="66"/>
    <x v="7"/>
    <x v="12"/>
    <x v="0"/>
    <x v="0"/>
    <m/>
    <s v=""/>
    <s v=""/>
  </r>
  <r>
    <x v="4"/>
    <d v="2021-11-13T00:00:00"/>
    <s v="Zone 5 - Blare"/>
    <x v="304"/>
    <x v="100"/>
    <x v="10"/>
    <x v="7"/>
    <x v="12"/>
    <x v="0"/>
    <x v="0"/>
    <m/>
    <s v=""/>
    <s v=""/>
  </r>
  <r>
    <x v="4"/>
    <d v="2021-11-13T00:00:00"/>
    <s v="Zone 5 - Blare"/>
    <x v="97"/>
    <x v="26"/>
    <x v="68"/>
    <x v="9"/>
    <x v="2"/>
    <x v="0"/>
    <x v="0"/>
    <m/>
    <s v=""/>
    <s v=""/>
  </r>
  <r>
    <x v="4"/>
    <d v="2021-11-13T00:00:00"/>
    <s v="Zone 5 - Blare"/>
    <x v="351"/>
    <x v="88"/>
    <x v="10"/>
    <x v="1"/>
    <x v="12"/>
    <x v="0"/>
    <x v="0"/>
    <m/>
    <s v=""/>
    <s v=""/>
  </r>
  <r>
    <x v="4"/>
    <d v="2021-11-13T00:00:00"/>
    <s v="Zone 5 - Blare"/>
    <x v="175"/>
    <x v="153"/>
    <x v="119"/>
    <x v="8"/>
    <x v="16"/>
    <x v="4"/>
    <x v="0"/>
    <n v="30"/>
    <n v="0.5"/>
    <n v="0.5"/>
  </r>
  <r>
    <x v="4"/>
    <d v="2021-11-13T00:00:00"/>
    <s v="Zone 5 - Blare"/>
    <x v="179"/>
    <x v="155"/>
    <x v="121"/>
    <x v="7"/>
    <x v="16"/>
    <x v="4"/>
    <x v="0"/>
    <n v="31"/>
    <n v="0.5"/>
    <n v="0.5"/>
  </r>
  <r>
    <x v="4"/>
    <d v="2021-11-13T00:00:00"/>
    <s v="Zone 5 - Blare"/>
    <x v="179"/>
    <x v="155"/>
    <x v="121"/>
    <x v="7"/>
    <x v="16"/>
    <x v="4"/>
    <x v="0"/>
    <n v="31"/>
    <n v="0.5"/>
    <n v="0.5"/>
  </r>
  <r>
    <x v="4"/>
    <d v="2021-11-13T00:00:00"/>
    <s v="Zone 5 - Blare"/>
    <x v="164"/>
    <x v="73"/>
    <x v="12"/>
    <x v="1"/>
    <x v="16"/>
    <x v="0"/>
    <x v="0"/>
    <m/>
    <s v=""/>
    <s v=""/>
  </r>
  <r>
    <x v="4"/>
    <d v="2021-11-13T00:00:00"/>
    <s v="Zone 5 - Blare"/>
    <x v="178"/>
    <x v="122"/>
    <x v="121"/>
    <x v="1"/>
    <x v="16"/>
    <x v="0"/>
    <x v="1"/>
    <n v="99"/>
    <n v="3.6"/>
    <n v="3.6"/>
  </r>
  <r>
    <x v="4"/>
    <d v="2021-11-13T00:00:00"/>
    <s v="Zone 5 - Blare"/>
    <x v="178"/>
    <x v="122"/>
    <x v="121"/>
    <x v="1"/>
    <x v="16"/>
    <x v="0"/>
    <x v="4"/>
    <n v="84"/>
    <n v="4.7"/>
    <n v="4.7"/>
  </r>
  <r>
    <x v="4"/>
    <d v="2021-11-13T00:00:00"/>
    <s v="Zone 5 - Blare"/>
    <x v="181"/>
    <x v="157"/>
    <x v="74"/>
    <x v="0"/>
    <x v="16"/>
    <x v="4"/>
    <x v="0"/>
    <n v="35"/>
    <n v="0.8"/>
    <n v="0.8"/>
  </r>
  <r>
    <x v="4"/>
    <d v="2021-11-13T00:00:00"/>
    <s v="Zone 5 - Blare"/>
    <x v="168"/>
    <x v="147"/>
    <x v="113"/>
    <x v="1"/>
    <x v="16"/>
    <x v="0"/>
    <x v="1"/>
    <n v="85"/>
    <n v="2.1"/>
    <n v="2.1"/>
  </r>
  <r>
    <x v="4"/>
    <d v="2021-11-13T00:00:00"/>
    <s v="Zone 5 - Blare"/>
    <x v="168"/>
    <x v="147"/>
    <x v="113"/>
    <x v="1"/>
    <x v="16"/>
    <x v="0"/>
    <x v="1"/>
    <n v="93"/>
    <n v="2.9"/>
    <n v="2.9"/>
  </r>
  <r>
    <x v="4"/>
    <d v="2021-11-13T00:00:00"/>
    <s v="Zone 5 - Blare"/>
    <x v="176"/>
    <x v="154"/>
    <x v="119"/>
    <x v="5"/>
    <x v="16"/>
    <x v="4"/>
    <x v="0"/>
    <n v="30"/>
    <n v="0.5"/>
    <n v="0.5"/>
  </r>
  <r>
    <x v="4"/>
    <d v="2021-11-13T00:00:00"/>
    <s v="Zone 5 - Blare"/>
    <x v="176"/>
    <x v="154"/>
    <x v="119"/>
    <x v="5"/>
    <x v="16"/>
    <x v="4"/>
    <x v="0"/>
    <n v="33"/>
    <n v="0.7"/>
    <n v="0.7"/>
  </r>
  <r>
    <x v="4"/>
    <d v="2021-11-13T00:00:00"/>
    <s v="Zone 5 - Blare"/>
    <x v="176"/>
    <x v="154"/>
    <x v="119"/>
    <x v="5"/>
    <x v="16"/>
    <x v="1"/>
    <x v="0"/>
    <n v="68"/>
    <n v="3.3"/>
    <n v="3.3"/>
  </r>
  <r>
    <x v="4"/>
    <d v="2021-11-13T00:00:00"/>
    <s v="Zone 5 - Blare"/>
    <x v="174"/>
    <x v="152"/>
    <x v="74"/>
    <x v="1"/>
    <x v="16"/>
    <x v="0"/>
    <x v="1"/>
    <n v="113"/>
    <n v="5.7"/>
    <n v="5.7"/>
  </r>
  <r>
    <x v="4"/>
    <d v="2021-11-13T00:00:00"/>
    <s v="Zone 5 - Blare"/>
    <x v="167"/>
    <x v="146"/>
    <x v="112"/>
    <x v="5"/>
    <x v="4"/>
    <x v="0"/>
    <x v="3"/>
    <n v="158"/>
    <n v="20.8"/>
    <n v="20.8"/>
  </r>
  <r>
    <x v="4"/>
    <d v="2021-11-13T00:00:00"/>
    <s v="Zone 5 - Blare"/>
    <x v="171"/>
    <x v="150"/>
    <x v="116"/>
    <x v="5"/>
    <x v="16"/>
    <x v="0"/>
    <x v="0"/>
    <m/>
    <s v=""/>
    <s v=""/>
  </r>
  <r>
    <x v="4"/>
    <d v="2021-11-13T00:00:00"/>
    <s v="Zone 5 - Blare"/>
    <x v="169"/>
    <x v="148"/>
    <x v="114"/>
    <x v="5"/>
    <x v="16"/>
    <x v="0"/>
    <x v="0"/>
    <m/>
    <s v=""/>
    <s v=""/>
  </r>
  <r>
    <x v="4"/>
    <d v="2021-11-13T00:00:00"/>
    <s v="Zone 5 - Blare"/>
    <x v="165"/>
    <x v="144"/>
    <x v="98"/>
    <x v="5"/>
    <x v="16"/>
    <x v="0"/>
    <x v="1"/>
    <n v="77"/>
    <n v="1.5"/>
    <n v="1.5"/>
  </r>
  <r>
    <x v="4"/>
    <d v="2021-11-13T00:00:00"/>
    <s v="Zone 5 - Blare"/>
    <x v="165"/>
    <x v="144"/>
    <x v="98"/>
    <x v="5"/>
    <x v="16"/>
    <x v="0"/>
    <x v="3"/>
    <n v="86"/>
    <n v="2.6"/>
    <n v="2.6"/>
  </r>
  <r>
    <x v="4"/>
    <d v="2021-11-13T00:00:00"/>
    <s v="Zone 5 - Blare"/>
    <x v="166"/>
    <x v="145"/>
    <x v="7"/>
    <x v="1"/>
    <x v="16"/>
    <x v="0"/>
    <x v="1"/>
    <n v="99"/>
    <n v="3.6"/>
    <n v="3.6"/>
  </r>
  <r>
    <x v="4"/>
    <d v="2021-11-13T00:00:00"/>
    <s v="Zone 5 - Blare"/>
    <x v="36"/>
    <x v="33"/>
    <x v="23"/>
    <x v="5"/>
    <x v="3"/>
    <x v="0"/>
    <x v="1"/>
    <n v="107"/>
    <n v="4.7"/>
    <n v="4.7"/>
  </r>
  <r>
    <x v="4"/>
    <d v="2021-11-13T00:00:00"/>
    <s v="Zone 5 - Blare"/>
    <x v="49"/>
    <x v="45"/>
    <x v="36"/>
    <x v="5"/>
    <x v="3"/>
    <x v="0"/>
    <x v="3"/>
    <n v="108"/>
    <n v="5.6"/>
    <n v="5.6"/>
  </r>
  <r>
    <x v="4"/>
    <d v="2021-11-13T00:00:00"/>
    <s v="Zone 5 - Blare"/>
    <x v="29"/>
    <x v="26"/>
    <x v="19"/>
    <x v="9"/>
    <x v="3"/>
    <x v="1"/>
    <x v="0"/>
    <n v="55"/>
    <n v="1.7"/>
    <n v="1.7"/>
  </r>
  <r>
    <x v="4"/>
    <d v="2021-11-13T00:00:00"/>
    <s v="Zone 5 - Blare"/>
    <x v="343"/>
    <x v="73"/>
    <x v="209"/>
    <x v="5"/>
    <x v="3"/>
    <x v="0"/>
    <x v="2"/>
    <n v="71"/>
    <n v="1.3"/>
    <n v="1.3"/>
  </r>
  <r>
    <x v="4"/>
    <d v="2021-11-13T00:00:00"/>
    <s v="Zone 5 - Blare"/>
    <x v="343"/>
    <x v="73"/>
    <x v="209"/>
    <x v="5"/>
    <x v="3"/>
    <x v="0"/>
    <x v="2"/>
    <n v="65"/>
    <n v="1"/>
    <n v="1"/>
  </r>
  <r>
    <x v="4"/>
    <d v="2021-11-13T00:00:00"/>
    <s v="Zone 5 - Blare"/>
    <x v="35"/>
    <x v="32"/>
    <x v="19"/>
    <x v="1"/>
    <x v="3"/>
    <x v="0"/>
    <x v="3"/>
    <n v="115"/>
    <n v="7"/>
    <n v="7"/>
  </r>
  <r>
    <x v="4"/>
    <d v="2021-11-13T00:00:00"/>
    <s v="Zone 5 - Blare"/>
    <x v="35"/>
    <x v="32"/>
    <x v="19"/>
    <x v="1"/>
    <x v="3"/>
    <x v="0"/>
    <x v="1"/>
    <n v="87"/>
    <n v="2.2999999999999998"/>
    <n v="2.2999999999999998"/>
  </r>
  <r>
    <x v="4"/>
    <d v="2021-11-13T00:00:00"/>
    <s v="Zone 5 - Blare"/>
    <x v="39"/>
    <x v="36"/>
    <x v="26"/>
    <x v="5"/>
    <x v="3"/>
    <x v="0"/>
    <x v="3"/>
    <n v="148"/>
    <n v="16.600000000000001"/>
    <n v="16.600000000000001"/>
  </r>
  <r>
    <x v="4"/>
    <d v="2021-11-13T00:00:00"/>
    <s v="Zone 5 - Blare"/>
    <x v="39"/>
    <x v="36"/>
    <x v="26"/>
    <x v="5"/>
    <x v="3"/>
    <x v="0"/>
    <x v="1"/>
    <n v="129"/>
    <n v="9"/>
    <n v="9"/>
  </r>
  <r>
    <x v="4"/>
    <d v="2021-11-13T00:00:00"/>
    <s v="Zone 5 - Blare"/>
    <x v="45"/>
    <x v="41"/>
    <x v="32"/>
    <x v="5"/>
    <x v="3"/>
    <x v="0"/>
    <x v="3"/>
    <n v="88"/>
    <n v="2.8"/>
    <n v="2.8"/>
  </r>
  <r>
    <x v="4"/>
    <d v="2021-11-13T00:00:00"/>
    <s v="Zone 5 - Blare"/>
    <x v="45"/>
    <x v="41"/>
    <x v="32"/>
    <x v="5"/>
    <x v="3"/>
    <x v="0"/>
    <x v="1"/>
    <n v="167"/>
    <n v="22.2"/>
    <n v="22.2"/>
  </r>
  <r>
    <x v="4"/>
    <d v="2021-11-13T00:00:00"/>
    <s v="Zone 5 - Blare"/>
    <x v="46"/>
    <x v="42"/>
    <x v="33"/>
    <x v="2"/>
    <x v="3"/>
    <x v="0"/>
    <x v="3"/>
    <n v="157"/>
    <n v="20.399999999999999"/>
    <n v="20.399999999999999"/>
  </r>
  <r>
    <x v="4"/>
    <d v="2021-11-13T00:00:00"/>
    <s v="Zone 5 - Blare"/>
    <x v="46"/>
    <x v="42"/>
    <x v="33"/>
    <x v="2"/>
    <x v="3"/>
    <x v="0"/>
    <x v="3"/>
    <n v="148"/>
    <n v="16.600000000000001"/>
    <n v="16.600000000000001"/>
  </r>
  <r>
    <x v="4"/>
    <d v="2021-11-13T00:00:00"/>
    <s v="Zone 5 - Blare"/>
    <x v="34"/>
    <x v="31"/>
    <x v="19"/>
    <x v="7"/>
    <x v="3"/>
    <x v="0"/>
    <x v="3"/>
    <n v="142"/>
    <n v="14.4"/>
    <n v="14.4"/>
  </r>
  <r>
    <x v="4"/>
    <d v="2021-11-13T00:00:00"/>
    <s v="Zone 5 - Blare"/>
    <x v="34"/>
    <x v="31"/>
    <x v="19"/>
    <x v="7"/>
    <x v="3"/>
    <x v="0"/>
    <x v="3"/>
    <n v="147"/>
    <n v="16.2"/>
    <n v="16.2"/>
  </r>
  <r>
    <x v="4"/>
    <d v="2021-11-13T00:00:00"/>
    <s v="Zone 5 - Blare"/>
    <x v="34"/>
    <x v="31"/>
    <x v="19"/>
    <x v="7"/>
    <x v="3"/>
    <x v="0"/>
    <x v="3"/>
    <n v="143"/>
    <n v="14.8"/>
    <n v="14.8"/>
  </r>
  <r>
    <x v="4"/>
    <d v="2021-11-13T00:00:00"/>
    <s v="Zone 5 - Blare"/>
    <x v="38"/>
    <x v="35"/>
    <x v="25"/>
    <x v="5"/>
    <x v="3"/>
    <x v="0"/>
    <x v="0"/>
    <m/>
    <s v=""/>
    <s v=""/>
  </r>
  <r>
    <x v="4"/>
    <d v="2021-11-13T00:00:00"/>
    <s v="Zone 5 - Blare"/>
    <x v="30"/>
    <x v="27"/>
    <x v="20"/>
    <x v="1"/>
    <x v="2"/>
    <x v="0"/>
    <x v="0"/>
    <m/>
    <s v=""/>
    <s v=""/>
  </r>
  <r>
    <x v="4"/>
    <d v="2021-11-13T00:00:00"/>
    <s v="Zone 5 - Blare"/>
    <x v="23"/>
    <x v="22"/>
    <x v="15"/>
    <x v="9"/>
    <x v="3"/>
    <x v="0"/>
    <x v="0"/>
    <m/>
    <s v=""/>
    <s v=""/>
  </r>
  <r>
    <x v="4"/>
    <d v="2021-11-13T00:00:00"/>
    <s v="Zone 5 - Blare"/>
    <x v="275"/>
    <x v="71"/>
    <x v="175"/>
    <x v="5"/>
    <x v="3"/>
    <x v="0"/>
    <x v="0"/>
    <m/>
    <s v=""/>
    <s v=""/>
  </r>
  <r>
    <x v="4"/>
    <d v="2021-11-13T00:00:00"/>
    <s v="Zone 5 - Blare"/>
    <x v="47"/>
    <x v="43"/>
    <x v="34"/>
    <x v="5"/>
    <x v="3"/>
    <x v="0"/>
    <x v="0"/>
    <m/>
    <s v=""/>
    <s v=""/>
  </r>
  <r>
    <x v="4"/>
    <d v="2021-11-13T00:00:00"/>
    <s v="Zone 5 - Blare"/>
    <x v="42"/>
    <x v="39"/>
    <x v="29"/>
    <x v="5"/>
    <x v="3"/>
    <x v="0"/>
    <x v="0"/>
    <m/>
    <s v=""/>
    <s v=""/>
  </r>
  <r>
    <x v="4"/>
    <d v="2021-11-13T00:00:00"/>
    <s v="Zone 5 - Blare"/>
    <x v="44"/>
    <x v="40"/>
    <x v="31"/>
    <x v="5"/>
    <x v="3"/>
    <x v="0"/>
    <x v="0"/>
    <m/>
    <s v=""/>
    <s v=""/>
  </r>
  <r>
    <x v="4"/>
    <d v="2021-11-13T00:00:00"/>
    <s v="Zone 5 - Blare"/>
    <x v="352"/>
    <x v="88"/>
    <x v="12"/>
    <x v="5"/>
    <x v="3"/>
    <x v="0"/>
    <x v="0"/>
    <m/>
    <s v=""/>
    <s v=""/>
  </r>
  <r>
    <x v="4"/>
    <d v="2021-11-13T00:00:00"/>
    <s v="Zone 5 - Blare"/>
    <x v="276"/>
    <x v="100"/>
    <x v="136"/>
    <x v="5"/>
    <x v="3"/>
    <x v="0"/>
    <x v="0"/>
    <m/>
    <s v=""/>
    <s v=""/>
  </r>
  <r>
    <x v="4"/>
    <d v="2021-11-13T00:00:00"/>
    <s v="Zone 5 - Blare"/>
    <x v="40"/>
    <x v="37"/>
    <x v="27"/>
    <x v="5"/>
    <x v="3"/>
    <x v="0"/>
    <x v="0"/>
    <m/>
    <s v=""/>
    <s v=""/>
  </r>
  <r>
    <x v="4"/>
    <d v="2021-11-13T00:00:00"/>
    <s v="Zone 5 - Blare"/>
    <x v="48"/>
    <x v="44"/>
    <x v="35"/>
    <x v="4"/>
    <x v="3"/>
    <x v="0"/>
    <x v="0"/>
    <m/>
    <s v=""/>
    <s v=""/>
  </r>
  <r>
    <x v="4"/>
    <d v="2021-11-13T00:00:00"/>
    <s v="Zone 5 - Blare"/>
    <x v="50"/>
    <x v="46"/>
    <x v="35"/>
    <x v="5"/>
    <x v="3"/>
    <x v="0"/>
    <x v="0"/>
    <m/>
    <s v=""/>
    <s v=""/>
  </r>
  <r>
    <x v="4"/>
    <d v="2021-11-13T00:00:00"/>
    <s v="Zone 5 - Blare"/>
    <x v="141"/>
    <x v="83"/>
    <x v="79"/>
    <x v="2"/>
    <x v="5"/>
    <x v="0"/>
    <x v="3"/>
    <n v="133"/>
    <n v="11.5"/>
    <n v="11.5"/>
  </r>
  <r>
    <x v="4"/>
    <d v="2021-11-13T00:00:00"/>
    <s v="Zone 5 - Blare"/>
    <x v="141"/>
    <x v="83"/>
    <x v="79"/>
    <x v="2"/>
    <x v="5"/>
    <x v="0"/>
    <x v="3"/>
    <n v="108"/>
    <n v="5.6"/>
    <n v="5.6"/>
  </r>
  <r>
    <x v="4"/>
    <d v="2021-11-13T00:00:00"/>
    <s v="Zone 5 - Blare"/>
    <x v="130"/>
    <x v="116"/>
    <x v="87"/>
    <x v="1"/>
    <x v="5"/>
    <x v="0"/>
    <x v="3"/>
    <n v="150"/>
    <n v="17.399999999999999"/>
    <n v="17.399999999999999"/>
  </r>
  <r>
    <x v="4"/>
    <d v="2021-11-13T00:00:00"/>
    <s v="Zone 5 - Blare"/>
    <x v="130"/>
    <x v="116"/>
    <x v="87"/>
    <x v="1"/>
    <x v="5"/>
    <x v="0"/>
    <x v="3"/>
    <n v="127"/>
    <n v="9.8000000000000007"/>
    <n v="9.8000000000000007"/>
  </r>
  <r>
    <x v="4"/>
    <d v="2021-11-13T00:00:00"/>
    <s v="Zone 5 - Blare"/>
    <x v="140"/>
    <x v="126"/>
    <x v="94"/>
    <x v="7"/>
    <x v="5"/>
    <x v="0"/>
    <x v="5"/>
    <n v="132"/>
    <n v="21.2"/>
    <n v="21.2"/>
  </r>
  <r>
    <x v="4"/>
    <d v="2021-11-13T00:00:00"/>
    <s v="Zone 5 - Blare"/>
    <x v="140"/>
    <x v="126"/>
    <x v="94"/>
    <x v="7"/>
    <x v="5"/>
    <x v="0"/>
    <x v="1"/>
    <n v="109"/>
    <n v="5"/>
    <n v="5"/>
  </r>
  <r>
    <x v="4"/>
    <d v="2021-11-13T00:00:00"/>
    <s v="Zone 5 - Blare"/>
    <x v="120"/>
    <x v="85"/>
    <x v="80"/>
    <x v="2"/>
    <x v="5"/>
    <x v="4"/>
    <x v="0"/>
    <n v="32"/>
    <n v="0.6"/>
    <n v="0.6"/>
  </r>
  <r>
    <x v="4"/>
    <d v="2021-11-13T00:00:00"/>
    <s v="Zone 5 - Blare"/>
    <x v="317"/>
    <x v="243"/>
    <x v="193"/>
    <x v="1"/>
    <x v="5"/>
    <x v="0"/>
    <x v="0"/>
    <m/>
    <s v=""/>
    <s v=""/>
  </r>
  <r>
    <x v="4"/>
    <d v="2021-11-13T00:00:00"/>
    <s v="Zone 5 - Blare"/>
    <x v="323"/>
    <x v="246"/>
    <x v="197"/>
    <x v="7"/>
    <x v="5"/>
    <x v="4"/>
    <x v="0"/>
    <n v="38"/>
    <n v="1"/>
    <n v="1"/>
  </r>
  <r>
    <x v="4"/>
    <d v="2021-11-13T00:00:00"/>
    <s v="Zone 5 - Blare"/>
    <x v="319"/>
    <x v="244"/>
    <x v="195"/>
    <x v="7"/>
    <x v="5"/>
    <x v="4"/>
    <x v="0"/>
    <n v="35"/>
    <n v="0.8"/>
    <n v="0.8"/>
  </r>
  <r>
    <x v="4"/>
    <d v="2021-11-13T00:00:00"/>
    <s v="Zone 5 - Blare"/>
    <x v="353"/>
    <x v="262"/>
    <x v="212"/>
    <x v="7"/>
    <x v="15"/>
    <x v="4"/>
    <x v="0"/>
    <n v="34"/>
    <n v="0.7"/>
    <n v="0.7"/>
  </r>
  <r>
    <x v="4"/>
    <d v="2021-11-13T00:00:00"/>
    <s v="Zone 5 - Blare"/>
    <x v="122"/>
    <x v="109"/>
    <x v="81"/>
    <x v="1"/>
    <x v="5"/>
    <x v="0"/>
    <x v="2"/>
    <n v="76"/>
    <n v="1.6"/>
    <n v="1.6"/>
  </r>
  <r>
    <x v="4"/>
    <d v="2021-11-13T00:00:00"/>
    <s v="Zone 5 - Blare"/>
    <x v="122"/>
    <x v="109"/>
    <x v="81"/>
    <x v="1"/>
    <x v="5"/>
    <x v="0"/>
    <x v="1"/>
    <n v="88"/>
    <n v="2.4"/>
    <n v="2.4"/>
  </r>
  <r>
    <x v="4"/>
    <d v="2021-11-13T00:00:00"/>
    <s v="Zone 5 - Blare"/>
    <x v="119"/>
    <x v="108"/>
    <x v="79"/>
    <x v="5"/>
    <x v="5"/>
    <x v="0"/>
    <x v="1"/>
    <n v="77"/>
    <n v="1.5"/>
    <n v="1.5"/>
  </r>
  <r>
    <x v="4"/>
    <d v="2021-11-13T00:00:00"/>
    <s v="Zone 5 - Blare"/>
    <x v="125"/>
    <x v="112"/>
    <x v="83"/>
    <x v="8"/>
    <x v="5"/>
    <x v="0"/>
    <x v="1"/>
    <n v="129"/>
    <n v="9"/>
    <n v="9"/>
  </r>
  <r>
    <x v="4"/>
    <d v="2021-11-13T00:00:00"/>
    <s v="Zone 5 - Blare"/>
    <x v="137"/>
    <x v="123"/>
    <x v="93"/>
    <x v="2"/>
    <x v="5"/>
    <x v="0"/>
    <x v="7"/>
    <n v="90"/>
    <n v="13.5"/>
    <n v="13.5"/>
  </r>
  <r>
    <x v="4"/>
    <d v="2021-11-13T00:00:00"/>
    <s v="Zone 5 - Blare"/>
    <x v="336"/>
    <x v="88"/>
    <x v="205"/>
    <x v="1"/>
    <x v="5"/>
    <x v="0"/>
    <x v="0"/>
    <m/>
    <s v=""/>
    <s v=""/>
  </r>
  <r>
    <x v="4"/>
    <d v="2021-11-13T00:00:00"/>
    <s v="Zone 5 - Blare"/>
    <x v="124"/>
    <x v="111"/>
    <x v="82"/>
    <x v="1"/>
    <x v="5"/>
    <x v="0"/>
    <x v="0"/>
    <m/>
    <s v=""/>
    <s v=""/>
  </r>
  <r>
    <x v="4"/>
    <d v="2021-11-13T00:00:00"/>
    <s v="Zone 5 - Blare"/>
    <x v="139"/>
    <x v="125"/>
    <x v="50"/>
    <x v="5"/>
    <x v="5"/>
    <x v="0"/>
    <x v="0"/>
    <m/>
    <s v=""/>
    <s v=""/>
  </r>
  <r>
    <x v="4"/>
    <d v="2021-11-13T00:00:00"/>
    <s v="Zone 5 - Blare"/>
    <x v="123"/>
    <x v="110"/>
    <x v="80"/>
    <x v="7"/>
    <x v="5"/>
    <x v="0"/>
    <x v="0"/>
    <m/>
    <s v=""/>
    <s v=""/>
  </r>
  <r>
    <x v="4"/>
    <d v="2021-11-13T00:00:00"/>
    <s v="Zone 5 - Blare"/>
    <x v="138"/>
    <x v="124"/>
    <x v="93"/>
    <x v="3"/>
    <x v="5"/>
    <x v="0"/>
    <x v="0"/>
    <m/>
    <s v=""/>
    <s v=""/>
  </r>
  <r>
    <x v="4"/>
    <d v="2021-11-13T00:00:00"/>
    <s v="Zone 5 - Blare"/>
    <x v="142"/>
    <x v="5"/>
    <x v="52"/>
    <x v="1"/>
    <x v="5"/>
    <x v="0"/>
    <x v="0"/>
    <m/>
    <s v=""/>
    <s v=""/>
  </r>
  <r>
    <x v="4"/>
    <d v="2021-11-13T00:00:00"/>
    <s v="Zone 5 - Blare"/>
    <x v="129"/>
    <x v="115"/>
    <x v="86"/>
    <x v="1"/>
    <x v="5"/>
    <x v="0"/>
    <x v="0"/>
    <m/>
    <s v=""/>
    <s v=""/>
  </r>
  <r>
    <x v="4"/>
    <d v="2021-11-13T00:00:00"/>
    <s v="Zone 5 - Blare"/>
    <x v="127"/>
    <x v="113"/>
    <x v="85"/>
    <x v="7"/>
    <x v="5"/>
    <x v="0"/>
    <x v="3"/>
    <n v="103"/>
    <n v="4.8"/>
    <n v="4.8"/>
  </r>
  <r>
    <x v="4"/>
    <d v="2021-11-13T00:00:00"/>
    <s v="Zone 5 - Blare"/>
    <x v="127"/>
    <x v="113"/>
    <x v="85"/>
    <x v="7"/>
    <x v="5"/>
    <x v="0"/>
    <x v="1"/>
    <n v="104"/>
    <n v="4.2"/>
    <n v="4.2"/>
  </r>
  <r>
    <x v="4"/>
    <d v="2021-11-13T00:00:00"/>
    <s v="Zone 5 - Blare"/>
    <x v="321"/>
    <x v="73"/>
    <x v="85"/>
    <x v="1"/>
    <x v="5"/>
    <x v="0"/>
    <x v="0"/>
    <m/>
    <s v=""/>
    <s v=""/>
  </r>
  <r>
    <x v="4"/>
    <d v="2021-11-13T00:00:00"/>
    <s v="Zone 5 - Blare"/>
    <x v="325"/>
    <x v="85"/>
    <x v="199"/>
    <x v="0"/>
    <x v="5"/>
    <x v="0"/>
    <x v="0"/>
    <m/>
    <s v=""/>
    <s v=""/>
  </r>
  <r>
    <x v="4"/>
    <d v="2021-11-13T00:00:00"/>
    <s v="Zone 5 - Blare"/>
    <x v="134"/>
    <x v="120"/>
    <x v="90"/>
    <x v="5"/>
    <x v="5"/>
    <x v="0"/>
    <x v="0"/>
    <m/>
    <s v=""/>
    <s v=""/>
  </r>
  <r>
    <x v="4"/>
    <d v="2021-11-13T00:00:00"/>
    <s v="Zone 5 - Blare"/>
    <x v="133"/>
    <x v="119"/>
    <x v="89"/>
    <x v="5"/>
    <x v="5"/>
    <x v="0"/>
    <x v="0"/>
    <m/>
    <s v=""/>
    <s v=""/>
  </r>
  <r>
    <x v="4"/>
    <d v="2021-11-13T00:00:00"/>
    <s v="Zone 5 - Blare"/>
    <x v="313"/>
    <x v="240"/>
    <x v="191"/>
    <x v="7"/>
    <x v="5"/>
    <x v="0"/>
    <x v="1"/>
    <n v="97"/>
    <n v="3.3"/>
    <n v="3.3"/>
  </r>
  <r>
    <x v="4"/>
    <d v="2021-11-13T00:00:00"/>
    <s v="Zone 5 - Blare"/>
    <x v="324"/>
    <x v="63"/>
    <x v="198"/>
    <x v="2"/>
    <x v="5"/>
    <x v="0"/>
    <x v="0"/>
    <m/>
    <s v=""/>
    <s v=""/>
  </r>
  <r>
    <x v="4"/>
    <d v="2021-11-13T00:00:00"/>
    <s v="Zone 5 - Blare"/>
    <x v="318"/>
    <x v="9"/>
    <x v="194"/>
    <x v="1"/>
    <x v="5"/>
    <x v="0"/>
    <x v="0"/>
    <m/>
    <s v=""/>
    <s v=""/>
  </r>
  <r>
    <x v="4"/>
    <d v="2021-11-13T00:00:00"/>
    <s v="Zone 5 - Blare"/>
    <x v="315"/>
    <x v="88"/>
    <x v="190"/>
    <x v="7"/>
    <x v="5"/>
    <x v="0"/>
    <x v="0"/>
    <m/>
    <s v=""/>
    <s v=""/>
  </r>
  <r>
    <x v="4"/>
    <d v="2021-11-13T00:00:00"/>
    <s v="Zone 5 - Blare"/>
    <x v="312"/>
    <x v="234"/>
    <x v="190"/>
    <x v="7"/>
    <x v="15"/>
    <x v="0"/>
    <x v="0"/>
    <m/>
    <s v=""/>
    <s v=""/>
  </r>
  <r>
    <x v="4"/>
    <d v="2021-11-13T00:00:00"/>
    <s v="Zone 5 - Blare"/>
    <x v="335"/>
    <x v="88"/>
    <x v="78"/>
    <x v="1"/>
    <x v="5"/>
    <x v="0"/>
    <x v="0"/>
    <m/>
    <s v=""/>
    <s v=""/>
  </r>
  <r>
    <x v="4"/>
    <d v="2021-11-13T00:00:00"/>
    <s v="Zone 5 - Blare"/>
    <x v="316"/>
    <x v="242"/>
    <x v="78"/>
    <x v="7"/>
    <x v="5"/>
    <x v="0"/>
    <x v="0"/>
    <m/>
    <s v=""/>
    <s v=""/>
  </r>
  <r>
    <x v="4"/>
    <d v="2021-11-13T00:00:00"/>
    <s v="Zone 5 - Blare"/>
    <x v="250"/>
    <x v="201"/>
    <x v="160"/>
    <x v="5"/>
    <x v="13"/>
    <x v="0"/>
    <x v="0"/>
    <m/>
    <s v=""/>
    <s v=""/>
  </r>
  <r>
    <x v="4"/>
    <d v="2021-11-13T00:00:00"/>
    <s v="Zone 5 - Blare"/>
    <x v="251"/>
    <x v="112"/>
    <x v="161"/>
    <x v="5"/>
    <x v="3"/>
    <x v="0"/>
    <x v="0"/>
    <m/>
    <s v=""/>
    <s v=""/>
  </r>
  <r>
    <x v="4"/>
    <d v="2021-11-13T00:00:00"/>
    <s v="Zone 5 - Blare"/>
    <x v="258"/>
    <x v="205"/>
    <x v="140"/>
    <x v="9"/>
    <x v="13"/>
    <x v="4"/>
    <x v="0"/>
    <n v="39"/>
    <n v="1.1000000000000001"/>
    <n v="1.1000000000000001"/>
  </r>
  <r>
    <x v="4"/>
    <d v="2021-11-13T00:00:00"/>
    <s v="Zone 5 - Blare"/>
    <x v="257"/>
    <x v="52"/>
    <x v="140"/>
    <x v="1"/>
    <x v="13"/>
    <x v="0"/>
    <x v="0"/>
    <m/>
    <s v=""/>
    <s v=""/>
  </r>
  <r>
    <x v="4"/>
    <d v="2021-11-13T00:00:00"/>
    <s v="Zone 5 - Blare"/>
    <x v="259"/>
    <x v="206"/>
    <x v="167"/>
    <x v="5"/>
    <x v="13"/>
    <x v="0"/>
    <x v="1"/>
    <n v="88"/>
    <n v="2.4"/>
    <n v="2.4"/>
  </r>
  <r>
    <x v="4"/>
    <d v="2021-11-13T00:00:00"/>
    <s v="Zone 5 - Blare"/>
    <x v="259"/>
    <x v="206"/>
    <x v="167"/>
    <x v="5"/>
    <x v="13"/>
    <x v="0"/>
    <x v="1"/>
    <n v="75"/>
    <n v="1.3"/>
    <n v="1.3"/>
  </r>
  <r>
    <x v="4"/>
    <d v="2021-11-13T00:00:00"/>
    <s v="Zone 5 - Blare"/>
    <x v="310"/>
    <x v="239"/>
    <x v="188"/>
    <x v="7"/>
    <x v="13"/>
    <x v="0"/>
    <x v="1"/>
    <n v="75"/>
    <n v="1.3"/>
    <n v="1.3"/>
  </r>
  <r>
    <x v="4"/>
    <d v="2021-11-13T00:00:00"/>
    <s v="Zone 5 - Blare"/>
    <x v="260"/>
    <x v="207"/>
    <x v="167"/>
    <x v="8"/>
    <x v="13"/>
    <x v="0"/>
    <x v="0"/>
    <m/>
    <s v=""/>
    <s v=""/>
  </r>
  <r>
    <x v="4"/>
    <d v="2021-11-13T00:00:00"/>
    <s v="Zone 5 - Blare"/>
    <x v="254"/>
    <x v="203"/>
    <x v="164"/>
    <x v="5"/>
    <x v="13"/>
    <x v="0"/>
    <x v="3"/>
    <n v="139"/>
    <n v="13.4"/>
    <n v="13.4"/>
  </r>
  <r>
    <x v="4"/>
    <d v="2021-11-13T00:00:00"/>
    <s v="Zone 5 - Blare"/>
    <x v="254"/>
    <x v="203"/>
    <x v="164"/>
    <x v="5"/>
    <x v="13"/>
    <x v="4"/>
    <x v="0"/>
    <n v="35"/>
    <n v="0.8"/>
    <n v="0.8"/>
  </r>
  <r>
    <x v="4"/>
    <d v="2021-11-13T00:00:00"/>
    <s v="Zone 5 - Blare"/>
    <x v="290"/>
    <x v="224"/>
    <x v="100"/>
    <x v="5"/>
    <x v="11"/>
    <x v="0"/>
    <x v="0"/>
    <m/>
    <s v=""/>
    <s v=""/>
  </r>
  <r>
    <x v="4"/>
    <d v="2021-11-13T00:00:00"/>
    <s v="Zone 5 - Blare"/>
    <x v="205"/>
    <x v="175"/>
    <x v="137"/>
    <x v="8"/>
    <x v="11"/>
    <x v="0"/>
    <x v="0"/>
    <m/>
    <s v=""/>
    <s v=""/>
  </r>
  <r>
    <x v="4"/>
    <d v="2021-11-13T00:00:00"/>
    <s v="Zone 5 - Blare"/>
    <x v="195"/>
    <x v="168"/>
    <x v="130"/>
    <x v="8"/>
    <x v="11"/>
    <x v="0"/>
    <x v="0"/>
    <m/>
    <s v=""/>
    <s v=""/>
  </r>
  <r>
    <x v="4"/>
    <d v="2021-11-13T00:00:00"/>
    <s v="Zone 5 - Blare"/>
    <x v="183"/>
    <x v="122"/>
    <x v="73"/>
    <x v="8"/>
    <x v="18"/>
    <x v="0"/>
    <x v="0"/>
    <m/>
    <s v=""/>
    <s v=""/>
  </r>
  <r>
    <x v="4"/>
    <d v="2021-11-13T00:00:00"/>
    <s v="Zone 5 - Blare"/>
    <x v="182"/>
    <x v="158"/>
    <x v="26"/>
    <x v="8"/>
    <x v="11"/>
    <x v="0"/>
    <x v="0"/>
    <m/>
    <s v=""/>
    <s v=""/>
  </r>
  <r>
    <x v="4"/>
    <d v="2021-11-13T00:00:00"/>
    <s v="Zone 5 - Blare"/>
    <x v="193"/>
    <x v="166"/>
    <x v="128"/>
    <x v="9"/>
    <x v="11"/>
    <x v="0"/>
    <x v="0"/>
    <m/>
    <s v=""/>
    <s v=""/>
  </r>
  <r>
    <x v="4"/>
    <d v="2021-11-13T00:00:00"/>
    <s v="Zone 5 - Blare"/>
    <x v="196"/>
    <x v="47"/>
    <x v="131"/>
    <x v="0"/>
    <x v="11"/>
    <x v="0"/>
    <x v="0"/>
    <m/>
    <s v=""/>
    <s v=""/>
  </r>
  <r>
    <x v="4"/>
    <d v="2021-11-13T00:00:00"/>
    <s v="Zone 5 - Blare"/>
    <x v="189"/>
    <x v="164"/>
    <x v="125"/>
    <x v="8"/>
    <x v="11"/>
    <x v="0"/>
    <x v="0"/>
    <m/>
    <s v=""/>
    <s v=""/>
  </r>
  <r>
    <x v="4"/>
    <d v="2021-11-13T00:00:00"/>
    <s v="Zone 5 - Blare"/>
    <x v="287"/>
    <x v="222"/>
    <x v="179"/>
    <x v="0"/>
    <x v="11"/>
    <x v="0"/>
    <x v="0"/>
    <m/>
    <s v=""/>
    <s v=""/>
  </r>
  <r>
    <x v="4"/>
    <d v="2021-11-13T00:00:00"/>
    <s v="Zone 5 - Blare"/>
    <x v="207"/>
    <x v="7"/>
    <x v="139"/>
    <x v="1"/>
    <x v="11"/>
    <x v="0"/>
    <x v="0"/>
    <m/>
    <s v=""/>
    <s v=""/>
  </r>
  <r>
    <x v="4"/>
    <d v="2021-11-13T00:00:00"/>
    <s v="Zone 5 - Blare"/>
    <x v="199"/>
    <x v="170"/>
    <x v="133"/>
    <x v="5"/>
    <x v="11"/>
    <x v="0"/>
    <x v="0"/>
    <m/>
    <s v=""/>
    <s v=""/>
  </r>
  <r>
    <x v="4"/>
    <d v="2021-11-13T00:00:00"/>
    <s v="Zone 5 - Blare"/>
    <x v="198"/>
    <x v="19"/>
    <x v="133"/>
    <x v="8"/>
    <x v="11"/>
    <x v="0"/>
    <x v="0"/>
    <m/>
    <s v=""/>
    <s v=""/>
  </r>
  <r>
    <x v="4"/>
    <d v="2021-11-13T00:00:00"/>
    <s v="Zone 5 - Blare"/>
    <x v="202"/>
    <x v="172"/>
    <x v="136"/>
    <x v="3"/>
    <x v="11"/>
    <x v="0"/>
    <x v="0"/>
    <m/>
    <s v=""/>
    <s v=""/>
  </r>
  <r>
    <x v="4"/>
    <d v="2021-11-13T00:00:00"/>
    <s v="Zone 5 - Blare"/>
    <x v="204"/>
    <x v="174"/>
    <x v="136"/>
    <x v="2"/>
    <x v="11"/>
    <x v="0"/>
    <x v="0"/>
    <m/>
    <s v=""/>
    <s v=""/>
  </r>
  <r>
    <x v="4"/>
    <d v="2021-11-13T00:00:00"/>
    <s v="Zone 5 - Blare"/>
    <x v="203"/>
    <x v="173"/>
    <x v="60"/>
    <x v="5"/>
    <x v="11"/>
    <x v="0"/>
    <x v="0"/>
    <m/>
    <s v=""/>
    <s v=""/>
  </r>
  <r>
    <x v="4"/>
    <d v="2021-11-13T00:00:00"/>
    <s v="Zone 5 - Blare"/>
    <x v="185"/>
    <x v="160"/>
    <x v="123"/>
    <x v="2"/>
    <x v="11"/>
    <x v="1"/>
    <x v="0"/>
    <n v="41"/>
    <n v="0.7"/>
    <n v="0.7"/>
  </r>
  <r>
    <x v="4"/>
    <d v="2021-11-13T00:00:00"/>
    <s v="Zone 5 - Blare"/>
    <x v="185"/>
    <x v="160"/>
    <x v="123"/>
    <x v="2"/>
    <x v="11"/>
    <x v="1"/>
    <x v="0"/>
    <n v="50"/>
    <n v="1.3"/>
    <n v="1.3"/>
  </r>
  <r>
    <x v="4"/>
    <d v="2021-11-13T00:00:00"/>
    <s v="Zone 5 - Blare"/>
    <x v="185"/>
    <x v="160"/>
    <x v="123"/>
    <x v="2"/>
    <x v="11"/>
    <x v="0"/>
    <x v="2"/>
    <n v="76"/>
    <n v="1.6"/>
    <n v="1.6"/>
  </r>
  <r>
    <x v="4"/>
    <d v="2021-11-13T00:00:00"/>
    <s v="Zone 5 - Blare"/>
    <x v="185"/>
    <x v="160"/>
    <x v="123"/>
    <x v="2"/>
    <x v="11"/>
    <x v="0"/>
    <x v="4"/>
    <n v="85"/>
    <n v="4.9000000000000004"/>
    <n v="4.9000000000000004"/>
  </r>
  <r>
    <x v="4"/>
    <d v="2021-11-13T00:00:00"/>
    <s v="Zone 5 - Blare"/>
    <x v="194"/>
    <x v="167"/>
    <x v="129"/>
    <x v="1"/>
    <x v="11"/>
    <x v="0"/>
    <x v="1"/>
    <n v="102"/>
    <n v="4"/>
    <n v="4"/>
  </r>
  <r>
    <x v="4"/>
    <d v="2021-11-13T00:00:00"/>
    <s v="Zone 5 - Blare"/>
    <x v="186"/>
    <x v="161"/>
    <x v="123"/>
    <x v="9"/>
    <x v="11"/>
    <x v="0"/>
    <x v="1"/>
    <n v="89"/>
    <n v="2.5"/>
    <n v="2.5"/>
  </r>
  <r>
    <x v="4"/>
    <d v="2021-11-13T00:00:00"/>
    <s v="Zone 5 - Blare"/>
    <x v="197"/>
    <x v="169"/>
    <x v="132"/>
    <x v="5"/>
    <x v="11"/>
    <x v="1"/>
    <x v="0"/>
    <n v="49"/>
    <n v="1.2"/>
    <n v="1.2"/>
  </r>
  <r>
    <x v="4"/>
    <d v="2021-11-13T00:00:00"/>
    <s v="Zone 5 - Blare"/>
    <x v="354"/>
    <x v="263"/>
    <x v="179"/>
    <x v="2"/>
    <x v="11"/>
    <x v="0"/>
    <x v="1"/>
    <n v="73"/>
    <n v="1.2"/>
    <n v="1.2"/>
  </r>
  <r>
    <x v="4"/>
    <d v="2021-11-13T00:00:00"/>
    <s v="Zone 5 - Blare"/>
    <x v="223"/>
    <x v="185"/>
    <x v="149"/>
    <x v="4"/>
    <x v="9"/>
    <x v="4"/>
    <x v="0"/>
    <n v="31"/>
    <n v="0.5"/>
    <n v="0.5"/>
  </r>
  <r>
    <x v="4"/>
    <d v="2021-11-13T00:00:00"/>
    <s v="Zone 5 - Blare"/>
    <x v="223"/>
    <x v="185"/>
    <x v="149"/>
    <x v="4"/>
    <x v="9"/>
    <x v="4"/>
    <x v="0"/>
    <n v="30"/>
    <n v="0.5"/>
    <n v="0.5"/>
  </r>
  <r>
    <x v="4"/>
    <d v="2021-11-13T00:00:00"/>
    <s v="Zone 5 - Blare"/>
    <x v="225"/>
    <x v="187"/>
    <x v="54"/>
    <x v="5"/>
    <x v="9"/>
    <x v="4"/>
    <x v="0"/>
    <n v="33"/>
    <n v="0.7"/>
    <n v="0.7"/>
  </r>
  <r>
    <x v="4"/>
    <d v="2021-11-13T00:00:00"/>
    <s v="Zone 5 - Blare"/>
    <x v="220"/>
    <x v="7"/>
    <x v="146"/>
    <x v="5"/>
    <x v="9"/>
    <x v="4"/>
    <x v="0"/>
    <n v="30"/>
    <n v="0.5"/>
    <n v="0.5"/>
  </r>
  <r>
    <x v="4"/>
    <d v="2021-11-13T00:00:00"/>
    <s v="Zone 5 - Blare"/>
    <x v="230"/>
    <x v="116"/>
    <x v="152"/>
    <x v="5"/>
    <x v="9"/>
    <x v="1"/>
    <x v="0"/>
    <n v="44"/>
    <n v="0.9"/>
    <n v="0.9"/>
  </r>
  <r>
    <x v="4"/>
    <d v="2021-11-13T00:00:00"/>
    <s v="Zone 5 - Blare"/>
    <x v="230"/>
    <x v="116"/>
    <x v="152"/>
    <x v="5"/>
    <x v="9"/>
    <x v="1"/>
    <x v="0"/>
    <n v="47"/>
    <n v="1.1000000000000001"/>
    <n v="1.1000000000000001"/>
  </r>
  <r>
    <x v="4"/>
    <d v="2021-11-13T00:00:00"/>
    <s v="Zone 5 - Blare"/>
    <x v="221"/>
    <x v="117"/>
    <x v="147"/>
    <x v="1"/>
    <x v="9"/>
    <x v="0"/>
    <x v="0"/>
    <m/>
    <s v=""/>
    <s v=""/>
  </r>
  <r>
    <x v="4"/>
    <d v="2021-11-13T00:00:00"/>
    <s v="Zone 5 - Blare"/>
    <x v="273"/>
    <x v="148"/>
    <x v="104"/>
    <x v="1"/>
    <x v="9"/>
    <x v="0"/>
    <x v="0"/>
    <m/>
    <s v=""/>
    <s v=""/>
  </r>
  <r>
    <x v="4"/>
    <d v="2021-11-13T00:00:00"/>
    <s v="Zone 5 - Blare"/>
    <x v="231"/>
    <x v="49"/>
    <x v="46"/>
    <x v="1"/>
    <x v="9"/>
    <x v="4"/>
    <x v="0"/>
    <n v="33"/>
    <n v="0.7"/>
    <n v="0.7"/>
  </r>
  <r>
    <x v="4"/>
    <d v="2021-11-13T00:00:00"/>
    <s v="Zone 5 - Blare"/>
    <x v="229"/>
    <x v="190"/>
    <x v="30"/>
    <x v="5"/>
    <x v="9"/>
    <x v="0"/>
    <x v="1"/>
    <n v="79"/>
    <n v="1.6"/>
    <n v="1.6"/>
  </r>
  <r>
    <x v="4"/>
    <d v="2021-11-13T00:00:00"/>
    <s v="Zone 5 - Blare"/>
    <x v="355"/>
    <x v="216"/>
    <x v="153"/>
    <x v="2"/>
    <x v="10"/>
    <x v="0"/>
    <x v="7"/>
    <n v="70"/>
    <n v="6.2"/>
    <n v="6.2"/>
  </r>
  <r>
    <x v="4"/>
    <d v="2021-11-13T00:00:00"/>
    <s v="Zone 5 - Blare"/>
    <x v="232"/>
    <x v="7"/>
    <x v="153"/>
    <x v="5"/>
    <x v="9"/>
    <x v="0"/>
    <x v="3"/>
    <n v="145"/>
    <n v="15.5"/>
    <n v="15.5"/>
  </r>
  <r>
    <x v="4"/>
    <d v="2021-11-13T00:00:00"/>
    <s v="Zone 5 - Blare"/>
    <x v="232"/>
    <x v="7"/>
    <x v="153"/>
    <x v="5"/>
    <x v="9"/>
    <x v="0"/>
    <x v="2"/>
    <n v="100"/>
    <n v="3.7"/>
    <n v="3.7"/>
  </r>
  <r>
    <x v="4"/>
    <d v="2021-11-13T00:00:00"/>
    <s v="Zone 5 - Blare"/>
    <x v="228"/>
    <x v="189"/>
    <x v="122"/>
    <x v="5"/>
    <x v="9"/>
    <x v="4"/>
    <x v="0"/>
    <n v="34"/>
    <n v="0.7"/>
    <n v="0.7"/>
  </r>
  <r>
    <x v="4"/>
    <d v="2021-11-13T00:00:00"/>
    <s v="Zone 5 - Blare"/>
    <x v="224"/>
    <x v="186"/>
    <x v="51"/>
    <x v="5"/>
    <x v="9"/>
    <x v="0"/>
    <x v="0"/>
    <m/>
    <s v=""/>
    <s v=""/>
  </r>
  <r>
    <x v="4"/>
    <d v="2021-11-13T00:00:00"/>
    <s v="Zone 5 - Blare"/>
    <x v="28"/>
    <x v="25"/>
    <x v="18"/>
    <x v="2"/>
    <x v="2"/>
    <x v="0"/>
    <x v="3"/>
    <n v="123"/>
    <n v="8.8000000000000007"/>
    <n v="8.8000000000000007"/>
  </r>
  <r>
    <x v="4"/>
    <d v="2021-11-13T00:00:00"/>
    <s v="Zone 5 - Blare"/>
    <x v="28"/>
    <x v="25"/>
    <x v="18"/>
    <x v="2"/>
    <x v="2"/>
    <x v="0"/>
    <x v="3"/>
    <n v="152"/>
    <n v="18.2"/>
    <n v="18.2"/>
  </r>
  <r>
    <x v="4"/>
    <d v="2021-11-13T00:00:00"/>
    <s v="Zone 5 - Blare"/>
    <x v="28"/>
    <x v="25"/>
    <x v="18"/>
    <x v="2"/>
    <x v="2"/>
    <x v="0"/>
    <x v="3"/>
    <n v="105"/>
    <n v="5.0999999999999996"/>
    <n v="5.0999999999999996"/>
  </r>
  <r>
    <x v="4"/>
    <d v="2021-11-13T00:00:00"/>
    <s v="Zone 5 - Blare"/>
    <x v="27"/>
    <x v="24"/>
    <x v="18"/>
    <x v="5"/>
    <x v="2"/>
    <x v="0"/>
    <x v="0"/>
    <m/>
    <s v=""/>
    <s v=""/>
  </r>
  <r>
    <x v="4"/>
    <d v="2021-11-13T00:00:00"/>
    <s v="Zone 5 - Blare"/>
    <x v="302"/>
    <x v="218"/>
    <x v="2"/>
    <x v="5"/>
    <x v="2"/>
    <x v="0"/>
    <x v="3"/>
    <n v="153"/>
    <n v="18.600000000000001"/>
    <n v="18.600000000000001"/>
  </r>
  <r>
    <x v="4"/>
    <d v="2021-11-13T00:00:00"/>
    <s v="Zone 5 - Blare"/>
    <x v="302"/>
    <x v="218"/>
    <x v="2"/>
    <x v="5"/>
    <x v="2"/>
    <x v="0"/>
    <x v="3"/>
    <n v="102"/>
    <n v="4.5999999999999996"/>
    <n v="4.5999999999999996"/>
  </r>
  <r>
    <x v="4"/>
    <d v="2021-11-13T00:00:00"/>
    <s v="Zone 5 - Blare"/>
    <x v="281"/>
    <x v="217"/>
    <x v="148"/>
    <x v="3"/>
    <x v="2"/>
    <x v="0"/>
    <x v="0"/>
    <m/>
    <s v=""/>
    <s v=""/>
  </r>
  <r>
    <x v="4"/>
    <d v="2021-11-13T00:00:00"/>
    <s v="Zone 5 - Blare"/>
    <x v="282"/>
    <x v="218"/>
    <x v="148"/>
    <x v="2"/>
    <x v="2"/>
    <x v="0"/>
    <x v="0"/>
    <m/>
    <s v=""/>
    <s v=""/>
  </r>
  <r>
    <x v="4"/>
    <d v="2021-11-13T00:00:00"/>
    <s v="Zone 5 - Blare"/>
    <x v="33"/>
    <x v="30"/>
    <x v="22"/>
    <x v="8"/>
    <x v="0"/>
    <x v="0"/>
    <x v="0"/>
    <m/>
    <s v=""/>
    <s v=""/>
  </r>
  <r>
    <x v="4"/>
    <d v="2021-11-13T00:00:00"/>
    <s v="Zone 5 - Blare"/>
    <x v="32"/>
    <x v="29"/>
    <x v="21"/>
    <x v="2"/>
    <x v="2"/>
    <x v="0"/>
    <x v="1"/>
    <n v="72"/>
    <n v="1.2"/>
    <n v="1.2"/>
  </r>
  <r>
    <x v="4"/>
    <d v="2021-11-13T00:00:00"/>
    <s v="Zone 5 - Blare"/>
    <x v="31"/>
    <x v="28"/>
    <x v="21"/>
    <x v="10"/>
    <x v="2"/>
    <x v="0"/>
    <x v="0"/>
    <m/>
    <s v=""/>
    <s v=""/>
  </r>
  <r>
    <x v="4"/>
    <d v="2021-11-13T00:00:00"/>
    <s v="Zone 5 - Blare"/>
    <x v="22"/>
    <x v="21"/>
    <x v="14"/>
    <x v="9"/>
    <x v="2"/>
    <x v="0"/>
    <x v="0"/>
    <m/>
    <s v=""/>
    <s v=""/>
  </r>
  <r>
    <x v="4"/>
    <d v="2021-11-13T00:00:00"/>
    <s v="Zone 5 - Blare"/>
    <x v="58"/>
    <x v="53"/>
    <x v="41"/>
    <x v="4"/>
    <x v="2"/>
    <x v="0"/>
    <x v="0"/>
    <m/>
    <s v=""/>
    <s v=""/>
  </r>
  <r>
    <x v="4"/>
    <d v="2021-11-13T00:00:00"/>
    <s v="Zone 5 - Blare"/>
    <x v="18"/>
    <x v="17"/>
    <x v="4"/>
    <x v="7"/>
    <x v="0"/>
    <x v="0"/>
    <x v="3"/>
    <n v="79"/>
    <n v="1.9"/>
    <n v="1.9"/>
  </r>
  <r>
    <x v="4"/>
    <d v="2021-11-13T00:00:00"/>
    <s v="Zone 5 - Blare"/>
    <x v="6"/>
    <x v="6"/>
    <x v="4"/>
    <x v="2"/>
    <x v="0"/>
    <x v="0"/>
    <x v="0"/>
    <m/>
    <s v=""/>
    <s v=""/>
  </r>
  <r>
    <x v="4"/>
    <d v="2021-11-13T00:00:00"/>
    <s v="Zone 5 - Blare"/>
    <x v="356"/>
    <x v="264"/>
    <x v="73"/>
    <x v="10"/>
    <x v="0"/>
    <x v="0"/>
    <x v="0"/>
    <m/>
    <s v=""/>
    <s v=""/>
  </r>
  <r>
    <x v="4"/>
    <d v="2021-11-13T00:00:00"/>
    <s v="Zone 5 - Blare"/>
    <x v="329"/>
    <x v="249"/>
    <x v="201"/>
    <x v="5"/>
    <x v="0"/>
    <x v="0"/>
    <x v="0"/>
    <m/>
    <s v=""/>
    <s v=""/>
  </r>
  <r>
    <x v="4"/>
    <d v="2021-11-13T00:00:00"/>
    <s v="Zone 5 - Blare"/>
    <x v="20"/>
    <x v="19"/>
    <x v="8"/>
    <x v="1"/>
    <x v="0"/>
    <x v="0"/>
    <x v="1"/>
    <n v="87"/>
    <n v="2.2999999999999998"/>
    <n v="2.2999999999999998"/>
  </r>
  <r>
    <x v="4"/>
    <d v="2021-11-13T00:00:00"/>
    <s v="Zone 5 - Blare"/>
    <x v="14"/>
    <x v="13"/>
    <x v="9"/>
    <x v="8"/>
    <x v="0"/>
    <x v="0"/>
    <x v="3"/>
    <n v="156"/>
    <n v="19.899999999999999"/>
    <n v="19.899999999999999"/>
  </r>
  <r>
    <x v="4"/>
    <d v="2021-11-13T00:00:00"/>
    <s v="Zone 5 - Blare"/>
    <x v="14"/>
    <x v="13"/>
    <x v="9"/>
    <x v="8"/>
    <x v="0"/>
    <x v="0"/>
    <x v="3"/>
    <n v="149"/>
    <n v="17"/>
    <n v="17"/>
  </r>
  <r>
    <x v="4"/>
    <d v="2021-11-13T00:00:00"/>
    <s v="Zone 5 - Blare"/>
    <x v="14"/>
    <x v="13"/>
    <x v="9"/>
    <x v="8"/>
    <x v="0"/>
    <x v="0"/>
    <x v="1"/>
    <n v="84"/>
    <n v="2"/>
    <n v="2"/>
  </r>
  <r>
    <x v="4"/>
    <d v="2021-11-13T00:00:00"/>
    <s v="Zone 5 - Blare"/>
    <x v="12"/>
    <x v="7"/>
    <x v="7"/>
    <x v="2"/>
    <x v="0"/>
    <x v="0"/>
    <x v="0"/>
    <m/>
    <s v=""/>
    <s v=""/>
  </r>
  <r>
    <x v="4"/>
    <d v="2021-11-13T00:00:00"/>
    <s v="Zone 5 - Blare"/>
    <x v="17"/>
    <x v="16"/>
    <x v="11"/>
    <x v="1"/>
    <x v="0"/>
    <x v="0"/>
    <x v="1"/>
    <n v="74"/>
    <n v="1.3"/>
    <n v="1.3"/>
  </r>
  <r>
    <x v="4"/>
    <d v="2021-11-13T00:00:00"/>
    <s v="Zone 5 - Blare"/>
    <x v="17"/>
    <x v="16"/>
    <x v="11"/>
    <x v="1"/>
    <x v="0"/>
    <x v="0"/>
    <x v="1"/>
    <n v="101"/>
    <n v="3.8"/>
    <n v="3.8"/>
  </r>
  <r>
    <x v="4"/>
    <d v="2021-11-13T00:00:00"/>
    <s v="Zone 5 - Blare"/>
    <x v="357"/>
    <x v="218"/>
    <x v="213"/>
    <x v="1"/>
    <x v="0"/>
    <x v="0"/>
    <x v="0"/>
    <m/>
    <s v=""/>
    <s v=""/>
  </r>
  <r>
    <x v="4"/>
    <d v="2021-11-13T00:00:00"/>
    <s v="Zone 5 - Blare"/>
    <x v="1"/>
    <x v="1"/>
    <x v="0"/>
    <x v="1"/>
    <x v="0"/>
    <x v="0"/>
    <x v="4"/>
    <n v="75"/>
    <n v="3.4"/>
    <n v="3.4"/>
  </r>
  <r>
    <x v="4"/>
    <d v="2021-11-13T00:00:00"/>
    <s v="Zone 5 - Blare"/>
    <x v="1"/>
    <x v="1"/>
    <x v="0"/>
    <x v="1"/>
    <x v="0"/>
    <x v="0"/>
    <x v="3"/>
    <n v="115"/>
    <n v="7"/>
    <n v="7"/>
  </r>
  <r>
    <x v="4"/>
    <d v="2021-11-13T00:00:00"/>
    <s v="Zone 5 - Blare"/>
    <x v="1"/>
    <x v="1"/>
    <x v="0"/>
    <x v="1"/>
    <x v="0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0"/>
    <x v="0"/>
    <x v="3"/>
    <n v="117"/>
    <n v="7.4"/>
    <n v="7.4"/>
  </r>
  <r>
    <x v="4"/>
    <d v="2021-11-13T00:00:00"/>
    <s v="Zone 5 - Blare"/>
    <x v="3"/>
    <x v="3"/>
    <x v="1"/>
    <x v="3"/>
    <x v="0"/>
    <x v="0"/>
    <x v="0"/>
    <m/>
    <s v=""/>
    <s v=""/>
  </r>
  <r>
    <x v="4"/>
    <d v="2021-11-13T00:00:00"/>
    <s v="Zone 5 - Blare"/>
    <x v="16"/>
    <x v="15"/>
    <x v="11"/>
    <x v="8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0"/>
    <x v="0"/>
    <x v="0"/>
    <m/>
    <s v=""/>
    <s v=""/>
  </r>
  <r>
    <x v="4"/>
    <d v="2021-11-13T00:00:00"/>
    <s v="Zone 5 - Blare"/>
    <x v="206"/>
    <x v="176"/>
    <x v="138"/>
    <x v="2"/>
    <x v="11"/>
    <x v="0"/>
    <x v="0"/>
    <m/>
    <s v=""/>
    <s v=""/>
  </r>
  <r>
    <x v="4"/>
    <d v="2021-11-13T00:00:00"/>
    <s v="Zone 5 - Blare"/>
    <x v="11"/>
    <x v="11"/>
    <x v="6"/>
    <x v="7"/>
    <x v="0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6"/>
    <x v="5"/>
    <x v="20"/>
    <x v="0"/>
    <x v="1"/>
    <n v="72"/>
    <n v="1.2"/>
    <n v="1.2"/>
  </r>
  <r>
    <x v="5"/>
    <d v="2022-02-26T00:00:00"/>
    <s v="Zone 3 - Mile68"/>
    <x v="122"/>
    <x v="109"/>
    <x v="81"/>
    <x v="1"/>
    <x v="5"/>
    <x v="0"/>
    <x v="1"/>
    <n v="129"/>
    <n v="9"/>
    <n v="9"/>
  </r>
  <r>
    <x v="5"/>
    <d v="2022-02-26T00:00:00"/>
    <s v="Zone 3 - Mile68"/>
    <x v="122"/>
    <x v="109"/>
    <x v="81"/>
    <x v="1"/>
    <x v="5"/>
    <x v="0"/>
    <x v="3"/>
    <n v="135"/>
    <n v="12.1"/>
    <n v="12.1"/>
  </r>
  <r>
    <x v="5"/>
    <d v="2022-02-26T00:00:00"/>
    <s v="Zone 3 - Mile68"/>
    <x v="122"/>
    <x v="109"/>
    <x v="81"/>
    <x v="1"/>
    <x v="5"/>
    <x v="0"/>
    <x v="3"/>
    <n v="135"/>
    <n v="12.1"/>
    <n v="12.1"/>
  </r>
  <r>
    <x v="5"/>
    <d v="2022-02-26T00:00:00"/>
    <s v="Zone 3 - Mile68"/>
    <x v="122"/>
    <x v="109"/>
    <x v="81"/>
    <x v="1"/>
    <x v="5"/>
    <x v="0"/>
    <x v="3"/>
    <n v="116"/>
    <n v="7.2"/>
    <n v="7.2"/>
  </r>
  <r>
    <x v="5"/>
    <d v="2022-02-26T00:00:00"/>
    <s v="Zone 3 - Mile68"/>
    <x v="122"/>
    <x v="109"/>
    <x v="81"/>
    <x v="1"/>
    <x v="5"/>
    <x v="0"/>
    <x v="3"/>
    <n v="93"/>
    <n v="3.4"/>
    <n v="3.4"/>
  </r>
  <r>
    <x v="5"/>
    <d v="2022-02-26T00:00:00"/>
    <s v="Zone 3 - Mile68"/>
    <x v="323"/>
    <x v="246"/>
    <x v="197"/>
    <x v="7"/>
    <x v="5"/>
    <x v="0"/>
    <x v="3"/>
    <n v="107"/>
    <n v="5.5"/>
    <n v="5.5"/>
  </r>
  <r>
    <x v="5"/>
    <d v="2022-02-26T00:00:00"/>
    <s v="Zone 3 - Mile68"/>
    <x v="141"/>
    <x v="83"/>
    <x v="79"/>
    <x v="2"/>
    <x v="5"/>
    <x v="0"/>
    <x v="1"/>
    <n v="101"/>
    <n v="3.8"/>
    <n v="3.8"/>
  </r>
  <r>
    <x v="5"/>
    <d v="2022-02-26T00:00:00"/>
    <s v="Zone 3 - Mile68"/>
    <x v="141"/>
    <x v="83"/>
    <x v="79"/>
    <x v="2"/>
    <x v="5"/>
    <x v="0"/>
    <x v="1"/>
    <n v="76"/>
    <n v="1.4"/>
    <n v="1.4"/>
  </r>
  <r>
    <x v="5"/>
    <d v="2022-02-26T00:00:00"/>
    <s v="Zone 3 - Mile68"/>
    <x v="141"/>
    <x v="83"/>
    <x v="79"/>
    <x v="2"/>
    <x v="5"/>
    <x v="0"/>
    <x v="3"/>
    <n v="88"/>
    <n v="2.8"/>
    <n v="2.8"/>
  </r>
  <r>
    <x v="5"/>
    <d v="2022-02-26T00:00:00"/>
    <s v="Zone 3 - Mile68"/>
    <x v="141"/>
    <x v="83"/>
    <x v="79"/>
    <x v="2"/>
    <x v="5"/>
    <x v="0"/>
    <x v="3"/>
    <n v="100"/>
    <n v="4.3"/>
    <n v="4.3"/>
  </r>
  <r>
    <x v="5"/>
    <d v="2022-02-26T00:00:00"/>
    <s v="Zone 3 - Mile68"/>
    <x v="125"/>
    <x v="112"/>
    <x v="83"/>
    <x v="8"/>
    <x v="5"/>
    <x v="0"/>
    <x v="0"/>
    <m/>
    <s v=""/>
    <s v=""/>
  </r>
  <r>
    <x v="5"/>
    <d v="2022-02-26T00:00:00"/>
    <s v="Zone 3 - Mile68"/>
    <x v="142"/>
    <x v="5"/>
    <x v="52"/>
    <x v="1"/>
    <x v="5"/>
    <x v="0"/>
    <x v="7"/>
    <n v="99"/>
    <n v="18"/>
    <n v="18"/>
  </r>
  <r>
    <x v="5"/>
    <d v="2022-02-26T00:00:00"/>
    <s v="Zone 3 - Mile68"/>
    <x v="358"/>
    <x v="265"/>
    <x v="205"/>
    <x v="5"/>
    <x v="5"/>
    <x v="0"/>
    <x v="3"/>
    <n v="144"/>
    <n v="15.1"/>
    <n v="15.1"/>
  </r>
  <r>
    <x v="5"/>
    <d v="2022-02-26T00:00:00"/>
    <s v="Zone 3 - Mile68"/>
    <x v="315"/>
    <x v="88"/>
    <x v="190"/>
    <x v="7"/>
    <x v="5"/>
    <x v="0"/>
    <x v="3"/>
    <n v="111"/>
    <n v="6.2"/>
    <n v="6.2"/>
  </r>
  <r>
    <x v="5"/>
    <d v="2022-02-26T00:00:00"/>
    <s v="Zone 3 - Mile68"/>
    <x v="124"/>
    <x v="111"/>
    <x v="82"/>
    <x v="1"/>
    <x v="5"/>
    <x v="0"/>
    <x v="3"/>
    <n v="132"/>
    <n v="11.2"/>
    <n v="11.2"/>
  </r>
  <r>
    <x v="5"/>
    <d v="2022-02-26T00:00:00"/>
    <s v="Zone 3 - Mile68"/>
    <x v="124"/>
    <x v="111"/>
    <x v="82"/>
    <x v="1"/>
    <x v="5"/>
    <x v="0"/>
    <x v="3"/>
    <n v="78"/>
    <n v="1.9"/>
    <n v="1.9"/>
  </r>
  <r>
    <x v="5"/>
    <d v="2022-02-26T00:00:00"/>
    <s v="Zone 3 - Mile68"/>
    <x v="124"/>
    <x v="111"/>
    <x v="82"/>
    <x v="1"/>
    <x v="5"/>
    <x v="0"/>
    <x v="3"/>
    <n v="148"/>
    <n v="16.600000000000001"/>
    <n v="16.600000000000001"/>
  </r>
  <r>
    <x v="5"/>
    <d v="2022-02-26T00:00:00"/>
    <s v="Zone 3 - Mile68"/>
    <x v="124"/>
    <x v="111"/>
    <x v="82"/>
    <x v="1"/>
    <x v="5"/>
    <x v="0"/>
    <x v="3"/>
    <n v="157"/>
    <n v="20.399999999999999"/>
    <n v="20.399999999999999"/>
  </r>
  <r>
    <x v="5"/>
    <d v="2022-02-26T00:00:00"/>
    <s v="Zone 3 - Mile68"/>
    <x v="139"/>
    <x v="125"/>
    <x v="50"/>
    <x v="5"/>
    <x v="5"/>
    <x v="0"/>
    <x v="0"/>
    <m/>
    <s v=""/>
    <s v=""/>
  </r>
  <r>
    <x v="5"/>
    <d v="2022-02-26T00:00:00"/>
    <s v="Zone 3 - Mile68"/>
    <x v="336"/>
    <x v="88"/>
    <x v="205"/>
    <x v="1"/>
    <x v="5"/>
    <x v="0"/>
    <x v="3"/>
    <n v="106"/>
    <n v="5.3"/>
    <n v="5.3"/>
  </r>
  <r>
    <x v="5"/>
    <d v="2022-02-26T00:00:00"/>
    <s v="Zone 3 - Mile68"/>
    <x v="336"/>
    <x v="88"/>
    <x v="205"/>
    <x v="1"/>
    <x v="5"/>
    <x v="0"/>
    <x v="3"/>
    <n v="149"/>
    <n v="17"/>
    <n v="17"/>
  </r>
  <r>
    <x v="5"/>
    <d v="2022-02-26T00:00:00"/>
    <s v="Zone 3 - Mile68"/>
    <x v="120"/>
    <x v="85"/>
    <x v="80"/>
    <x v="2"/>
    <x v="5"/>
    <x v="0"/>
    <x v="3"/>
    <n v="88"/>
    <n v="2.8"/>
    <n v="2.8"/>
  </r>
  <r>
    <x v="5"/>
    <d v="2022-02-26T00:00:00"/>
    <s v="Zone 3 - Mile68"/>
    <x v="120"/>
    <x v="85"/>
    <x v="80"/>
    <x v="2"/>
    <x v="5"/>
    <x v="1"/>
    <x v="0"/>
    <n v="42"/>
    <n v="0.8"/>
    <n v="0.8"/>
  </r>
  <r>
    <x v="5"/>
    <d v="2022-02-26T00:00:00"/>
    <s v="Zone 3 - Mile68"/>
    <x v="123"/>
    <x v="110"/>
    <x v="80"/>
    <x v="7"/>
    <x v="5"/>
    <x v="0"/>
    <x v="0"/>
    <m/>
    <s v=""/>
    <s v=""/>
  </r>
  <r>
    <x v="5"/>
    <d v="2022-02-26T00:00:00"/>
    <s v="Zone 3 - Mile68"/>
    <x v="127"/>
    <x v="113"/>
    <x v="85"/>
    <x v="7"/>
    <x v="5"/>
    <x v="0"/>
    <x v="3"/>
    <n v="159"/>
    <n v="21.3"/>
    <n v="21.3"/>
  </r>
  <r>
    <x v="5"/>
    <d v="2022-02-26T00:00:00"/>
    <s v="Zone 3 - Mile68"/>
    <x v="127"/>
    <x v="113"/>
    <x v="85"/>
    <x v="7"/>
    <x v="5"/>
    <x v="0"/>
    <x v="3"/>
    <n v="135"/>
    <n v="12.1"/>
    <n v="12.1"/>
  </r>
  <r>
    <x v="5"/>
    <d v="2022-02-26T00:00:00"/>
    <s v="Zone 3 - Mile68"/>
    <x v="127"/>
    <x v="113"/>
    <x v="85"/>
    <x v="7"/>
    <x v="5"/>
    <x v="0"/>
    <x v="3"/>
    <n v="114"/>
    <n v="6.8"/>
    <n v="6.8"/>
  </r>
  <r>
    <x v="5"/>
    <d v="2022-02-26T00:00:00"/>
    <s v="Zone 3 - Mile68"/>
    <x v="321"/>
    <x v="73"/>
    <x v="85"/>
    <x v="1"/>
    <x v="5"/>
    <x v="0"/>
    <x v="0"/>
    <m/>
    <s v=""/>
    <s v=""/>
  </r>
  <r>
    <x v="5"/>
    <d v="2022-02-26T00:00:00"/>
    <s v="Zone 3 - Mile68"/>
    <x v="320"/>
    <x v="84"/>
    <x v="196"/>
    <x v="1"/>
    <x v="5"/>
    <x v="0"/>
    <x v="0"/>
    <m/>
    <s v=""/>
    <s v=""/>
  </r>
  <r>
    <x v="5"/>
    <d v="2022-02-26T00:00:00"/>
    <s v="Zone 3 - Mile68"/>
    <x v="130"/>
    <x v="116"/>
    <x v="87"/>
    <x v="1"/>
    <x v="5"/>
    <x v="0"/>
    <x v="3"/>
    <n v="112"/>
    <n v="6.4"/>
    <n v="6.4"/>
  </r>
  <r>
    <x v="5"/>
    <d v="2022-02-26T00:00:00"/>
    <s v="Zone 3 - Mile68"/>
    <x v="130"/>
    <x v="116"/>
    <x v="87"/>
    <x v="1"/>
    <x v="5"/>
    <x v="0"/>
    <x v="3"/>
    <n v="151"/>
    <n v="17.8"/>
    <n v="17.8"/>
  </r>
  <r>
    <x v="5"/>
    <d v="2022-02-26T00:00:00"/>
    <s v="Zone 3 - Mile68"/>
    <x v="324"/>
    <x v="63"/>
    <x v="198"/>
    <x v="2"/>
    <x v="5"/>
    <x v="0"/>
    <x v="0"/>
    <m/>
    <s v=""/>
    <s v=""/>
  </r>
  <r>
    <x v="5"/>
    <d v="2022-02-26T00:00:00"/>
    <s v="Zone 3 - Mile68"/>
    <x v="138"/>
    <x v="124"/>
    <x v="93"/>
    <x v="3"/>
    <x v="5"/>
    <x v="1"/>
    <x v="0"/>
    <n v="45"/>
    <n v="0.9"/>
    <n v="0.9"/>
  </r>
  <r>
    <x v="5"/>
    <d v="2022-02-26T00:00:00"/>
    <s v="Zone 3 - Mile68"/>
    <x v="137"/>
    <x v="123"/>
    <x v="93"/>
    <x v="2"/>
    <x v="5"/>
    <x v="0"/>
    <x v="0"/>
    <m/>
    <s v=""/>
    <s v=""/>
  </r>
  <r>
    <x v="5"/>
    <d v="2022-02-26T00:00:00"/>
    <s v="Zone 3 - Mile68"/>
    <x v="119"/>
    <x v="108"/>
    <x v="79"/>
    <x v="5"/>
    <x v="5"/>
    <x v="0"/>
    <x v="3"/>
    <n v="102"/>
    <n v="4.5999999999999996"/>
    <n v="4.5999999999999996"/>
  </r>
  <r>
    <x v="5"/>
    <d v="2022-02-26T00:00:00"/>
    <s v="Zone 3 - Mile68"/>
    <x v="119"/>
    <x v="108"/>
    <x v="79"/>
    <x v="5"/>
    <x v="5"/>
    <x v="0"/>
    <x v="6"/>
    <n v="185"/>
    <n v="88.2"/>
    <n v="88.2"/>
  </r>
  <r>
    <x v="5"/>
    <d v="2022-02-26T00:00:00"/>
    <s v="Zone 3 - Mile68"/>
    <x v="135"/>
    <x v="121"/>
    <x v="91"/>
    <x v="0"/>
    <x v="5"/>
    <x v="0"/>
    <x v="0"/>
    <m/>
    <s v=""/>
    <s v=""/>
  </r>
  <r>
    <x v="5"/>
    <d v="2022-02-26T00:00:00"/>
    <s v="Zone 3 - Mile68"/>
    <x v="316"/>
    <x v="242"/>
    <x v="78"/>
    <x v="7"/>
    <x v="5"/>
    <x v="0"/>
    <x v="3"/>
    <n v="147"/>
    <n v="16.2"/>
    <n v="16.2"/>
  </r>
  <r>
    <x v="5"/>
    <d v="2022-02-26T00:00:00"/>
    <s v="Zone 3 - Mile68"/>
    <x v="335"/>
    <x v="88"/>
    <x v="78"/>
    <x v="1"/>
    <x v="5"/>
    <x v="0"/>
    <x v="3"/>
    <n v="121"/>
    <n v="8.3000000000000007"/>
    <n v="8.3000000000000007"/>
  </r>
  <r>
    <x v="5"/>
    <d v="2022-02-26T00:00:00"/>
    <s v="Zone 3 - Mile68"/>
    <x v="118"/>
    <x v="107"/>
    <x v="78"/>
    <x v="1"/>
    <x v="5"/>
    <x v="0"/>
    <x v="3"/>
    <n v="105"/>
    <n v="5.0999999999999996"/>
    <n v="5.0999999999999996"/>
  </r>
  <r>
    <x v="5"/>
    <d v="2022-02-26T00:00:00"/>
    <s v="Zone 3 - Mile68"/>
    <x v="118"/>
    <x v="107"/>
    <x v="78"/>
    <x v="1"/>
    <x v="5"/>
    <x v="0"/>
    <x v="3"/>
    <n v="87"/>
    <n v="2.7"/>
    <n v="2.7"/>
  </r>
  <r>
    <x v="5"/>
    <d v="2022-02-26T00:00:00"/>
    <s v="Zone 3 - Mile68"/>
    <x v="319"/>
    <x v="244"/>
    <x v="195"/>
    <x v="7"/>
    <x v="5"/>
    <x v="0"/>
    <x v="3"/>
    <n v="146"/>
    <n v="15.9"/>
    <n v="15.9"/>
  </r>
  <r>
    <x v="5"/>
    <d v="2022-02-26T00:00:00"/>
    <s v="Zone 3 - Mile68"/>
    <x v="319"/>
    <x v="244"/>
    <x v="195"/>
    <x v="7"/>
    <x v="5"/>
    <x v="1"/>
    <x v="0"/>
    <n v="42"/>
    <n v="0.8"/>
    <n v="0.8"/>
  </r>
  <r>
    <x v="5"/>
    <d v="2022-02-26T00:00:00"/>
    <s v="Zone 3 - Mile68"/>
    <x v="314"/>
    <x v="241"/>
    <x v="192"/>
    <x v="7"/>
    <x v="5"/>
    <x v="0"/>
    <x v="3"/>
    <n v="113"/>
    <n v="6.6"/>
    <n v="6.6"/>
  </r>
  <r>
    <x v="5"/>
    <d v="2022-02-26T00:00:00"/>
    <s v="Zone 3 - Mile68"/>
    <x v="359"/>
    <x v="266"/>
    <x v="195"/>
    <x v="5"/>
    <x v="5"/>
    <x v="0"/>
    <x v="3"/>
    <n v="147"/>
    <n v="16.2"/>
    <n v="16.2"/>
  </r>
  <r>
    <x v="5"/>
    <d v="2022-02-26T00:00:00"/>
    <s v="Zone 3 - Mile68"/>
    <x v="360"/>
    <x v="267"/>
    <x v="214"/>
    <x v="0"/>
    <x v="5"/>
    <x v="0"/>
    <x v="0"/>
    <m/>
    <s v=""/>
    <s v=""/>
  </r>
  <r>
    <x v="5"/>
    <d v="2022-02-26T00:00:00"/>
    <s v="Zone 3 - Mile68"/>
    <x v="129"/>
    <x v="115"/>
    <x v="86"/>
    <x v="1"/>
    <x v="5"/>
    <x v="0"/>
    <x v="3"/>
    <n v="113"/>
    <n v="6.6"/>
    <n v="6.6"/>
  </r>
  <r>
    <x v="5"/>
    <d v="2022-02-26T00:00:00"/>
    <s v="Zone 3 - Mile68"/>
    <x v="129"/>
    <x v="115"/>
    <x v="86"/>
    <x v="1"/>
    <x v="5"/>
    <x v="0"/>
    <x v="3"/>
    <n v="128"/>
    <n v="10.1"/>
    <n v="10.1"/>
  </r>
  <r>
    <x v="5"/>
    <d v="2022-02-26T00:00:00"/>
    <s v="Zone 3 - Mile68"/>
    <x v="361"/>
    <x v="268"/>
    <x v="85"/>
    <x v="1"/>
    <x v="5"/>
    <x v="0"/>
    <x v="3"/>
    <n v="123"/>
    <n v="8.8000000000000007"/>
    <n v="8.8000000000000007"/>
  </r>
  <r>
    <x v="5"/>
    <d v="2022-02-26T00:00:00"/>
    <s v="Zone 3 - Mile68"/>
    <x v="303"/>
    <x v="27"/>
    <x v="30"/>
    <x v="1"/>
    <x v="13"/>
    <x v="0"/>
    <x v="3"/>
    <n v="132"/>
    <n v="11.2"/>
    <n v="11.2"/>
  </r>
  <r>
    <x v="5"/>
    <d v="2022-02-26T00:00:00"/>
    <s v="Zone 3 - Mile68"/>
    <x v="41"/>
    <x v="38"/>
    <x v="28"/>
    <x v="1"/>
    <x v="2"/>
    <x v="0"/>
    <x v="3"/>
    <n v="141"/>
    <n v="14.1"/>
    <n v="14.1"/>
  </r>
  <r>
    <x v="5"/>
    <d v="2022-02-26T00:00:00"/>
    <s v="Zone 3 - Mile68"/>
    <x v="41"/>
    <x v="38"/>
    <x v="28"/>
    <x v="1"/>
    <x v="2"/>
    <x v="0"/>
    <x v="3"/>
    <n v="108"/>
    <n v="5.6"/>
    <n v="5.6"/>
  </r>
  <r>
    <x v="5"/>
    <d v="2022-02-26T00:00:00"/>
    <s v="Zone 3 - Mile68"/>
    <x v="41"/>
    <x v="38"/>
    <x v="28"/>
    <x v="1"/>
    <x v="2"/>
    <x v="0"/>
    <x v="3"/>
    <n v="165"/>
    <n v="24.1"/>
    <n v="24.1"/>
  </r>
  <r>
    <x v="5"/>
    <d v="2022-02-26T00:00:00"/>
    <s v="Zone 3 - Mile68"/>
    <x v="41"/>
    <x v="38"/>
    <x v="28"/>
    <x v="1"/>
    <x v="2"/>
    <x v="0"/>
    <x v="2"/>
    <n v="91"/>
    <n v="2.8"/>
    <n v="2.8"/>
  </r>
  <r>
    <x v="5"/>
    <d v="2022-02-26T00:00:00"/>
    <s v="Zone 3 - Mile68"/>
    <x v="111"/>
    <x v="100"/>
    <x v="51"/>
    <x v="5"/>
    <x v="12"/>
    <x v="0"/>
    <x v="0"/>
    <m/>
    <s v=""/>
    <s v=""/>
  </r>
  <r>
    <x v="5"/>
    <d v="2022-02-26T00:00:00"/>
    <s v="Zone 3 - Mile68"/>
    <x v="110"/>
    <x v="70"/>
    <x v="74"/>
    <x v="5"/>
    <x v="12"/>
    <x v="0"/>
    <x v="0"/>
    <m/>
    <s v=""/>
    <s v=""/>
  </r>
  <r>
    <x v="5"/>
    <d v="2022-02-26T00:00:00"/>
    <s v="Zone 3 - Mile68"/>
    <x v="136"/>
    <x v="122"/>
    <x v="92"/>
    <x v="1"/>
    <x v="2"/>
    <x v="0"/>
    <x v="0"/>
    <m/>
    <s v=""/>
    <s v=""/>
  </r>
  <r>
    <x v="5"/>
    <d v="2022-02-26T00:00:00"/>
    <s v="Zone 3 - Mile68"/>
    <x v="95"/>
    <x v="86"/>
    <x v="66"/>
    <x v="0"/>
    <x v="12"/>
    <x v="0"/>
    <x v="0"/>
    <m/>
    <s v=""/>
    <s v=""/>
  </r>
  <r>
    <x v="5"/>
    <d v="2022-02-26T00:00:00"/>
    <s v="Zone 3 - Mile68"/>
    <x v="104"/>
    <x v="94"/>
    <x v="54"/>
    <x v="1"/>
    <x v="12"/>
    <x v="0"/>
    <x v="3"/>
    <n v="109"/>
    <n v="5.8"/>
    <n v="5.8"/>
  </r>
  <r>
    <x v="5"/>
    <d v="2022-02-26T00:00:00"/>
    <s v="Zone 3 - Mile68"/>
    <x v="104"/>
    <x v="94"/>
    <x v="54"/>
    <x v="1"/>
    <x v="12"/>
    <x v="0"/>
    <x v="2"/>
    <n v="75"/>
    <n v="1.5"/>
    <n v="1.5"/>
  </r>
  <r>
    <x v="5"/>
    <d v="2022-02-26T00:00:00"/>
    <s v="Zone 3 - Mile68"/>
    <x v="362"/>
    <x v="269"/>
    <x v="164"/>
    <x v="2"/>
    <x v="12"/>
    <x v="0"/>
    <x v="3"/>
    <n v="151"/>
    <n v="17.8"/>
    <n v="17.8"/>
  </r>
  <r>
    <x v="5"/>
    <d v="2022-02-26T00:00:00"/>
    <s v="Zone 3 - Mile68"/>
    <x v="362"/>
    <x v="269"/>
    <x v="164"/>
    <x v="2"/>
    <x v="12"/>
    <x v="0"/>
    <x v="2"/>
    <n v="73"/>
    <n v="1.4"/>
    <n v="1.4"/>
  </r>
  <r>
    <x v="5"/>
    <d v="2022-02-26T00:00:00"/>
    <s v="Zone 3 - Mile68"/>
    <x v="363"/>
    <x v="270"/>
    <x v="186"/>
    <x v="2"/>
    <x v="2"/>
    <x v="0"/>
    <x v="0"/>
    <m/>
    <s v=""/>
    <s v=""/>
  </r>
  <r>
    <x v="5"/>
    <d v="2022-02-26T00:00:00"/>
    <s v="Zone 3 - Mile68"/>
    <x v="305"/>
    <x v="235"/>
    <x v="186"/>
    <x v="5"/>
    <x v="2"/>
    <x v="0"/>
    <x v="3"/>
    <n v="159"/>
    <n v="21.3"/>
    <n v="21.3"/>
  </r>
  <r>
    <x v="5"/>
    <d v="2022-02-26T00:00:00"/>
    <s v="Zone 3 - Mile68"/>
    <x v="93"/>
    <x v="85"/>
    <x v="64"/>
    <x v="0"/>
    <x v="12"/>
    <x v="0"/>
    <x v="0"/>
    <m/>
    <s v=""/>
    <s v=""/>
  </r>
  <r>
    <x v="5"/>
    <d v="2022-02-26T00:00:00"/>
    <s v="Zone 3 - Mile68"/>
    <x v="115"/>
    <x v="104"/>
    <x v="76"/>
    <x v="5"/>
    <x v="12"/>
    <x v="0"/>
    <x v="3"/>
    <n v="140"/>
    <n v="13.7"/>
    <n v="13.7"/>
  </r>
  <r>
    <x v="5"/>
    <d v="2022-02-26T00:00:00"/>
    <s v="Zone 3 - Mile68"/>
    <x v="114"/>
    <x v="103"/>
    <x v="64"/>
    <x v="1"/>
    <x v="12"/>
    <x v="0"/>
    <x v="3"/>
    <n v="115"/>
    <n v="7"/>
    <n v="7"/>
  </r>
  <r>
    <x v="5"/>
    <d v="2022-02-26T00:00:00"/>
    <s v="Zone 3 - Mile68"/>
    <x v="114"/>
    <x v="103"/>
    <x v="64"/>
    <x v="1"/>
    <x v="12"/>
    <x v="0"/>
    <x v="1"/>
    <n v="112"/>
    <n v="5.5"/>
    <n v="5.5"/>
  </r>
  <r>
    <x v="5"/>
    <d v="2022-02-26T00:00:00"/>
    <s v="Zone 3 - Mile68"/>
    <x v="114"/>
    <x v="103"/>
    <x v="64"/>
    <x v="1"/>
    <x v="12"/>
    <x v="0"/>
    <x v="9"/>
    <n v="113"/>
    <n v="17.899999999999999"/>
    <n v="17.899999999999999"/>
  </r>
  <r>
    <x v="5"/>
    <d v="2022-02-26T00:00:00"/>
    <s v="Zone 3 - Mile68"/>
    <x v="116"/>
    <x v="105"/>
    <x v="77"/>
    <x v="8"/>
    <x v="12"/>
    <x v="0"/>
    <x v="3"/>
    <n v="119"/>
    <n v="7.9"/>
    <n v="7.9"/>
  </r>
  <r>
    <x v="5"/>
    <d v="2022-02-26T00:00:00"/>
    <s v="Zone 3 - Mile68"/>
    <x v="116"/>
    <x v="105"/>
    <x v="77"/>
    <x v="8"/>
    <x v="12"/>
    <x v="0"/>
    <x v="3"/>
    <n v="72"/>
    <n v="1.4"/>
    <n v="1.4"/>
  </r>
  <r>
    <x v="5"/>
    <d v="2022-02-26T00:00:00"/>
    <s v="Zone 3 - Mile68"/>
    <x v="107"/>
    <x v="97"/>
    <x v="66"/>
    <x v="7"/>
    <x v="12"/>
    <x v="0"/>
    <x v="0"/>
    <m/>
    <s v=""/>
    <s v=""/>
  </r>
  <r>
    <x v="5"/>
    <d v="2022-02-26T00:00:00"/>
    <s v="Zone 3 - Mile68"/>
    <x v="306"/>
    <x v="236"/>
    <x v="45"/>
    <x v="8"/>
    <x v="12"/>
    <x v="0"/>
    <x v="3"/>
    <n v="79"/>
    <n v="1.9"/>
    <n v="1.9"/>
  </r>
  <r>
    <x v="5"/>
    <d v="2022-02-26T00:00:00"/>
    <s v="Zone 3 - Mile68"/>
    <x v="306"/>
    <x v="236"/>
    <x v="45"/>
    <x v="8"/>
    <x v="12"/>
    <x v="0"/>
    <x v="3"/>
    <n v="109"/>
    <n v="5.8"/>
    <n v="5.8"/>
  </r>
  <r>
    <x v="5"/>
    <d v="2022-02-26T00:00:00"/>
    <s v="Zone 3 - Mile68"/>
    <x v="350"/>
    <x v="261"/>
    <x v="64"/>
    <x v="7"/>
    <x v="12"/>
    <x v="0"/>
    <x v="3"/>
    <n v="153"/>
    <n v="18.600000000000001"/>
    <n v="18.600000000000001"/>
  </r>
  <r>
    <x v="5"/>
    <d v="2022-02-26T00:00:00"/>
    <s v="Zone 3 - Mile68"/>
    <x v="350"/>
    <x v="261"/>
    <x v="64"/>
    <x v="7"/>
    <x v="12"/>
    <x v="0"/>
    <x v="1"/>
    <n v="94"/>
    <n v="3"/>
    <n v="3"/>
  </r>
  <r>
    <x v="5"/>
    <d v="2022-02-26T00:00:00"/>
    <s v="Zone 3 - Mile68"/>
    <x v="98"/>
    <x v="88"/>
    <x v="35"/>
    <x v="1"/>
    <x v="13"/>
    <x v="0"/>
    <x v="7"/>
    <n v="67"/>
    <n v="5.5"/>
    <n v="5.5"/>
  </r>
  <r>
    <x v="5"/>
    <d v="2022-02-26T00:00:00"/>
    <s v="Zone 3 - Mile68"/>
    <x v="98"/>
    <x v="88"/>
    <x v="35"/>
    <x v="1"/>
    <x v="13"/>
    <x v="0"/>
    <x v="1"/>
    <n v="77"/>
    <n v="1.5"/>
    <n v="1.5"/>
  </r>
  <r>
    <x v="5"/>
    <d v="2022-02-26T00:00:00"/>
    <s v="Zone 3 - Mile68"/>
    <x v="103"/>
    <x v="93"/>
    <x v="71"/>
    <x v="1"/>
    <x v="12"/>
    <x v="0"/>
    <x v="3"/>
    <n v="101"/>
    <n v="4.5"/>
    <n v="4.5"/>
  </r>
  <r>
    <x v="5"/>
    <d v="2022-02-26T00:00:00"/>
    <s v="Zone 3 - Mile68"/>
    <x v="103"/>
    <x v="93"/>
    <x v="71"/>
    <x v="1"/>
    <x v="12"/>
    <x v="0"/>
    <x v="3"/>
    <n v="121"/>
    <n v="8.3000000000000007"/>
    <n v="8.3000000000000007"/>
  </r>
  <r>
    <x v="5"/>
    <d v="2022-02-26T00:00:00"/>
    <s v="Zone 3 - Mile68"/>
    <x v="103"/>
    <x v="93"/>
    <x v="71"/>
    <x v="1"/>
    <x v="12"/>
    <x v="0"/>
    <x v="3"/>
    <n v="146"/>
    <n v="15.9"/>
    <n v="15.9"/>
  </r>
  <r>
    <x v="5"/>
    <d v="2022-02-26T00:00:00"/>
    <s v="Zone 3 - Mile68"/>
    <x v="113"/>
    <x v="102"/>
    <x v="64"/>
    <x v="1"/>
    <x v="12"/>
    <x v="0"/>
    <x v="3"/>
    <n v="90"/>
    <n v="3"/>
    <n v="3"/>
  </r>
  <r>
    <x v="5"/>
    <d v="2022-02-26T00:00:00"/>
    <s v="Zone 3 - Mile68"/>
    <x v="364"/>
    <x v="58"/>
    <x v="215"/>
    <x v="2"/>
    <x v="12"/>
    <x v="0"/>
    <x v="0"/>
    <m/>
    <s v=""/>
    <s v=""/>
  </r>
  <r>
    <x v="5"/>
    <d v="2022-02-26T00:00:00"/>
    <s v="Zone 3 - Mile68"/>
    <x v="365"/>
    <x v="196"/>
    <x v="216"/>
    <x v="5"/>
    <x v="12"/>
    <x v="0"/>
    <x v="2"/>
    <n v="92"/>
    <n v="2.9"/>
    <n v="2.9"/>
  </r>
  <r>
    <x v="5"/>
    <d v="2022-02-26T00:00:00"/>
    <s v="Zone 3 - Mile68"/>
    <x v="117"/>
    <x v="106"/>
    <x v="68"/>
    <x v="5"/>
    <x v="2"/>
    <x v="0"/>
    <x v="3"/>
    <n v="88"/>
    <n v="2.8"/>
    <n v="2.8"/>
  </r>
  <r>
    <x v="5"/>
    <d v="2022-02-26T00:00:00"/>
    <s v="Zone 3 - Mile68"/>
    <x v="117"/>
    <x v="106"/>
    <x v="68"/>
    <x v="5"/>
    <x v="2"/>
    <x v="0"/>
    <x v="3"/>
    <n v="122"/>
    <n v="8.6"/>
    <n v="8.6"/>
  </r>
  <r>
    <x v="5"/>
    <d v="2022-02-26T00:00:00"/>
    <s v="Zone 3 - Mile68"/>
    <x v="97"/>
    <x v="26"/>
    <x v="68"/>
    <x v="9"/>
    <x v="2"/>
    <x v="0"/>
    <x v="0"/>
    <m/>
    <s v=""/>
    <s v=""/>
  </r>
  <r>
    <x v="5"/>
    <d v="2022-02-26T00:00:00"/>
    <s v="Zone 3 - Mile68"/>
    <x v="94"/>
    <x v="58"/>
    <x v="65"/>
    <x v="2"/>
    <x v="12"/>
    <x v="0"/>
    <x v="3"/>
    <n v="76"/>
    <n v="1.7"/>
    <n v="1.7"/>
  </r>
  <r>
    <x v="5"/>
    <d v="2022-02-26T00:00:00"/>
    <s v="Zone 3 - Mile68"/>
    <x v="366"/>
    <x v="271"/>
    <x v="136"/>
    <x v="1"/>
    <x v="12"/>
    <x v="0"/>
    <x v="0"/>
    <m/>
    <s v=""/>
    <s v=""/>
  </r>
  <r>
    <x v="5"/>
    <d v="2022-02-26T00:00:00"/>
    <s v="Zone 3 - Mile68"/>
    <x v="99"/>
    <x v="89"/>
    <x v="69"/>
    <x v="5"/>
    <x v="12"/>
    <x v="0"/>
    <x v="3"/>
    <n v="94"/>
    <n v="3.5"/>
    <n v="3.5"/>
  </r>
  <r>
    <x v="5"/>
    <d v="2022-02-26T00:00:00"/>
    <s v="Zone 3 - Mile68"/>
    <x v="99"/>
    <x v="89"/>
    <x v="69"/>
    <x v="5"/>
    <x v="12"/>
    <x v="0"/>
    <x v="3"/>
    <n v="152"/>
    <n v="18.2"/>
    <n v="18.2"/>
  </r>
  <r>
    <x v="5"/>
    <d v="2022-02-26T00:00:00"/>
    <s v="Zone 3 - Mile68"/>
    <x v="99"/>
    <x v="89"/>
    <x v="69"/>
    <x v="5"/>
    <x v="12"/>
    <x v="0"/>
    <x v="3"/>
    <n v="151"/>
    <n v="17.8"/>
    <n v="17.8"/>
  </r>
  <r>
    <x v="5"/>
    <d v="2022-02-26T00:00:00"/>
    <s v="Zone 3 - Mile68"/>
    <x v="99"/>
    <x v="89"/>
    <x v="69"/>
    <x v="5"/>
    <x v="12"/>
    <x v="0"/>
    <x v="3"/>
    <n v="151"/>
    <n v="17.8"/>
    <n v="17.8"/>
  </r>
  <r>
    <x v="5"/>
    <d v="2022-02-26T00:00:00"/>
    <s v="Zone 3 - Mile68"/>
    <x v="99"/>
    <x v="89"/>
    <x v="69"/>
    <x v="5"/>
    <x v="12"/>
    <x v="0"/>
    <x v="3"/>
    <n v="130"/>
    <n v="10.7"/>
    <n v="10.7"/>
  </r>
  <r>
    <x v="5"/>
    <d v="2022-02-26T00:00:00"/>
    <s v="Zone 3 - Mile68"/>
    <x v="100"/>
    <x v="90"/>
    <x v="10"/>
    <x v="7"/>
    <x v="12"/>
    <x v="0"/>
    <x v="3"/>
    <n v="128"/>
    <n v="10.1"/>
    <n v="10.1"/>
  </r>
  <r>
    <x v="5"/>
    <d v="2022-02-26T00:00:00"/>
    <s v="Zone 3 - Mile68"/>
    <x v="108"/>
    <x v="98"/>
    <x v="66"/>
    <x v="2"/>
    <x v="12"/>
    <x v="0"/>
    <x v="10"/>
    <n v="40"/>
    <n v="1"/>
    <n v="1"/>
  </r>
  <r>
    <x v="5"/>
    <d v="2022-02-26T00:00:00"/>
    <s v="Zone 3 - Mile68"/>
    <x v="108"/>
    <x v="98"/>
    <x v="66"/>
    <x v="2"/>
    <x v="12"/>
    <x v="0"/>
    <x v="3"/>
    <n v="102"/>
    <n v="4.5999999999999996"/>
    <n v="4.5999999999999996"/>
  </r>
  <r>
    <x v="5"/>
    <d v="2022-02-26T00:00:00"/>
    <s v="Zone 3 - Mile68"/>
    <x v="108"/>
    <x v="98"/>
    <x v="66"/>
    <x v="2"/>
    <x v="12"/>
    <x v="0"/>
    <x v="3"/>
    <n v="127"/>
    <n v="9.8000000000000007"/>
    <n v="9.8000000000000007"/>
  </r>
  <r>
    <x v="5"/>
    <d v="2022-02-26T00:00:00"/>
    <s v="Zone 3 - Mile68"/>
    <x v="304"/>
    <x v="100"/>
    <x v="10"/>
    <x v="7"/>
    <x v="12"/>
    <x v="0"/>
    <x v="0"/>
    <m/>
    <s v=""/>
    <s v=""/>
  </r>
  <r>
    <x v="5"/>
    <d v="2022-02-26T00:00:00"/>
    <s v="Zone 3 - Mile68"/>
    <x v="109"/>
    <x v="99"/>
    <x v="73"/>
    <x v="5"/>
    <x v="12"/>
    <x v="0"/>
    <x v="0"/>
    <m/>
    <s v=""/>
    <s v=""/>
  </r>
  <r>
    <x v="5"/>
    <d v="2022-02-26T00:00:00"/>
    <s v="Zone 3 - Mile68"/>
    <x v="105"/>
    <x v="95"/>
    <x v="72"/>
    <x v="1"/>
    <x v="12"/>
    <x v="0"/>
    <x v="3"/>
    <n v="83"/>
    <n v="2.2999999999999998"/>
    <n v="2.2999999999999998"/>
  </r>
  <r>
    <x v="5"/>
    <d v="2022-02-26T00:00:00"/>
    <s v="Zone 3 - Mile68"/>
    <x v="105"/>
    <x v="95"/>
    <x v="72"/>
    <x v="1"/>
    <x v="12"/>
    <x v="0"/>
    <x v="3"/>
    <n v="148"/>
    <n v="16.600000000000001"/>
    <n v="16.600000000000001"/>
  </r>
  <r>
    <x v="5"/>
    <d v="2022-02-26T00:00:00"/>
    <s v="Zone 3 - Mile68"/>
    <x v="105"/>
    <x v="95"/>
    <x v="72"/>
    <x v="1"/>
    <x v="12"/>
    <x v="0"/>
    <x v="2"/>
    <n v="87"/>
    <n v="2.4"/>
    <n v="2.4"/>
  </r>
  <r>
    <x v="5"/>
    <d v="2022-02-26T00:00:00"/>
    <s v="Zone 3 - Mile68"/>
    <x v="106"/>
    <x v="96"/>
    <x v="72"/>
    <x v="9"/>
    <x v="12"/>
    <x v="0"/>
    <x v="3"/>
    <n v="146"/>
    <n v="15.9"/>
    <n v="15.9"/>
  </r>
  <r>
    <x v="5"/>
    <d v="2022-02-26T00:00:00"/>
    <s v="Zone 3 - Mile68"/>
    <x v="106"/>
    <x v="96"/>
    <x v="72"/>
    <x v="9"/>
    <x v="12"/>
    <x v="0"/>
    <x v="3"/>
    <n v="108"/>
    <n v="5.6"/>
    <n v="5.6"/>
  </r>
  <r>
    <x v="5"/>
    <d v="2022-02-26T00:00:00"/>
    <s v="Zone 3 - Mile68"/>
    <x v="222"/>
    <x v="83"/>
    <x v="148"/>
    <x v="5"/>
    <x v="9"/>
    <x v="0"/>
    <x v="3"/>
    <n v="130"/>
    <n v="10.7"/>
    <n v="10.7"/>
  </r>
  <r>
    <x v="5"/>
    <d v="2022-02-26T00:00:00"/>
    <s v="Zone 3 - Mile68"/>
    <x v="273"/>
    <x v="148"/>
    <x v="104"/>
    <x v="1"/>
    <x v="9"/>
    <x v="1"/>
    <x v="0"/>
    <n v="42"/>
    <n v="0.8"/>
    <n v="0.8"/>
  </r>
  <r>
    <x v="5"/>
    <d v="2022-02-26T00:00:00"/>
    <s v="Zone 3 - Mile68"/>
    <x v="79"/>
    <x v="71"/>
    <x v="54"/>
    <x v="8"/>
    <x v="9"/>
    <x v="4"/>
    <x v="0"/>
    <n v="32"/>
    <n v="0.6"/>
    <n v="0.6"/>
  </r>
  <r>
    <x v="5"/>
    <d v="2022-02-26T00:00:00"/>
    <s v="Zone 3 - Mile68"/>
    <x v="79"/>
    <x v="71"/>
    <x v="54"/>
    <x v="8"/>
    <x v="9"/>
    <x v="4"/>
    <x v="0"/>
    <n v="32"/>
    <n v="0.6"/>
    <n v="0.6"/>
  </r>
  <r>
    <x v="5"/>
    <d v="2022-02-26T00:00:00"/>
    <s v="Zone 3 - Mile68"/>
    <x v="221"/>
    <x v="117"/>
    <x v="147"/>
    <x v="1"/>
    <x v="9"/>
    <x v="4"/>
    <x v="0"/>
    <n v="31"/>
    <n v="0.5"/>
    <n v="0.5"/>
  </r>
  <r>
    <x v="5"/>
    <d v="2022-02-26T00:00:00"/>
    <s v="Zone 3 - Mile68"/>
    <x v="75"/>
    <x v="67"/>
    <x v="26"/>
    <x v="4"/>
    <x v="9"/>
    <x v="0"/>
    <x v="0"/>
    <m/>
    <s v=""/>
    <s v=""/>
  </r>
  <r>
    <x v="5"/>
    <d v="2022-02-26T00:00:00"/>
    <s v="Zone 3 - Mile68"/>
    <x v="266"/>
    <x v="209"/>
    <x v="171"/>
    <x v="2"/>
    <x v="11"/>
    <x v="0"/>
    <x v="0"/>
    <m/>
    <s v=""/>
    <s v=""/>
  </r>
  <r>
    <x v="5"/>
    <d v="2022-02-26T00:00:00"/>
    <s v="Zone 3 - Mile68"/>
    <x v="86"/>
    <x v="78"/>
    <x v="51"/>
    <x v="2"/>
    <x v="9"/>
    <x v="0"/>
    <x v="0"/>
    <m/>
    <s v=""/>
    <s v=""/>
  </r>
  <r>
    <x v="5"/>
    <d v="2022-02-26T00:00:00"/>
    <s v="Zone 3 - Mile68"/>
    <x v="88"/>
    <x v="80"/>
    <x v="61"/>
    <x v="2"/>
    <x v="9"/>
    <x v="0"/>
    <x v="0"/>
    <m/>
    <s v=""/>
    <s v=""/>
  </r>
  <r>
    <x v="5"/>
    <d v="2022-02-26T00:00:00"/>
    <s v="Zone 3 - Mile68"/>
    <x v="367"/>
    <x v="272"/>
    <x v="217"/>
    <x v="4"/>
    <x v="9"/>
    <x v="0"/>
    <x v="0"/>
    <m/>
    <s v=""/>
    <s v=""/>
  </r>
  <r>
    <x v="5"/>
    <d v="2022-02-26T00:00:00"/>
    <s v="Zone 3 - Mile68"/>
    <x v="265"/>
    <x v="51"/>
    <x v="30"/>
    <x v="1"/>
    <x v="9"/>
    <x v="0"/>
    <x v="0"/>
    <m/>
    <s v=""/>
    <s v=""/>
  </r>
  <r>
    <x v="5"/>
    <d v="2022-02-26T00:00:00"/>
    <s v="Zone 3 - Mile68"/>
    <x v="368"/>
    <x v="67"/>
    <x v="153"/>
    <x v="5"/>
    <x v="9"/>
    <x v="0"/>
    <x v="0"/>
    <m/>
    <s v=""/>
    <s v=""/>
  </r>
  <r>
    <x v="5"/>
    <d v="2022-02-26T00:00:00"/>
    <s v="Zone 3 - Mile68"/>
    <x v="369"/>
    <x v="273"/>
    <x v="178"/>
    <x v="1"/>
    <x v="9"/>
    <x v="0"/>
    <x v="0"/>
    <m/>
    <s v=""/>
    <s v=""/>
  </r>
  <r>
    <x v="5"/>
    <d v="2022-02-26T00:00:00"/>
    <s v="Zone 3 - Mile68"/>
    <x v="230"/>
    <x v="116"/>
    <x v="152"/>
    <x v="5"/>
    <x v="9"/>
    <x v="0"/>
    <x v="0"/>
    <m/>
    <s v=""/>
    <s v=""/>
  </r>
  <r>
    <x v="5"/>
    <d v="2022-02-26T00:00:00"/>
    <s v="Zone 3 - Mile68"/>
    <x v="370"/>
    <x v="139"/>
    <x v="218"/>
    <x v="1"/>
    <x v="9"/>
    <x v="0"/>
    <x v="0"/>
    <m/>
    <s v=""/>
    <s v=""/>
  </r>
  <r>
    <x v="5"/>
    <d v="2022-02-26T00:00:00"/>
    <s v="Zone 3 - Mile68"/>
    <x v="341"/>
    <x v="70"/>
    <x v="80"/>
    <x v="2"/>
    <x v="9"/>
    <x v="0"/>
    <x v="0"/>
    <m/>
    <s v=""/>
    <s v=""/>
  </r>
  <r>
    <x v="5"/>
    <d v="2022-02-26T00:00:00"/>
    <s v="Zone 3 - Mile68"/>
    <x v="371"/>
    <x v="274"/>
    <x v="219"/>
    <x v="2"/>
    <x v="9"/>
    <x v="0"/>
    <x v="0"/>
    <m/>
    <s v=""/>
    <s v=""/>
  </r>
  <r>
    <x v="5"/>
    <d v="2022-02-26T00:00:00"/>
    <s v="Zone 3 - Mile68"/>
    <x v="82"/>
    <x v="74"/>
    <x v="30"/>
    <x v="5"/>
    <x v="9"/>
    <x v="0"/>
    <x v="3"/>
    <n v="152"/>
    <n v="18.2"/>
    <n v="18.2"/>
  </r>
  <r>
    <x v="5"/>
    <d v="2022-02-26T00:00:00"/>
    <s v="Zone 3 - Mile68"/>
    <x v="82"/>
    <x v="74"/>
    <x v="30"/>
    <x v="5"/>
    <x v="9"/>
    <x v="0"/>
    <x v="3"/>
    <n v="162"/>
    <n v="22.7"/>
    <n v="22.7"/>
  </r>
  <r>
    <x v="5"/>
    <d v="2022-02-26T00:00:00"/>
    <s v="Zone 3 - Mile68"/>
    <x v="225"/>
    <x v="187"/>
    <x v="54"/>
    <x v="5"/>
    <x v="9"/>
    <x v="0"/>
    <x v="3"/>
    <n v="127"/>
    <n v="9.8000000000000007"/>
    <n v="9.8000000000000007"/>
  </r>
  <r>
    <x v="5"/>
    <d v="2022-02-26T00:00:00"/>
    <s v="Zone 3 - Mile68"/>
    <x v="225"/>
    <x v="187"/>
    <x v="54"/>
    <x v="5"/>
    <x v="9"/>
    <x v="0"/>
    <x v="3"/>
    <n v="158"/>
    <n v="20.8"/>
    <n v="20.8"/>
  </r>
  <r>
    <x v="5"/>
    <d v="2022-02-26T00:00:00"/>
    <s v="Zone 3 - Mile68"/>
    <x v="225"/>
    <x v="187"/>
    <x v="54"/>
    <x v="5"/>
    <x v="9"/>
    <x v="0"/>
    <x v="1"/>
    <n v="97"/>
    <n v="3.3"/>
    <n v="3.3"/>
  </r>
  <r>
    <x v="5"/>
    <d v="2022-02-26T00:00:00"/>
    <s v="Zone 3 - Mile68"/>
    <x v="78"/>
    <x v="70"/>
    <x v="53"/>
    <x v="5"/>
    <x v="9"/>
    <x v="0"/>
    <x v="2"/>
    <n v="82"/>
    <n v="2"/>
    <n v="2"/>
  </r>
  <r>
    <x v="5"/>
    <d v="2022-02-26T00:00:00"/>
    <s v="Zone 3 - Mile68"/>
    <x v="78"/>
    <x v="70"/>
    <x v="53"/>
    <x v="5"/>
    <x v="9"/>
    <x v="0"/>
    <x v="3"/>
    <n v="151"/>
    <n v="17.8"/>
    <n v="17.8"/>
  </r>
  <r>
    <x v="5"/>
    <d v="2022-02-26T00:00:00"/>
    <s v="Zone 3 - Mile68"/>
    <x v="232"/>
    <x v="7"/>
    <x v="153"/>
    <x v="5"/>
    <x v="9"/>
    <x v="0"/>
    <x v="3"/>
    <n v="149"/>
    <n v="17"/>
    <n v="17"/>
  </r>
  <r>
    <x v="5"/>
    <d v="2022-02-26T00:00:00"/>
    <s v="Zone 3 - Mile68"/>
    <x v="232"/>
    <x v="7"/>
    <x v="153"/>
    <x v="5"/>
    <x v="9"/>
    <x v="0"/>
    <x v="3"/>
    <n v="152"/>
    <n v="18.2"/>
    <n v="18.2"/>
  </r>
  <r>
    <x v="5"/>
    <d v="2022-02-26T00:00:00"/>
    <s v="Zone 3 - Mile68"/>
    <x v="232"/>
    <x v="7"/>
    <x v="153"/>
    <x v="5"/>
    <x v="9"/>
    <x v="0"/>
    <x v="1"/>
    <n v="104"/>
    <n v="4.2"/>
    <n v="4.2"/>
  </r>
  <r>
    <x v="5"/>
    <d v="2022-02-26T00:00:00"/>
    <s v="Zone 3 - Mile68"/>
    <x v="223"/>
    <x v="185"/>
    <x v="149"/>
    <x v="4"/>
    <x v="9"/>
    <x v="0"/>
    <x v="3"/>
    <n v="131"/>
    <n v="10.9"/>
    <n v="10.9"/>
  </r>
  <r>
    <x v="5"/>
    <d v="2022-02-26T00:00:00"/>
    <s v="Zone 3 - Mile68"/>
    <x v="223"/>
    <x v="185"/>
    <x v="149"/>
    <x v="4"/>
    <x v="9"/>
    <x v="0"/>
    <x v="1"/>
    <n v="111"/>
    <n v="5.3"/>
    <n v="5.3"/>
  </r>
  <r>
    <x v="5"/>
    <d v="2022-02-26T00:00:00"/>
    <s v="Zone 3 - Mile68"/>
    <x v="224"/>
    <x v="186"/>
    <x v="51"/>
    <x v="5"/>
    <x v="9"/>
    <x v="0"/>
    <x v="2"/>
    <n v="89"/>
    <n v="2.6"/>
    <n v="2.6"/>
  </r>
  <r>
    <x v="5"/>
    <d v="2022-02-26T00:00:00"/>
    <s v="Zone 3 - Mile68"/>
    <x v="224"/>
    <x v="186"/>
    <x v="51"/>
    <x v="5"/>
    <x v="9"/>
    <x v="0"/>
    <x v="1"/>
    <n v="84"/>
    <n v="2"/>
    <n v="2"/>
  </r>
  <r>
    <x v="5"/>
    <d v="2022-02-26T00:00:00"/>
    <s v="Zone 3 - Mile68"/>
    <x v="372"/>
    <x v="257"/>
    <x v="30"/>
    <x v="0"/>
    <x v="9"/>
    <x v="1"/>
    <x v="0"/>
    <n v="42"/>
    <n v="0.8"/>
    <n v="0.8"/>
  </r>
  <r>
    <x v="5"/>
    <d v="2022-02-26T00:00:00"/>
    <s v="Zone 3 - Mile68"/>
    <x v="229"/>
    <x v="190"/>
    <x v="30"/>
    <x v="5"/>
    <x v="9"/>
    <x v="0"/>
    <x v="1"/>
    <n v="80"/>
    <n v="1.7"/>
    <n v="1.7"/>
  </r>
  <r>
    <x v="5"/>
    <d v="2022-02-26T00:00:00"/>
    <s v="Zone 3 - Mile68"/>
    <x v="89"/>
    <x v="81"/>
    <x v="15"/>
    <x v="1"/>
    <x v="9"/>
    <x v="4"/>
    <x v="0"/>
    <n v="36"/>
    <n v="0.9"/>
    <n v="0.9"/>
  </r>
  <r>
    <x v="5"/>
    <d v="2022-02-26T00:00:00"/>
    <s v="Zone 3 - Mile68"/>
    <x v="89"/>
    <x v="81"/>
    <x v="15"/>
    <x v="1"/>
    <x v="9"/>
    <x v="4"/>
    <x v="0"/>
    <n v="32"/>
    <n v="0.6"/>
    <n v="0.6"/>
  </r>
  <r>
    <x v="5"/>
    <d v="2022-02-26T00:00:00"/>
    <s v="Zone 3 - Mile68"/>
    <x v="89"/>
    <x v="81"/>
    <x v="15"/>
    <x v="1"/>
    <x v="9"/>
    <x v="4"/>
    <x v="0"/>
    <n v="37"/>
    <n v="0.9"/>
    <n v="0.9"/>
  </r>
  <r>
    <x v="5"/>
    <d v="2022-02-26T00:00:00"/>
    <s v="Zone 3 - Mile68"/>
    <x v="91"/>
    <x v="83"/>
    <x v="62"/>
    <x v="5"/>
    <x v="9"/>
    <x v="0"/>
    <x v="1"/>
    <n v="85"/>
    <n v="2.1"/>
    <n v="2.1"/>
  </r>
  <r>
    <x v="5"/>
    <d v="2022-02-26T00:00:00"/>
    <s v="Zone 3 - Mile68"/>
    <x v="220"/>
    <x v="7"/>
    <x v="146"/>
    <x v="5"/>
    <x v="9"/>
    <x v="0"/>
    <x v="3"/>
    <n v="129"/>
    <n v="10.4"/>
    <n v="10.4"/>
  </r>
  <r>
    <x v="5"/>
    <d v="2022-02-26T00:00:00"/>
    <s v="Zone 3 - Mile68"/>
    <x v="77"/>
    <x v="69"/>
    <x v="52"/>
    <x v="5"/>
    <x v="9"/>
    <x v="0"/>
    <x v="3"/>
    <n v="86"/>
    <n v="2.6"/>
    <n v="2.6"/>
  </r>
  <r>
    <x v="5"/>
    <d v="2022-02-26T00:00:00"/>
    <s v="Zone 3 - Mile68"/>
    <x v="231"/>
    <x v="49"/>
    <x v="46"/>
    <x v="1"/>
    <x v="9"/>
    <x v="0"/>
    <x v="3"/>
    <n v="81"/>
    <n v="2.1"/>
    <n v="2.1"/>
  </r>
  <r>
    <x v="5"/>
    <d v="2022-02-26T00:00:00"/>
    <s v="Zone 3 - Mile68"/>
    <x v="161"/>
    <x v="141"/>
    <x v="110"/>
    <x v="1"/>
    <x v="4"/>
    <x v="0"/>
    <x v="0"/>
    <m/>
    <s v=""/>
    <s v=""/>
  </r>
  <r>
    <x v="5"/>
    <d v="2022-02-26T00:00:00"/>
    <s v="Zone 3 - Mile68"/>
    <x v="155"/>
    <x v="137"/>
    <x v="105"/>
    <x v="1"/>
    <x v="4"/>
    <x v="0"/>
    <x v="0"/>
    <m/>
    <s v=""/>
    <s v=""/>
  </r>
  <r>
    <x v="5"/>
    <d v="2022-02-26T00:00:00"/>
    <s v="Zone 3 - Mile68"/>
    <x v="156"/>
    <x v="138"/>
    <x v="10"/>
    <x v="1"/>
    <x v="4"/>
    <x v="0"/>
    <x v="3"/>
    <n v="114"/>
    <n v="6.8"/>
    <n v="6.8"/>
  </r>
  <r>
    <x v="5"/>
    <d v="2022-02-26T00:00:00"/>
    <s v="Zone 3 - Mile68"/>
    <x v="157"/>
    <x v="9"/>
    <x v="106"/>
    <x v="1"/>
    <x v="4"/>
    <x v="0"/>
    <x v="3"/>
    <n v="142"/>
    <n v="14.4"/>
    <n v="14.4"/>
  </r>
  <r>
    <x v="5"/>
    <d v="2022-02-26T00:00:00"/>
    <s v="Zone 3 - Mile68"/>
    <x v="157"/>
    <x v="9"/>
    <x v="106"/>
    <x v="1"/>
    <x v="4"/>
    <x v="0"/>
    <x v="3"/>
    <n v="112"/>
    <n v="6.4"/>
    <n v="6.4"/>
  </r>
  <r>
    <x v="5"/>
    <d v="2022-02-26T00:00:00"/>
    <s v="Zone 3 - Mile68"/>
    <x v="157"/>
    <x v="9"/>
    <x v="106"/>
    <x v="1"/>
    <x v="4"/>
    <x v="0"/>
    <x v="3"/>
    <n v="126"/>
    <n v="9.6"/>
    <n v="9.6"/>
  </r>
  <r>
    <x v="5"/>
    <d v="2022-02-26T00:00:00"/>
    <s v="Zone 3 - Mile68"/>
    <x v="157"/>
    <x v="9"/>
    <x v="106"/>
    <x v="1"/>
    <x v="4"/>
    <x v="0"/>
    <x v="3"/>
    <n v="105"/>
    <n v="5.0999999999999996"/>
    <n v="5.0999999999999996"/>
  </r>
  <r>
    <x v="5"/>
    <d v="2022-02-26T00:00:00"/>
    <s v="Zone 3 - Mile68"/>
    <x v="157"/>
    <x v="9"/>
    <x v="106"/>
    <x v="1"/>
    <x v="4"/>
    <x v="0"/>
    <x v="1"/>
    <n v="96"/>
    <n v="3.2"/>
    <n v="3.2"/>
  </r>
  <r>
    <x v="5"/>
    <d v="2022-02-26T00:00:00"/>
    <s v="Zone 3 - Mile68"/>
    <x v="158"/>
    <x v="139"/>
    <x v="107"/>
    <x v="1"/>
    <x v="4"/>
    <x v="0"/>
    <x v="3"/>
    <n v="132"/>
    <n v="11.2"/>
    <n v="11.2"/>
  </r>
  <r>
    <x v="5"/>
    <d v="2022-02-26T00:00:00"/>
    <s v="Zone 3 - Mile68"/>
    <x v="158"/>
    <x v="139"/>
    <x v="107"/>
    <x v="1"/>
    <x v="4"/>
    <x v="0"/>
    <x v="3"/>
    <n v="109"/>
    <n v="5.8"/>
    <n v="5.8"/>
  </r>
  <r>
    <x v="5"/>
    <d v="2022-02-26T00:00:00"/>
    <s v="Zone 3 - Mile68"/>
    <x v="158"/>
    <x v="139"/>
    <x v="107"/>
    <x v="1"/>
    <x v="4"/>
    <x v="0"/>
    <x v="3"/>
    <n v="154"/>
    <n v="19.100000000000001"/>
    <n v="19.100000000000001"/>
  </r>
  <r>
    <x v="5"/>
    <d v="2022-02-26T00:00:00"/>
    <s v="Zone 3 - Mile68"/>
    <x v="373"/>
    <x v="209"/>
    <x v="148"/>
    <x v="7"/>
    <x v="4"/>
    <x v="0"/>
    <x v="3"/>
    <n v="96"/>
    <n v="3.8"/>
    <n v="3.8"/>
  </r>
  <r>
    <x v="5"/>
    <d v="2022-02-26T00:00:00"/>
    <s v="Zone 3 - Mile68"/>
    <x v="373"/>
    <x v="209"/>
    <x v="148"/>
    <x v="7"/>
    <x v="4"/>
    <x v="0"/>
    <x v="3"/>
    <n v="146"/>
    <n v="15.9"/>
    <n v="15.9"/>
  </r>
  <r>
    <x v="5"/>
    <d v="2022-02-26T00:00:00"/>
    <s v="Zone 3 - Mile68"/>
    <x v="162"/>
    <x v="142"/>
    <x v="111"/>
    <x v="10"/>
    <x v="4"/>
    <x v="0"/>
    <x v="3"/>
    <n v="156"/>
    <n v="19.899999999999999"/>
    <n v="19.899999999999999"/>
  </r>
  <r>
    <x v="5"/>
    <d v="2022-02-26T00:00:00"/>
    <s v="Zone 3 - Mile68"/>
    <x v="163"/>
    <x v="143"/>
    <x v="111"/>
    <x v="8"/>
    <x v="4"/>
    <x v="0"/>
    <x v="3"/>
    <n v="150"/>
    <n v="17.399999999999999"/>
    <n v="17.399999999999999"/>
  </r>
  <r>
    <x v="5"/>
    <d v="2022-02-26T00:00:00"/>
    <s v="Zone 3 - Mile68"/>
    <x v="154"/>
    <x v="136"/>
    <x v="104"/>
    <x v="1"/>
    <x v="4"/>
    <x v="0"/>
    <x v="3"/>
    <n v="141"/>
    <n v="14.1"/>
    <n v="14.1"/>
  </r>
  <r>
    <x v="5"/>
    <d v="2022-02-26T00:00:00"/>
    <s v="Zone 3 - Mile68"/>
    <x v="154"/>
    <x v="136"/>
    <x v="104"/>
    <x v="1"/>
    <x v="4"/>
    <x v="0"/>
    <x v="3"/>
    <n v="117"/>
    <n v="7.4"/>
    <n v="7.4"/>
  </r>
  <r>
    <x v="5"/>
    <d v="2022-02-26T00:00:00"/>
    <s v="Zone 3 - Mile68"/>
    <x v="152"/>
    <x v="134"/>
    <x v="104"/>
    <x v="0"/>
    <x v="4"/>
    <x v="0"/>
    <x v="0"/>
    <m/>
    <s v=""/>
    <s v=""/>
  </r>
  <r>
    <x v="5"/>
    <d v="2022-02-26T00:00:00"/>
    <s v="Zone 3 - Mile68"/>
    <x v="153"/>
    <x v="135"/>
    <x v="104"/>
    <x v="0"/>
    <x v="4"/>
    <x v="0"/>
    <x v="3"/>
    <n v="139"/>
    <n v="13.4"/>
    <n v="13.4"/>
  </r>
  <r>
    <x v="5"/>
    <d v="2022-02-26T00:00:00"/>
    <s v="Zone 3 - Mile68"/>
    <x v="159"/>
    <x v="78"/>
    <x v="108"/>
    <x v="2"/>
    <x v="4"/>
    <x v="0"/>
    <x v="0"/>
    <m/>
    <s v=""/>
    <s v=""/>
  </r>
  <r>
    <x v="5"/>
    <d v="2022-02-26T00:00:00"/>
    <s v="Zone 3 - Mile68"/>
    <x v="160"/>
    <x v="140"/>
    <x v="109"/>
    <x v="2"/>
    <x v="4"/>
    <x v="0"/>
    <x v="0"/>
    <m/>
    <s v=""/>
    <s v=""/>
  </r>
  <r>
    <x v="5"/>
    <d v="2022-02-26T00:00:00"/>
    <s v="Zone 3 - Mile68"/>
    <x v="374"/>
    <x v="275"/>
    <x v="220"/>
    <x v="5"/>
    <x v="4"/>
    <x v="0"/>
    <x v="0"/>
    <m/>
    <s v=""/>
    <s v=""/>
  </r>
  <r>
    <x v="5"/>
    <d v="2022-02-26T00:00:00"/>
    <s v="Zone 3 - Mile68"/>
    <x v="151"/>
    <x v="133"/>
    <x v="103"/>
    <x v="1"/>
    <x v="4"/>
    <x v="0"/>
    <x v="3"/>
    <n v="107"/>
    <n v="5.5"/>
    <n v="5.5"/>
  </r>
  <r>
    <x v="5"/>
    <d v="2022-02-26T00:00:00"/>
    <s v="Zone 3 - Mile68"/>
    <x v="151"/>
    <x v="133"/>
    <x v="103"/>
    <x v="1"/>
    <x v="4"/>
    <x v="0"/>
    <x v="3"/>
    <n v="159"/>
    <n v="21.3"/>
    <n v="21.3"/>
  </r>
  <r>
    <x v="5"/>
    <d v="2022-02-26T00:00:00"/>
    <s v="Zone 3 - Mile68"/>
    <x v="151"/>
    <x v="133"/>
    <x v="103"/>
    <x v="1"/>
    <x v="4"/>
    <x v="0"/>
    <x v="3"/>
    <n v="108"/>
    <n v="5.6"/>
    <n v="5.6"/>
  </r>
  <r>
    <x v="5"/>
    <d v="2022-02-26T00:00:00"/>
    <s v="Zone 3 - Mile68"/>
    <x v="149"/>
    <x v="131"/>
    <x v="101"/>
    <x v="5"/>
    <x v="4"/>
    <x v="0"/>
    <x v="3"/>
    <n v="158"/>
    <n v="20.8"/>
    <n v="20.8"/>
  </r>
  <r>
    <x v="5"/>
    <d v="2022-02-26T00:00:00"/>
    <s v="Zone 3 - Mile68"/>
    <x v="149"/>
    <x v="131"/>
    <x v="101"/>
    <x v="5"/>
    <x v="4"/>
    <x v="0"/>
    <x v="3"/>
    <n v="159"/>
    <n v="21.3"/>
    <n v="21.3"/>
  </r>
  <r>
    <x v="5"/>
    <d v="2022-02-26T00:00:00"/>
    <s v="Zone 3 - Mile68"/>
    <x v="281"/>
    <x v="217"/>
    <x v="148"/>
    <x v="3"/>
    <x v="2"/>
    <x v="0"/>
    <x v="2"/>
    <n v="79"/>
    <n v="1.8"/>
    <n v="1.8"/>
  </r>
  <r>
    <x v="5"/>
    <d v="2022-02-26T00:00:00"/>
    <s v="Zone 3 - Mile68"/>
    <x v="281"/>
    <x v="217"/>
    <x v="148"/>
    <x v="3"/>
    <x v="2"/>
    <x v="1"/>
    <x v="0"/>
    <n v="42"/>
    <n v="0.8"/>
    <n v="0.8"/>
  </r>
  <r>
    <x v="5"/>
    <d v="2022-02-26T00:00:00"/>
    <s v="Zone 3 - Mile68"/>
    <x v="281"/>
    <x v="217"/>
    <x v="148"/>
    <x v="3"/>
    <x v="2"/>
    <x v="1"/>
    <x v="0"/>
    <n v="43"/>
    <n v="0.8"/>
    <n v="0.8"/>
  </r>
  <r>
    <x v="5"/>
    <d v="2022-02-26T00:00:00"/>
    <s v="Zone 3 - Mile68"/>
    <x v="281"/>
    <x v="217"/>
    <x v="148"/>
    <x v="3"/>
    <x v="2"/>
    <x v="1"/>
    <x v="0"/>
    <n v="57"/>
    <n v="1.9"/>
    <n v="1.9"/>
  </r>
  <r>
    <x v="5"/>
    <d v="2022-02-26T00:00:00"/>
    <s v="Zone 3 - Mile68"/>
    <x v="282"/>
    <x v="218"/>
    <x v="148"/>
    <x v="2"/>
    <x v="2"/>
    <x v="0"/>
    <x v="3"/>
    <n v="133"/>
    <n v="11.5"/>
    <n v="11.5"/>
  </r>
  <r>
    <x v="5"/>
    <d v="2022-02-26T00:00:00"/>
    <s v="Zone 3 - Mile68"/>
    <x v="375"/>
    <x v="276"/>
    <x v="221"/>
    <x v="3"/>
    <x v="2"/>
    <x v="0"/>
    <x v="0"/>
    <m/>
    <s v=""/>
    <s v=""/>
  </r>
  <r>
    <x v="5"/>
    <d v="2022-02-26T00:00:00"/>
    <s v="Zone 3 - Mile68"/>
    <x v="31"/>
    <x v="28"/>
    <x v="21"/>
    <x v="10"/>
    <x v="2"/>
    <x v="0"/>
    <x v="0"/>
    <m/>
    <s v=""/>
    <s v=""/>
  </r>
  <r>
    <x v="5"/>
    <d v="2022-02-26T00:00:00"/>
    <s v="Zone 3 - Mile68"/>
    <x v="32"/>
    <x v="29"/>
    <x v="21"/>
    <x v="2"/>
    <x v="2"/>
    <x v="0"/>
    <x v="3"/>
    <n v="122"/>
    <n v="8.6"/>
    <n v="8.6"/>
  </r>
  <r>
    <x v="5"/>
    <d v="2022-02-26T00:00:00"/>
    <s v="Zone 3 - Mile68"/>
    <x v="32"/>
    <x v="29"/>
    <x v="21"/>
    <x v="2"/>
    <x v="2"/>
    <x v="0"/>
    <x v="3"/>
    <n v="121"/>
    <n v="8.3000000000000007"/>
    <n v="8.3000000000000007"/>
  </r>
  <r>
    <x v="5"/>
    <d v="2022-02-26T00:00:00"/>
    <s v="Zone 3 - Mile68"/>
    <x v="30"/>
    <x v="27"/>
    <x v="20"/>
    <x v="1"/>
    <x v="2"/>
    <x v="0"/>
    <x v="3"/>
    <n v="149"/>
    <n v="17"/>
    <n v="17"/>
  </r>
  <r>
    <x v="5"/>
    <d v="2022-02-26T00:00:00"/>
    <s v="Zone 3 - Mile68"/>
    <x v="30"/>
    <x v="27"/>
    <x v="20"/>
    <x v="1"/>
    <x v="2"/>
    <x v="0"/>
    <x v="7"/>
    <n v="83"/>
    <n v="10.5"/>
    <n v="10.5"/>
  </r>
  <r>
    <x v="5"/>
    <d v="2022-02-26T00:00:00"/>
    <s v="Zone 3 - Mile68"/>
    <x v="30"/>
    <x v="27"/>
    <x v="20"/>
    <x v="1"/>
    <x v="2"/>
    <x v="0"/>
    <x v="2"/>
    <n v="83"/>
    <n v="2.1"/>
    <n v="2.1"/>
  </r>
  <r>
    <x v="5"/>
    <d v="2022-02-26T00:00:00"/>
    <s v="Zone 3 - Mile68"/>
    <x v="58"/>
    <x v="53"/>
    <x v="41"/>
    <x v="4"/>
    <x v="2"/>
    <x v="0"/>
    <x v="0"/>
    <m/>
    <s v=""/>
    <s v=""/>
  </r>
  <r>
    <x v="5"/>
    <d v="2022-02-26T00:00:00"/>
    <s v="Zone 3 - Mile68"/>
    <x v="376"/>
    <x v="277"/>
    <x v="222"/>
    <x v="5"/>
    <x v="2"/>
    <x v="0"/>
    <x v="3"/>
    <n v="123"/>
    <n v="8.8000000000000007"/>
    <n v="8.8000000000000007"/>
  </r>
  <r>
    <x v="5"/>
    <d v="2022-02-26T00:00:00"/>
    <s v="Zone 3 - Mile68"/>
    <x v="376"/>
    <x v="277"/>
    <x v="222"/>
    <x v="5"/>
    <x v="2"/>
    <x v="0"/>
    <x v="3"/>
    <n v="91"/>
    <n v="3.1"/>
    <n v="3.1"/>
  </r>
  <r>
    <x v="5"/>
    <d v="2022-02-26T00:00:00"/>
    <s v="Zone 3 - Mile68"/>
    <x v="376"/>
    <x v="277"/>
    <x v="222"/>
    <x v="5"/>
    <x v="2"/>
    <x v="0"/>
    <x v="3"/>
    <n v="102"/>
    <n v="4.5999999999999996"/>
    <n v="4.5999999999999996"/>
  </r>
  <r>
    <x v="5"/>
    <d v="2022-02-26T00:00:00"/>
    <s v="Zone 3 - Mile68"/>
    <x v="24"/>
    <x v="9"/>
    <x v="16"/>
    <x v="2"/>
    <x v="2"/>
    <x v="0"/>
    <x v="3"/>
    <n v="114"/>
    <n v="6.8"/>
    <n v="6.8"/>
  </r>
  <r>
    <x v="5"/>
    <d v="2022-02-26T00:00:00"/>
    <s v="Zone 3 - Mile68"/>
    <x v="24"/>
    <x v="9"/>
    <x v="16"/>
    <x v="2"/>
    <x v="2"/>
    <x v="0"/>
    <x v="3"/>
    <n v="102"/>
    <n v="4.5999999999999996"/>
    <n v="4.5999999999999996"/>
  </r>
  <r>
    <x v="5"/>
    <d v="2022-02-26T00:00:00"/>
    <s v="Zone 3 - Mile68"/>
    <x v="377"/>
    <x v="278"/>
    <x v="16"/>
    <x v="5"/>
    <x v="2"/>
    <x v="0"/>
    <x v="3"/>
    <n v="110"/>
    <n v="6"/>
    <n v="6"/>
  </r>
  <r>
    <x v="5"/>
    <d v="2022-02-26T00:00:00"/>
    <s v="Zone 3 - Mile68"/>
    <x v="377"/>
    <x v="278"/>
    <x v="16"/>
    <x v="5"/>
    <x v="2"/>
    <x v="0"/>
    <x v="3"/>
    <n v="97"/>
    <n v="3.9"/>
    <n v="3.9"/>
  </r>
  <r>
    <x v="5"/>
    <d v="2022-02-26T00:00:00"/>
    <s v="Zone 3 - Mile68"/>
    <x v="22"/>
    <x v="21"/>
    <x v="14"/>
    <x v="9"/>
    <x v="2"/>
    <x v="0"/>
    <x v="0"/>
    <m/>
    <s v=""/>
    <s v=""/>
  </r>
  <r>
    <x v="5"/>
    <d v="2022-02-26T00:00:00"/>
    <s v="Zone 3 - Mile68"/>
    <x v="280"/>
    <x v="216"/>
    <x v="177"/>
    <x v="2"/>
    <x v="2"/>
    <x v="0"/>
    <x v="0"/>
    <m/>
    <s v=""/>
    <s v=""/>
  </r>
  <r>
    <x v="5"/>
    <d v="2022-02-26T00:00:00"/>
    <s v="Zone 3 - Mile68"/>
    <x v="33"/>
    <x v="30"/>
    <x v="22"/>
    <x v="8"/>
    <x v="0"/>
    <x v="0"/>
    <x v="0"/>
    <m/>
    <s v=""/>
    <s v=""/>
  </r>
  <r>
    <x v="5"/>
    <d v="2022-02-26T00:00:00"/>
    <s v="Zone 3 - Mile68"/>
    <x v="27"/>
    <x v="24"/>
    <x v="18"/>
    <x v="5"/>
    <x v="2"/>
    <x v="0"/>
    <x v="3"/>
    <n v="155"/>
    <n v="19.5"/>
    <n v="19.5"/>
  </r>
  <r>
    <x v="5"/>
    <d v="2022-02-26T00:00:00"/>
    <s v="Zone 3 - Mile68"/>
    <x v="27"/>
    <x v="24"/>
    <x v="18"/>
    <x v="5"/>
    <x v="2"/>
    <x v="0"/>
    <x v="3"/>
    <n v="162"/>
    <n v="22.7"/>
    <n v="22.7"/>
  </r>
  <r>
    <x v="5"/>
    <d v="2022-02-26T00:00:00"/>
    <s v="Zone 3 - Mile68"/>
    <x v="27"/>
    <x v="24"/>
    <x v="18"/>
    <x v="5"/>
    <x v="2"/>
    <x v="0"/>
    <x v="3"/>
    <n v="159"/>
    <n v="21.3"/>
    <n v="21.3"/>
  </r>
  <r>
    <x v="5"/>
    <d v="2022-02-26T00:00:00"/>
    <s v="Zone 3 - Mile68"/>
    <x v="27"/>
    <x v="24"/>
    <x v="18"/>
    <x v="5"/>
    <x v="2"/>
    <x v="0"/>
    <x v="3"/>
    <n v="109"/>
    <n v="5.8"/>
    <n v="5.8"/>
  </r>
  <r>
    <x v="5"/>
    <d v="2022-02-26T00:00:00"/>
    <s v="Zone 3 - Mile68"/>
    <x v="28"/>
    <x v="25"/>
    <x v="18"/>
    <x v="2"/>
    <x v="2"/>
    <x v="0"/>
    <x v="3"/>
    <n v="128"/>
    <n v="10.1"/>
    <n v="10.1"/>
  </r>
  <r>
    <x v="5"/>
    <d v="2022-02-26T00:00:00"/>
    <s v="Zone 3 - Mile68"/>
    <x v="28"/>
    <x v="25"/>
    <x v="18"/>
    <x v="2"/>
    <x v="2"/>
    <x v="0"/>
    <x v="3"/>
    <n v="154"/>
    <n v="19.100000000000001"/>
    <n v="19.100000000000001"/>
  </r>
  <r>
    <x v="5"/>
    <d v="2022-02-26T00:00:00"/>
    <s v="Zone 3 - Mile68"/>
    <x v="28"/>
    <x v="25"/>
    <x v="18"/>
    <x v="2"/>
    <x v="2"/>
    <x v="0"/>
    <x v="3"/>
    <n v="144"/>
    <n v="15.1"/>
    <n v="15.1"/>
  </r>
  <r>
    <x v="5"/>
    <d v="2022-02-26T00:00:00"/>
    <s v="Zone 3 - Mile68"/>
    <x v="302"/>
    <x v="218"/>
    <x v="2"/>
    <x v="5"/>
    <x v="2"/>
    <x v="0"/>
    <x v="0"/>
    <m/>
    <s v=""/>
    <s v=""/>
  </r>
  <r>
    <x v="5"/>
    <d v="2022-02-26T00:00:00"/>
    <s v="Zone 3 - Mile68"/>
    <x v="215"/>
    <x v="181"/>
    <x v="144"/>
    <x v="2"/>
    <x v="19"/>
    <x v="0"/>
    <x v="3"/>
    <n v="107"/>
    <n v="5.5"/>
    <n v="5.5"/>
  </r>
  <r>
    <x v="5"/>
    <d v="2022-02-26T00:00:00"/>
    <s v="Zone 3 - Mile68"/>
    <x v="269"/>
    <x v="211"/>
    <x v="142"/>
    <x v="4"/>
    <x v="19"/>
    <x v="1"/>
    <x v="0"/>
    <n v="42"/>
    <n v="0.8"/>
    <n v="0.8"/>
  </r>
  <r>
    <x v="5"/>
    <d v="2022-02-26T00:00:00"/>
    <s v="Zone 3 - Mile68"/>
    <x v="269"/>
    <x v="211"/>
    <x v="142"/>
    <x v="4"/>
    <x v="19"/>
    <x v="1"/>
    <x v="0"/>
    <n v="51"/>
    <n v="1.4"/>
    <n v="1.4"/>
  </r>
  <r>
    <x v="5"/>
    <d v="2022-02-26T00:00:00"/>
    <s v="Zone 3 - Mile68"/>
    <x v="267"/>
    <x v="210"/>
    <x v="172"/>
    <x v="2"/>
    <x v="19"/>
    <x v="0"/>
    <x v="1"/>
    <n v="117"/>
    <n v="6.4"/>
    <n v="6.4"/>
  </r>
  <r>
    <x v="5"/>
    <d v="2022-02-26T00:00:00"/>
    <s v="Zone 3 - Mile68"/>
    <x v="218"/>
    <x v="183"/>
    <x v="73"/>
    <x v="5"/>
    <x v="19"/>
    <x v="0"/>
    <x v="3"/>
    <n v="98"/>
    <n v="4"/>
    <n v="4"/>
  </r>
  <r>
    <x v="5"/>
    <d v="2022-02-26T00:00:00"/>
    <s v="Zone 3 - Mile68"/>
    <x v="218"/>
    <x v="183"/>
    <x v="73"/>
    <x v="5"/>
    <x v="19"/>
    <x v="0"/>
    <x v="3"/>
    <n v="105"/>
    <n v="5.0999999999999996"/>
    <n v="5.0999999999999996"/>
  </r>
  <r>
    <x v="5"/>
    <d v="2022-02-26T00:00:00"/>
    <s v="Zone 3 - Mile68"/>
    <x v="218"/>
    <x v="183"/>
    <x v="73"/>
    <x v="5"/>
    <x v="19"/>
    <x v="1"/>
    <x v="0"/>
    <n v="48"/>
    <n v="1.1000000000000001"/>
    <n v="1.1000000000000001"/>
  </r>
  <r>
    <x v="5"/>
    <d v="2022-02-26T00:00:00"/>
    <s v="Zone 3 - Mile68"/>
    <x v="208"/>
    <x v="150"/>
    <x v="43"/>
    <x v="1"/>
    <x v="19"/>
    <x v="0"/>
    <x v="1"/>
    <n v="97"/>
    <n v="3.3"/>
    <n v="3.3"/>
  </r>
  <r>
    <x v="5"/>
    <d v="2022-02-26T00:00:00"/>
    <s v="Zone 3 - Mile68"/>
    <x v="209"/>
    <x v="177"/>
    <x v="40"/>
    <x v="7"/>
    <x v="19"/>
    <x v="1"/>
    <x v="0"/>
    <n v="46"/>
    <n v="1"/>
    <n v="1"/>
  </r>
  <r>
    <x v="5"/>
    <d v="2022-02-26T00:00:00"/>
    <s v="Zone 3 - Mile68"/>
    <x v="378"/>
    <x v="279"/>
    <x v="223"/>
    <x v="5"/>
    <x v="19"/>
    <x v="0"/>
    <x v="0"/>
    <m/>
    <s v=""/>
    <s v=""/>
  </r>
  <r>
    <x v="5"/>
    <d v="2022-02-26T00:00:00"/>
    <s v="Zone 3 - Mile68"/>
    <x v="210"/>
    <x v="9"/>
    <x v="51"/>
    <x v="5"/>
    <x v="19"/>
    <x v="0"/>
    <x v="0"/>
    <m/>
    <s v=""/>
    <s v=""/>
  </r>
  <r>
    <x v="5"/>
    <d v="2022-02-26T00:00:00"/>
    <s v="Zone 3 - Mile68"/>
    <x v="219"/>
    <x v="184"/>
    <x v="145"/>
    <x v="4"/>
    <x v="19"/>
    <x v="0"/>
    <x v="0"/>
    <m/>
    <s v=""/>
    <s v=""/>
  </r>
  <r>
    <x v="5"/>
    <d v="2022-02-26T00:00:00"/>
    <s v="Zone 3 - Mile68"/>
    <x v="339"/>
    <x v="254"/>
    <x v="172"/>
    <x v="3"/>
    <x v="19"/>
    <x v="0"/>
    <x v="0"/>
    <m/>
    <s v=""/>
    <s v=""/>
  </r>
  <r>
    <x v="5"/>
    <d v="2022-02-26T00:00:00"/>
    <s v="Zone 3 - Mile68"/>
    <x v="268"/>
    <x v="83"/>
    <x v="173"/>
    <x v="5"/>
    <x v="19"/>
    <x v="0"/>
    <x v="0"/>
    <m/>
    <s v=""/>
    <s v=""/>
  </r>
  <r>
    <x v="5"/>
    <d v="2022-02-26T00:00:00"/>
    <s v="Zone 3 - Mile68"/>
    <x v="217"/>
    <x v="83"/>
    <x v="73"/>
    <x v="8"/>
    <x v="19"/>
    <x v="0"/>
    <x v="3"/>
    <n v="102"/>
    <n v="4.5999999999999996"/>
    <n v="4.5999999999999996"/>
  </r>
  <r>
    <x v="5"/>
    <d v="2022-02-26T00:00:00"/>
    <s v="Zone 3 - Mile68"/>
    <x v="211"/>
    <x v="178"/>
    <x v="140"/>
    <x v="8"/>
    <x v="19"/>
    <x v="0"/>
    <x v="0"/>
    <m/>
    <s v=""/>
    <s v=""/>
  </r>
  <r>
    <x v="5"/>
    <d v="2022-02-26T00:00:00"/>
    <s v="Zone 3 - Mile68"/>
    <x v="213"/>
    <x v="180"/>
    <x v="142"/>
    <x v="5"/>
    <x v="19"/>
    <x v="0"/>
    <x v="0"/>
    <m/>
    <s v=""/>
    <s v=""/>
  </r>
  <r>
    <x v="5"/>
    <d v="2022-02-26T00:00:00"/>
    <s v="Zone 3 - Mile68"/>
    <x v="214"/>
    <x v="9"/>
    <x v="143"/>
    <x v="5"/>
    <x v="19"/>
    <x v="0"/>
    <x v="3"/>
    <n v="142"/>
    <n v="14.4"/>
    <n v="14.4"/>
  </r>
  <r>
    <x v="5"/>
    <d v="2022-02-26T00:00:00"/>
    <s v="Zone 3 - Mile68"/>
    <x v="214"/>
    <x v="9"/>
    <x v="143"/>
    <x v="5"/>
    <x v="19"/>
    <x v="0"/>
    <x v="3"/>
    <n v="133"/>
    <n v="11.5"/>
    <n v="11.5"/>
  </r>
  <r>
    <x v="5"/>
    <d v="2022-02-26T00:00:00"/>
    <s v="Zone 3 - Mile68"/>
    <x v="338"/>
    <x v="253"/>
    <x v="207"/>
    <x v="8"/>
    <x v="19"/>
    <x v="0"/>
    <x v="0"/>
    <m/>
    <s v=""/>
    <s v=""/>
  </r>
  <r>
    <x v="5"/>
    <d v="2022-02-26T00:00:00"/>
    <s v="Zone 3 - Mile68"/>
    <x v="67"/>
    <x v="60"/>
    <x v="45"/>
    <x v="1"/>
    <x v="7"/>
    <x v="0"/>
    <x v="3"/>
    <n v="124"/>
    <n v="9.1"/>
    <n v="9.1"/>
  </r>
  <r>
    <x v="5"/>
    <d v="2022-02-26T00:00:00"/>
    <s v="Zone 3 - Mile68"/>
    <x v="71"/>
    <x v="63"/>
    <x v="49"/>
    <x v="5"/>
    <x v="7"/>
    <x v="0"/>
    <x v="0"/>
    <m/>
    <s v=""/>
    <s v=""/>
  </r>
  <r>
    <x v="5"/>
    <d v="2022-02-26T00:00:00"/>
    <s v="Zone 3 - Mile68"/>
    <x v="379"/>
    <x v="280"/>
    <x v="224"/>
    <x v="1"/>
    <x v="7"/>
    <x v="1"/>
    <x v="0"/>
    <n v="41"/>
    <n v="0.7"/>
    <n v="0.7"/>
  </r>
  <r>
    <x v="5"/>
    <d v="2022-02-26T00:00:00"/>
    <s v="Zone 3 - Mile68"/>
    <x v="271"/>
    <x v="213"/>
    <x v="40"/>
    <x v="2"/>
    <x v="7"/>
    <x v="4"/>
    <x v="0"/>
    <n v="31"/>
    <n v="0.5"/>
    <n v="0.5"/>
  </r>
  <r>
    <x v="5"/>
    <d v="2022-02-26T00:00:00"/>
    <s v="Zone 3 - Mile68"/>
    <x v="56"/>
    <x v="51"/>
    <x v="41"/>
    <x v="2"/>
    <x v="7"/>
    <x v="0"/>
    <x v="0"/>
    <m/>
    <s v=""/>
    <s v=""/>
  </r>
  <r>
    <x v="5"/>
    <d v="2022-02-26T00:00:00"/>
    <s v="Zone 3 - Mile68"/>
    <x v="72"/>
    <x v="64"/>
    <x v="37"/>
    <x v="1"/>
    <x v="7"/>
    <x v="0"/>
    <x v="3"/>
    <n v="118"/>
    <n v="7.6"/>
    <n v="7.6"/>
  </r>
  <r>
    <x v="5"/>
    <d v="2022-02-26T00:00:00"/>
    <s v="Zone 3 - Mile68"/>
    <x v="65"/>
    <x v="58"/>
    <x v="46"/>
    <x v="1"/>
    <x v="7"/>
    <x v="0"/>
    <x v="0"/>
    <m/>
    <s v=""/>
    <s v=""/>
  </r>
  <r>
    <x v="5"/>
    <d v="2022-02-26T00:00:00"/>
    <s v="Zone 3 - Mile68"/>
    <x v="69"/>
    <x v="61"/>
    <x v="48"/>
    <x v="5"/>
    <x v="7"/>
    <x v="0"/>
    <x v="3"/>
    <n v="81"/>
    <n v="2.1"/>
    <n v="2.1"/>
  </r>
  <r>
    <x v="5"/>
    <d v="2022-02-26T00:00:00"/>
    <s v="Zone 3 - Mile68"/>
    <x v="69"/>
    <x v="61"/>
    <x v="48"/>
    <x v="5"/>
    <x v="7"/>
    <x v="0"/>
    <x v="3"/>
    <n v="74"/>
    <n v="1.5"/>
    <n v="1.5"/>
  </r>
  <r>
    <x v="5"/>
    <d v="2022-02-26T00:00:00"/>
    <s v="Zone 3 - Mile68"/>
    <x v="69"/>
    <x v="61"/>
    <x v="48"/>
    <x v="5"/>
    <x v="7"/>
    <x v="0"/>
    <x v="1"/>
    <n v="109"/>
    <n v="5"/>
    <n v="5"/>
  </r>
  <r>
    <x v="5"/>
    <d v="2022-02-26T00:00:00"/>
    <s v="Zone 3 - Mile68"/>
    <x v="69"/>
    <x v="61"/>
    <x v="48"/>
    <x v="5"/>
    <x v="7"/>
    <x v="0"/>
    <x v="1"/>
    <n v="69"/>
    <n v="1"/>
    <n v="1"/>
  </r>
  <r>
    <x v="5"/>
    <d v="2022-02-26T00:00:00"/>
    <s v="Zone 3 - Mile68"/>
    <x v="59"/>
    <x v="31"/>
    <x v="43"/>
    <x v="5"/>
    <x v="7"/>
    <x v="0"/>
    <x v="1"/>
    <n v="87"/>
    <n v="2.2999999999999998"/>
    <n v="2.2999999999999998"/>
  </r>
  <r>
    <x v="5"/>
    <d v="2022-02-26T00:00:00"/>
    <s v="Zone 3 - Mile68"/>
    <x v="51"/>
    <x v="47"/>
    <x v="37"/>
    <x v="0"/>
    <x v="7"/>
    <x v="1"/>
    <x v="0"/>
    <n v="40"/>
    <n v="0.7"/>
    <n v="0.7"/>
  </r>
  <r>
    <x v="5"/>
    <d v="2022-02-26T00:00:00"/>
    <s v="Zone 3 - Mile68"/>
    <x v="342"/>
    <x v="256"/>
    <x v="98"/>
    <x v="5"/>
    <x v="7"/>
    <x v="0"/>
    <x v="3"/>
    <n v="83"/>
    <n v="2.2999999999999998"/>
    <n v="2.2999999999999998"/>
  </r>
  <r>
    <x v="5"/>
    <d v="2022-02-26T00:00:00"/>
    <s v="Zone 3 - Mile68"/>
    <x v="53"/>
    <x v="49"/>
    <x v="39"/>
    <x v="5"/>
    <x v="7"/>
    <x v="0"/>
    <x v="0"/>
    <m/>
    <s v=""/>
    <s v=""/>
  </r>
  <r>
    <x v="5"/>
    <d v="2022-02-26T00:00:00"/>
    <s v="Zone 3 - Mile68"/>
    <x v="68"/>
    <x v="27"/>
    <x v="41"/>
    <x v="8"/>
    <x v="7"/>
    <x v="0"/>
    <x v="0"/>
    <m/>
    <s v=""/>
    <s v=""/>
  </r>
  <r>
    <x v="5"/>
    <d v="2022-02-26T00:00:00"/>
    <s v="Zone 3 - Mile68"/>
    <x v="61"/>
    <x v="55"/>
    <x v="44"/>
    <x v="5"/>
    <x v="7"/>
    <x v="0"/>
    <x v="1"/>
    <n v="89"/>
    <n v="2.5"/>
    <n v="2.5"/>
  </r>
  <r>
    <x v="5"/>
    <d v="2022-02-26T00:00:00"/>
    <s v="Zone 3 - Mile68"/>
    <x v="66"/>
    <x v="59"/>
    <x v="47"/>
    <x v="5"/>
    <x v="7"/>
    <x v="0"/>
    <x v="3"/>
    <n v="146"/>
    <n v="15.9"/>
    <n v="15.9"/>
  </r>
  <r>
    <x v="5"/>
    <d v="2022-02-26T00:00:00"/>
    <s v="Zone 3 - Mile68"/>
    <x v="165"/>
    <x v="144"/>
    <x v="98"/>
    <x v="5"/>
    <x v="16"/>
    <x v="0"/>
    <x v="3"/>
    <n v="136"/>
    <n v="12.4"/>
    <n v="12.4"/>
  </r>
  <r>
    <x v="5"/>
    <d v="2022-02-26T00:00:00"/>
    <s v="Zone 3 - Mile68"/>
    <x v="165"/>
    <x v="144"/>
    <x v="98"/>
    <x v="5"/>
    <x v="16"/>
    <x v="0"/>
    <x v="3"/>
    <n v="150"/>
    <n v="17.399999999999999"/>
    <n v="17.399999999999999"/>
  </r>
  <r>
    <x v="5"/>
    <d v="2022-02-26T00:00:00"/>
    <s v="Zone 3 - Mile68"/>
    <x v="165"/>
    <x v="144"/>
    <x v="98"/>
    <x v="5"/>
    <x v="16"/>
    <x v="0"/>
    <x v="3"/>
    <n v="123"/>
    <n v="8.8000000000000007"/>
    <n v="8.8000000000000007"/>
  </r>
  <r>
    <x v="5"/>
    <d v="2022-02-26T00:00:00"/>
    <s v="Zone 3 - Mile68"/>
    <x v="165"/>
    <x v="144"/>
    <x v="98"/>
    <x v="5"/>
    <x v="16"/>
    <x v="0"/>
    <x v="3"/>
    <n v="127"/>
    <n v="9.8000000000000007"/>
    <n v="9.8000000000000007"/>
  </r>
  <r>
    <x v="5"/>
    <d v="2022-02-26T00:00:00"/>
    <s v="Zone 3 - Mile68"/>
    <x v="168"/>
    <x v="147"/>
    <x v="113"/>
    <x v="1"/>
    <x v="16"/>
    <x v="0"/>
    <x v="3"/>
    <n v="146"/>
    <n v="15.9"/>
    <n v="15.9"/>
  </r>
  <r>
    <x v="5"/>
    <d v="2022-02-26T00:00:00"/>
    <s v="Zone 3 - Mile68"/>
    <x v="168"/>
    <x v="147"/>
    <x v="113"/>
    <x v="1"/>
    <x v="16"/>
    <x v="0"/>
    <x v="3"/>
    <n v="145"/>
    <n v="15.5"/>
    <n v="15.5"/>
  </r>
  <r>
    <x v="5"/>
    <d v="2022-02-26T00:00:00"/>
    <s v="Zone 3 - Mile68"/>
    <x v="166"/>
    <x v="145"/>
    <x v="7"/>
    <x v="1"/>
    <x v="16"/>
    <x v="0"/>
    <x v="3"/>
    <n v="112"/>
    <n v="6.4"/>
    <n v="6.4"/>
  </r>
  <r>
    <x v="5"/>
    <d v="2022-02-26T00:00:00"/>
    <s v="Zone 3 - Mile68"/>
    <x v="166"/>
    <x v="145"/>
    <x v="7"/>
    <x v="1"/>
    <x v="16"/>
    <x v="0"/>
    <x v="3"/>
    <n v="150"/>
    <n v="17.399999999999999"/>
    <n v="17.399999999999999"/>
  </r>
  <r>
    <x v="5"/>
    <d v="2022-02-26T00:00:00"/>
    <s v="Zone 3 - Mile68"/>
    <x v="166"/>
    <x v="145"/>
    <x v="7"/>
    <x v="1"/>
    <x v="16"/>
    <x v="0"/>
    <x v="3"/>
    <n v="103"/>
    <n v="4.8"/>
    <n v="4.8"/>
  </r>
  <r>
    <x v="5"/>
    <d v="2022-02-26T00:00:00"/>
    <s v="Zone 3 - Mile68"/>
    <x v="166"/>
    <x v="145"/>
    <x v="7"/>
    <x v="1"/>
    <x v="16"/>
    <x v="0"/>
    <x v="10"/>
    <n v="41"/>
    <n v="1.1000000000000001"/>
    <n v="1.1000000000000001"/>
  </r>
  <r>
    <x v="5"/>
    <d v="2022-02-26T00:00:00"/>
    <s v="Zone 3 - Mile68"/>
    <x v="171"/>
    <x v="150"/>
    <x v="116"/>
    <x v="5"/>
    <x v="16"/>
    <x v="0"/>
    <x v="3"/>
    <n v="92"/>
    <n v="3.3"/>
    <n v="3.3"/>
  </r>
  <r>
    <x v="5"/>
    <d v="2022-02-26T00:00:00"/>
    <s v="Zone 3 - Mile68"/>
    <x v="171"/>
    <x v="150"/>
    <x v="116"/>
    <x v="5"/>
    <x v="16"/>
    <x v="0"/>
    <x v="1"/>
    <n v="84"/>
    <n v="2"/>
    <n v="2"/>
  </r>
  <r>
    <x v="5"/>
    <d v="2022-02-26T00:00:00"/>
    <s v="Zone 3 - Mile68"/>
    <x v="169"/>
    <x v="148"/>
    <x v="114"/>
    <x v="5"/>
    <x v="16"/>
    <x v="0"/>
    <x v="3"/>
    <n v="119"/>
    <n v="7.9"/>
    <n v="7.9"/>
  </r>
  <r>
    <x v="5"/>
    <d v="2022-02-26T00:00:00"/>
    <s v="Zone 3 - Mile68"/>
    <x v="175"/>
    <x v="153"/>
    <x v="119"/>
    <x v="8"/>
    <x v="16"/>
    <x v="1"/>
    <x v="0"/>
    <n v="41"/>
    <n v="0.7"/>
    <n v="0.7"/>
  </r>
  <r>
    <x v="5"/>
    <d v="2022-02-26T00:00:00"/>
    <s v="Zone 3 - Mile68"/>
    <x v="179"/>
    <x v="155"/>
    <x v="121"/>
    <x v="7"/>
    <x v="16"/>
    <x v="0"/>
    <x v="0"/>
    <m/>
    <s v=""/>
    <s v=""/>
  </r>
  <r>
    <x v="5"/>
    <d v="2022-02-26T00:00:00"/>
    <s v="Zone 3 - Mile68"/>
    <x v="178"/>
    <x v="122"/>
    <x v="121"/>
    <x v="1"/>
    <x v="16"/>
    <x v="0"/>
    <x v="0"/>
    <m/>
    <s v=""/>
    <s v=""/>
  </r>
  <r>
    <x v="5"/>
    <d v="2022-02-26T00:00:00"/>
    <s v="Zone 3 - Mile68"/>
    <x v="380"/>
    <x v="46"/>
    <x v="121"/>
    <x v="0"/>
    <x v="16"/>
    <x v="0"/>
    <x v="0"/>
    <m/>
    <s v=""/>
    <s v=""/>
  </r>
  <r>
    <x v="5"/>
    <d v="2022-02-26T00:00:00"/>
    <s v="Zone 3 - Mile68"/>
    <x v="381"/>
    <x v="122"/>
    <x v="225"/>
    <x v="5"/>
    <x v="16"/>
    <x v="0"/>
    <x v="0"/>
    <m/>
    <s v=""/>
    <s v=""/>
  </r>
  <r>
    <x v="5"/>
    <d v="2022-02-26T00:00:00"/>
    <s v="Zone 3 - Mile68"/>
    <x v="177"/>
    <x v="46"/>
    <x v="120"/>
    <x v="5"/>
    <x v="16"/>
    <x v="0"/>
    <x v="0"/>
    <m/>
    <s v=""/>
    <s v=""/>
  </r>
  <r>
    <x v="5"/>
    <d v="2022-02-26T00:00:00"/>
    <s v="Zone 3 - Mile68"/>
    <x v="285"/>
    <x v="221"/>
    <x v="120"/>
    <x v="2"/>
    <x v="16"/>
    <x v="0"/>
    <x v="0"/>
    <m/>
    <s v=""/>
    <s v=""/>
  </r>
  <r>
    <x v="5"/>
    <d v="2022-02-26T00:00:00"/>
    <s v="Zone 3 - Mile68"/>
    <x v="181"/>
    <x v="157"/>
    <x v="74"/>
    <x v="0"/>
    <x v="16"/>
    <x v="0"/>
    <x v="0"/>
    <m/>
    <s v=""/>
    <s v=""/>
  </r>
  <r>
    <x v="5"/>
    <d v="2022-02-26T00:00:00"/>
    <s v="Zone 3 - Mile68"/>
    <x v="167"/>
    <x v="146"/>
    <x v="112"/>
    <x v="5"/>
    <x v="4"/>
    <x v="0"/>
    <x v="0"/>
    <m/>
    <s v=""/>
    <s v=""/>
  </r>
  <r>
    <x v="5"/>
    <d v="2022-02-26T00:00:00"/>
    <s v="Zone 3 - Mile68"/>
    <x v="170"/>
    <x v="149"/>
    <x v="115"/>
    <x v="5"/>
    <x v="16"/>
    <x v="0"/>
    <x v="0"/>
    <m/>
    <s v=""/>
    <s v=""/>
  </r>
  <r>
    <x v="5"/>
    <d v="2022-02-26T00:00:00"/>
    <s v="Zone 3 - Mile68"/>
    <x v="174"/>
    <x v="152"/>
    <x v="74"/>
    <x v="1"/>
    <x v="16"/>
    <x v="0"/>
    <x v="0"/>
    <m/>
    <s v=""/>
    <s v=""/>
  </r>
  <r>
    <x v="5"/>
    <d v="2022-02-26T00:00:00"/>
    <s v="Zone 3 - Mile68"/>
    <x v="19"/>
    <x v="18"/>
    <x v="12"/>
    <x v="2"/>
    <x v="0"/>
    <x v="0"/>
    <x v="3"/>
    <n v="141"/>
    <n v="14.1"/>
    <n v="14.1"/>
  </r>
  <r>
    <x v="5"/>
    <d v="2022-02-26T00:00:00"/>
    <s v="Zone 3 - Mile68"/>
    <x v="19"/>
    <x v="18"/>
    <x v="12"/>
    <x v="2"/>
    <x v="0"/>
    <x v="0"/>
    <x v="3"/>
    <n v="90"/>
    <n v="3"/>
    <n v="3"/>
  </r>
  <r>
    <x v="5"/>
    <d v="2022-02-26T00:00:00"/>
    <s v="Zone 3 - Mile68"/>
    <x v="19"/>
    <x v="18"/>
    <x v="12"/>
    <x v="2"/>
    <x v="0"/>
    <x v="0"/>
    <x v="3"/>
    <n v="144"/>
    <n v="15.1"/>
    <n v="15.1"/>
  </r>
  <r>
    <x v="5"/>
    <d v="2022-02-26T00:00:00"/>
    <s v="Zone 3 - Mile68"/>
    <x v="19"/>
    <x v="18"/>
    <x v="12"/>
    <x v="2"/>
    <x v="0"/>
    <x v="1"/>
    <x v="0"/>
    <n v="63"/>
    <n v="2.6"/>
    <n v="2.6"/>
  </r>
  <r>
    <x v="5"/>
    <d v="2022-02-26T00:00:00"/>
    <s v="Zone 3 - Mile68"/>
    <x v="13"/>
    <x v="12"/>
    <x v="8"/>
    <x v="2"/>
    <x v="0"/>
    <x v="0"/>
    <x v="3"/>
    <n v="137"/>
    <n v="12.8"/>
    <n v="12.8"/>
  </r>
  <r>
    <x v="5"/>
    <d v="2022-02-26T00:00:00"/>
    <s v="Zone 3 - Mile68"/>
    <x v="1"/>
    <x v="1"/>
    <x v="0"/>
    <x v="1"/>
    <x v="0"/>
    <x v="0"/>
    <x v="3"/>
    <n v="101"/>
    <n v="4.5"/>
    <n v="4.5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2"/>
    <n v="0.8"/>
    <n v="0.8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0"/>
    <n v="0.7"/>
    <n v="0.7"/>
  </r>
  <r>
    <x v="5"/>
    <d v="2022-02-26T00:00:00"/>
    <s v="Zone 3 - Mile68"/>
    <x v="0"/>
    <x v="0"/>
    <x v="0"/>
    <x v="0"/>
    <x v="0"/>
    <x v="1"/>
    <x v="0"/>
    <n v="41"/>
    <n v="0.7"/>
    <n v="0.7"/>
  </r>
  <r>
    <x v="5"/>
    <d v="2022-02-26T00:00:00"/>
    <s v="Zone 3 - Mile68"/>
    <x v="382"/>
    <x v="273"/>
    <x v="226"/>
    <x v="5"/>
    <x v="0"/>
    <x v="0"/>
    <x v="0"/>
    <m/>
    <s v=""/>
    <s v=""/>
  </r>
  <r>
    <x v="5"/>
    <d v="2022-02-26T00:00:00"/>
    <s v="Zone 3 - Mile68"/>
    <x v="12"/>
    <x v="7"/>
    <x v="7"/>
    <x v="2"/>
    <x v="0"/>
    <x v="0"/>
    <x v="3"/>
    <n v="99"/>
    <n v="4.2"/>
    <n v="4.2"/>
  </r>
  <r>
    <x v="5"/>
    <d v="2022-02-26T00:00:00"/>
    <s v="Zone 3 - Mile68"/>
    <x v="356"/>
    <x v="264"/>
    <x v="73"/>
    <x v="10"/>
    <x v="0"/>
    <x v="0"/>
    <x v="2"/>
    <n v="74"/>
    <n v="1.5"/>
    <n v="1.5"/>
  </r>
  <r>
    <x v="5"/>
    <d v="2022-02-26T00:00:00"/>
    <s v="Zone 3 - Mile68"/>
    <x v="356"/>
    <x v="264"/>
    <x v="73"/>
    <x v="10"/>
    <x v="0"/>
    <x v="0"/>
    <x v="2"/>
    <n v="89"/>
    <n v="2.6"/>
    <n v="2.6"/>
  </r>
  <r>
    <x v="5"/>
    <d v="2022-02-26T00:00:00"/>
    <s v="Zone 3 - Mile68"/>
    <x v="356"/>
    <x v="264"/>
    <x v="73"/>
    <x v="10"/>
    <x v="0"/>
    <x v="0"/>
    <x v="2"/>
    <n v="85"/>
    <n v="2.2000000000000002"/>
    <n v="2.2000000000000002"/>
  </r>
  <r>
    <x v="5"/>
    <d v="2022-02-26T00:00:00"/>
    <s v="Zone 3 - Mile68"/>
    <x v="356"/>
    <x v="264"/>
    <x v="73"/>
    <x v="10"/>
    <x v="0"/>
    <x v="0"/>
    <x v="3"/>
    <n v="105"/>
    <n v="5.0999999999999996"/>
    <n v="5.0999999999999996"/>
  </r>
  <r>
    <x v="5"/>
    <d v="2022-02-26T00:00:00"/>
    <s v="Zone 3 - Mile68"/>
    <x v="383"/>
    <x v="281"/>
    <x v="73"/>
    <x v="11"/>
    <x v="0"/>
    <x v="0"/>
    <x v="13"/>
    <n v="49"/>
    <n v="3.7"/>
    <n v="3.7"/>
  </r>
  <r>
    <x v="5"/>
    <d v="2022-02-26T00:00:00"/>
    <s v="Zone 3 - Mile68"/>
    <x v="383"/>
    <x v="281"/>
    <x v="73"/>
    <x v="11"/>
    <x v="0"/>
    <x v="0"/>
    <x v="13"/>
    <n v="56"/>
    <n v="5.7"/>
    <n v="5.7"/>
  </r>
  <r>
    <x v="5"/>
    <d v="2022-02-26T00:00:00"/>
    <s v="Zone 3 - Mile68"/>
    <x v="383"/>
    <x v="281"/>
    <x v="73"/>
    <x v="11"/>
    <x v="0"/>
    <x v="0"/>
    <x v="2"/>
    <n v="72"/>
    <n v="1.3"/>
    <n v="1.3"/>
  </r>
  <r>
    <x v="5"/>
    <d v="2022-02-26T00:00:00"/>
    <s v="Zone 3 - Mile68"/>
    <x v="383"/>
    <x v="281"/>
    <x v="73"/>
    <x v="11"/>
    <x v="0"/>
    <x v="1"/>
    <x v="0"/>
    <n v="58"/>
    <n v="2"/>
    <n v="2"/>
  </r>
  <r>
    <x v="5"/>
    <d v="2022-02-26T00:00:00"/>
    <s v="Zone 3 - Mile68"/>
    <x v="14"/>
    <x v="13"/>
    <x v="9"/>
    <x v="8"/>
    <x v="0"/>
    <x v="0"/>
    <x v="0"/>
    <m/>
    <s v=""/>
    <s v=""/>
  </r>
  <r>
    <x v="5"/>
    <d v="2022-02-26T00:00:00"/>
    <s v="Zone 3 - Mile68"/>
    <x v="2"/>
    <x v="2"/>
    <x v="1"/>
    <x v="2"/>
    <x v="0"/>
    <x v="0"/>
    <x v="0"/>
    <m/>
    <s v=""/>
    <s v=""/>
  </r>
  <r>
    <x v="5"/>
    <d v="2022-02-26T00:00:00"/>
    <s v="Zone 3 - Mile68"/>
    <x v="3"/>
    <x v="3"/>
    <x v="1"/>
    <x v="3"/>
    <x v="0"/>
    <x v="0"/>
    <x v="0"/>
    <m/>
    <s v=""/>
    <s v=""/>
  </r>
  <r>
    <x v="5"/>
    <d v="2022-02-26T00:00:00"/>
    <s v="Zone 3 - Mile68"/>
    <x v="10"/>
    <x v="10"/>
    <x v="6"/>
    <x v="2"/>
    <x v="0"/>
    <x v="0"/>
    <x v="3"/>
    <n v="69"/>
    <n v="1.2"/>
    <n v="1.2"/>
  </r>
  <r>
    <x v="5"/>
    <d v="2022-02-26T00:00:00"/>
    <s v="Zone 3 - Mile68"/>
    <x v="10"/>
    <x v="10"/>
    <x v="6"/>
    <x v="2"/>
    <x v="0"/>
    <x v="1"/>
    <x v="0"/>
    <n v="50"/>
    <n v="1.3"/>
    <n v="1.3"/>
  </r>
  <r>
    <x v="5"/>
    <d v="2022-02-26T00:00:00"/>
    <s v="Zone 3 - Mile68"/>
    <x v="20"/>
    <x v="19"/>
    <x v="8"/>
    <x v="1"/>
    <x v="0"/>
    <x v="0"/>
    <x v="3"/>
    <n v="74"/>
    <n v="1.5"/>
    <n v="1.5"/>
  </r>
  <r>
    <x v="5"/>
    <d v="2022-02-26T00:00:00"/>
    <s v="Zone 3 - Mile68"/>
    <x v="20"/>
    <x v="19"/>
    <x v="8"/>
    <x v="1"/>
    <x v="0"/>
    <x v="0"/>
    <x v="3"/>
    <n v="134"/>
    <n v="11.8"/>
    <n v="11.8"/>
  </r>
  <r>
    <x v="5"/>
    <d v="2022-02-26T00:00:00"/>
    <s v="Zone 3 - Mile68"/>
    <x v="20"/>
    <x v="19"/>
    <x v="8"/>
    <x v="1"/>
    <x v="0"/>
    <x v="0"/>
    <x v="3"/>
    <n v="117"/>
    <n v="7.4"/>
    <n v="7.4"/>
  </r>
  <r>
    <x v="5"/>
    <d v="2022-02-26T00:00:00"/>
    <s v="Zone 3 - Mile68"/>
    <x v="20"/>
    <x v="19"/>
    <x v="8"/>
    <x v="1"/>
    <x v="0"/>
    <x v="0"/>
    <x v="3"/>
    <n v="125"/>
    <n v="9.3000000000000007"/>
    <n v="9.3000000000000007"/>
  </r>
  <r>
    <x v="5"/>
    <d v="2022-02-26T00:00:00"/>
    <s v="Zone 3 - Mile68"/>
    <x v="11"/>
    <x v="11"/>
    <x v="6"/>
    <x v="7"/>
    <x v="0"/>
    <x v="0"/>
    <x v="0"/>
    <m/>
    <s v=""/>
    <s v=""/>
  </r>
  <r>
    <x v="5"/>
    <d v="2022-02-26T00:00:00"/>
    <s v="Zone 3 - Mile68"/>
    <x v="15"/>
    <x v="14"/>
    <x v="10"/>
    <x v="2"/>
    <x v="0"/>
    <x v="0"/>
    <x v="3"/>
    <n v="122"/>
    <n v="8.6"/>
    <n v="8.6"/>
  </r>
  <r>
    <x v="5"/>
    <d v="2022-02-26T00:00:00"/>
    <s v="Zone 3 - Mile68"/>
    <x v="15"/>
    <x v="14"/>
    <x v="10"/>
    <x v="2"/>
    <x v="0"/>
    <x v="0"/>
    <x v="3"/>
    <n v="154"/>
    <n v="19.100000000000001"/>
    <n v="19.100000000000001"/>
  </r>
  <r>
    <x v="5"/>
    <d v="2022-02-26T00:00:00"/>
    <s v="Zone 3 - Mile68"/>
    <x v="15"/>
    <x v="14"/>
    <x v="10"/>
    <x v="2"/>
    <x v="0"/>
    <x v="0"/>
    <x v="3"/>
    <n v="151"/>
    <n v="17.8"/>
    <n v="17.8"/>
  </r>
  <r>
    <x v="5"/>
    <d v="2022-02-26T00:00:00"/>
    <s v="Zone 3 - Mile68"/>
    <x v="18"/>
    <x v="17"/>
    <x v="4"/>
    <x v="7"/>
    <x v="0"/>
    <x v="0"/>
    <x v="3"/>
    <n v="160"/>
    <n v="21.7"/>
    <n v="21.7"/>
  </r>
  <r>
    <x v="5"/>
    <d v="2022-02-26T00:00:00"/>
    <s v="Zone 3 - Mile68"/>
    <x v="18"/>
    <x v="17"/>
    <x v="4"/>
    <x v="7"/>
    <x v="0"/>
    <x v="0"/>
    <x v="3"/>
    <n v="155"/>
    <n v="19.5"/>
    <n v="19.5"/>
  </r>
  <r>
    <x v="5"/>
    <d v="2022-02-26T00:00:00"/>
    <s v="Zone 3 - Mile68"/>
    <x v="18"/>
    <x v="17"/>
    <x v="4"/>
    <x v="7"/>
    <x v="0"/>
    <x v="0"/>
    <x v="3"/>
    <n v="121"/>
    <n v="8.3000000000000007"/>
    <n v="8.3000000000000007"/>
  </r>
  <r>
    <x v="5"/>
    <d v="2022-02-26T00:00:00"/>
    <s v="Zone 3 - Mile68"/>
    <x v="18"/>
    <x v="17"/>
    <x v="4"/>
    <x v="7"/>
    <x v="0"/>
    <x v="0"/>
    <x v="3"/>
    <n v="128"/>
    <n v="10.1"/>
    <n v="10.1"/>
  </r>
  <r>
    <x v="5"/>
    <d v="2022-02-26T00:00:00"/>
    <s v="Zone 3 - Mile68"/>
    <x v="384"/>
    <x v="282"/>
    <x v="227"/>
    <x v="2"/>
    <x v="0"/>
    <x v="0"/>
    <x v="7"/>
    <n v="63"/>
    <n v="4.5"/>
    <n v="4.5"/>
  </r>
  <r>
    <x v="5"/>
    <d v="2022-02-26T00:00:00"/>
    <s v="Zone 3 - Mile68"/>
    <x v="16"/>
    <x v="15"/>
    <x v="11"/>
    <x v="8"/>
    <x v="0"/>
    <x v="0"/>
    <x v="0"/>
    <m/>
    <s v=""/>
    <s v=""/>
  </r>
  <r>
    <x v="5"/>
    <d v="2022-02-26T00:00:00"/>
    <s v="Zone 3 - Mile68"/>
    <x v="329"/>
    <x v="249"/>
    <x v="201"/>
    <x v="5"/>
    <x v="0"/>
    <x v="0"/>
    <x v="0"/>
    <m/>
    <s v=""/>
    <s v=""/>
  </r>
  <r>
    <x v="5"/>
    <d v="2022-02-26T00:00:00"/>
    <s v="Zone 3 - Mile68"/>
    <x v="6"/>
    <x v="6"/>
    <x v="4"/>
    <x v="2"/>
    <x v="0"/>
    <x v="0"/>
    <x v="7"/>
    <n v="79"/>
    <n v="9"/>
    <n v="9"/>
  </r>
  <r>
    <x v="5"/>
    <d v="2022-02-26T00:00:00"/>
    <s v="Zone 3 - Mile68"/>
    <x v="186"/>
    <x v="161"/>
    <x v="123"/>
    <x v="9"/>
    <x v="11"/>
    <x v="0"/>
    <x v="11"/>
    <n v="61"/>
    <n v="10.199999999999999"/>
    <n v="10.199999999999999"/>
  </r>
  <r>
    <x v="5"/>
    <d v="2022-02-26T00:00:00"/>
    <s v="Zone 3 - Mile68"/>
    <x v="185"/>
    <x v="160"/>
    <x v="123"/>
    <x v="2"/>
    <x v="11"/>
    <x v="0"/>
    <x v="3"/>
    <n v="122"/>
    <n v="8.6"/>
    <n v="8.6"/>
  </r>
  <r>
    <x v="5"/>
    <d v="2022-02-26T00:00:00"/>
    <s v="Zone 3 - Mile68"/>
    <x v="187"/>
    <x v="162"/>
    <x v="123"/>
    <x v="7"/>
    <x v="11"/>
    <x v="0"/>
    <x v="3"/>
    <n v="136"/>
    <n v="12.4"/>
    <n v="12.4"/>
  </r>
  <r>
    <x v="5"/>
    <d v="2022-02-26T00:00:00"/>
    <s v="Zone 3 - Mile68"/>
    <x v="187"/>
    <x v="162"/>
    <x v="123"/>
    <x v="7"/>
    <x v="11"/>
    <x v="0"/>
    <x v="3"/>
    <n v="111"/>
    <n v="6.2"/>
    <n v="6.2"/>
  </r>
  <r>
    <x v="5"/>
    <d v="2022-02-26T00:00:00"/>
    <s v="Zone 3 - Mile68"/>
    <x v="289"/>
    <x v="223"/>
    <x v="77"/>
    <x v="1"/>
    <x v="11"/>
    <x v="0"/>
    <x v="3"/>
    <n v="130"/>
    <n v="10.7"/>
    <n v="10.7"/>
  </r>
  <r>
    <x v="5"/>
    <d v="2022-02-26T00:00:00"/>
    <s v="Zone 3 - Mile68"/>
    <x v="205"/>
    <x v="175"/>
    <x v="137"/>
    <x v="8"/>
    <x v="11"/>
    <x v="1"/>
    <x v="0"/>
    <n v="44"/>
    <n v="0.9"/>
    <n v="0.9"/>
  </r>
  <r>
    <x v="5"/>
    <d v="2022-02-26T00:00:00"/>
    <s v="Zone 3 - Mile68"/>
    <x v="206"/>
    <x v="176"/>
    <x v="138"/>
    <x v="2"/>
    <x v="11"/>
    <x v="0"/>
    <x v="3"/>
    <n v="74"/>
    <n v="1.5"/>
    <n v="1.5"/>
  </r>
  <r>
    <x v="5"/>
    <d v="2022-02-26T00:00:00"/>
    <s v="Zone 3 - Mile68"/>
    <x v="385"/>
    <x v="283"/>
    <x v="228"/>
    <x v="1"/>
    <x v="11"/>
    <x v="1"/>
    <x v="0"/>
    <n v="43"/>
    <n v="0.8"/>
    <n v="0.8"/>
  </r>
  <r>
    <x v="5"/>
    <d v="2022-02-26T00:00:00"/>
    <s v="Zone 3 - Mile68"/>
    <x v="195"/>
    <x v="168"/>
    <x v="130"/>
    <x v="8"/>
    <x v="11"/>
    <x v="0"/>
    <x v="3"/>
    <n v="122"/>
    <n v="8.6"/>
    <n v="8.6"/>
  </r>
  <r>
    <x v="5"/>
    <d v="2022-02-26T00:00:00"/>
    <s v="Zone 3 - Mile68"/>
    <x v="193"/>
    <x v="166"/>
    <x v="128"/>
    <x v="9"/>
    <x v="11"/>
    <x v="1"/>
    <x v="0"/>
    <n v="40"/>
    <n v="0.7"/>
    <n v="0.7"/>
  </r>
  <r>
    <x v="5"/>
    <d v="2022-02-26T00:00:00"/>
    <s v="Zone 3 - Mile68"/>
    <x v="292"/>
    <x v="226"/>
    <x v="181"/>
    <x v="1"/>
    <x v="11"/>
    <x v="0"/>
    <x v="1"/>
    <n v="77"/>
    <n v="1.5"/>
    <n v="1.5"/>
  </r>
  <r>
    <x v="5"/>
    <d v="2022-02-26T00:00:00"/>
    <s v="Zone 3 - Mile68"/>
    <x v="199"/>
    <x v="170"/>
    <x v="133"/>
    <x v="5"/>
    <x v="11"/>
    <x v="0"/>
    <x v="2"/>
    <n v="67"/>
    <n v="1.1000000000000001"/>
    <n v="1.1000000000000001"/>
  </r>
  <r>
    <x v="5"/>
    <d v="2022-02-26T00:00:00"/>
    <s v="Zone 3 - Mile68"/>
    <x v="199"/>
    <x v="170"/>
    <x v="133"/>
    <x v="5"/>
    <x v="11"/>
    <x v="0"/>
    <x v="2"/>
    <n v="82"/>
    <n v="2"/>
    <n v="2"/>
  </r>
  <r>
    <x v="5"/>
    <d v="2022-02-26T00:00:00"/>
    <s v="Zone 3 - Mile68"/>
    <x v="87"/>
    <x v="79"/>
    <x v="60"/>
    <x v="8"/>
    <x v="11"/>
    <x v="1"/>
    <x v="0"/>
    <n v="45"/>
    <n v="0.9"/>
    <n v="0.9"/>
  </r>
  <r>
    <x v="5"/>
    <d v="2022-02-26T00:00:00"/>
    <s v="Zone 3 - Mile68"/>
    <x v="87"/>
    <x v="79"/>
    <x v="60"/>
    <x v="8"/>
    <x v="11"/>
    <x v="1"/>
    <x v="0"/>
    <n v="43"/>
    <n v="0.8"/>
    <n v="0.8"/>
  </r>
  <r>
    <x v="5"/>
    <d v="2022-02-26T00:00:00"/>
    <s v="Zone 3 - Mile68"/>
    <x v="87"/>
    <x v="79"/>
    <x v="60"/>
    <x v="8"/>
    <x v="11"/>
    <x v="1"/>
    <x v="0"/>
    <n v="52"/>
    <n v="1.4"/>
    <n v="1.4"/>
  </r>
  <r>
    <x v="5"/>
    <d v="2022-02-26T00:00:00"/>
    <s v="Zone 3 - Mile68"/>
    <x v="87"/>
    <x v="79"/>
    <x v="60"/>
    <x v="8"/>
    <x v="11"/>
    <x v="1"/>
    <x v="0"/>
    <n v="43"/>
    <n v="0.8"/>
    <n v="0.8"/>
  </r>
  <r>
    <x v="5"/>
    <d v="2022-02-26T00:00:00"/>
    <s v="Zone 3 - Mile68"/>
    <x v="87"/>
    <x v="79"/>
    <x v="60"/>
    <x v="8"/>
    <x v="11"/>
    <x v="1"/>
    <x v="0"/>
    <n v="45"/>
    <n v="0.9"/>
    <n v="0.9"/>
  </r>
  <r>
    <x v="5"/>
    <d v="2022-02-26T00:00:00"/>
    <s v="Zone 3 - Mile68"/>
    <x v="87"/>
    <x v="79"/>
    <x v="60"/>
    <x v="8"/>
    <x v="11"/>
    <x v="1"/>
    <x v="0"/>
    <n v="40"/>
    <n v="0.7"/>
    <n v="0.7"/>
  </r>
  <r>
    <x v="5"/>
    <d v="2022-02-26T00:00:00"/>
    <s v="Zone 3 - Mile68"/>
    <x v="87"/>
    <x v="79"/>
    <x v="60"/>
    <x v="8"/>
    <x v="11"/>
    <x v="2"/>
    <x v="0"/>
    <n v="38"/>
    <n v="1.7"/>
    <n v="1.7"/>
  </r>
  <r>
    <x v="5"/>
    <d v="2022-02-26T00:00:00"/>
    <s v="Zone 3 - Mile68"/>
    <x v="191"/>
    <x v="165"/>
    <x v="57"/>
    <x v="5"/>
    <x v="18"/>
    <x v="0"/>
    <x v="0"/>
    <m/>
    <s v=""/>
    <s v=""/>
  </r>
  <r>
    <x v="5"/>
    <d v="2022-02-26T00:00:00"/>
    <s v="Zone 3 - Mile68"/>
    <x v="196"/>
    <x v="47"/>
    <x v="131"/>
    <x v="0"/>
    <x v="11"/>
    <x v="0"/>
    <x v="0"/>
    <m/>
    <s v=""/>
    <s v=""/>
  </r>
  <r>
    <x v="5"/>
    <d v="2022-02-26T00:00:00"/>
    <s v="Zone 3 - Mile68"/>
    <x v="386"/>
    <x v="284"/>
    <x v="26"/>
    <x v="5"/>
    <x v="11"/>
    <x v="0"/>
    <x v="0"/>
    <m/>
    <s v=""/>
    <s v=""/>
  </r>
  <r>
    <x v="5"/>
    <d v="2022-02-26T00:00:00"/>
    <s v="Zone 3 - Mile68"/>
    <x v="182"/>
    <x v="158"/>
    <x v="26"/>
    <x v="8"/>
    <x v="11"/>
    <x v="0"/>
    <x v="0"/>
    <m/>
    <s v=""/>
    <s v=""/>
  </r>
  <r>
    <x v="5"/>
    <d v="2022-02-26T00:00:00"/>
    <s v="Zone 3 - Mile68"/>
    <x v="183"/>
    <x v="122"/>
    <x v="73"/>
    <x v="8"/>
    <x v="18"/>
    <x v="0"/>
    <x v="0"/>
    <m/>
    <s v=""/>
    <s v=""/>
  </r>
  <r>
    <x v="5"/>
    <d v="2022-02-26T00:00:00"/>
    <s v="Zone 3 - Mile68"/>
    <x v="194"/>
    <x v="167"/>
    <x v="129"/>
    <x v="1"/>
    <x v="11"/>
    <x v="0"/>
    <x v="0"/>
    <m/>
    <s v=""/>
    <s v=""/>
  </r>
  <r>
    <x v="5"/>
    <d v="2022-02-26T00:00:00"/>
    <s v="Zone 3 - Mile68"/>
    <x v="291"/>
    <x v="225"/>
    <x v="180"/>
    <x v="9"/>
    <x v="11"/>
    <x v="0"/>
    <x v="0"/>
    <m/>
    <s v=""/>
    <s v=""/>
  </r>
  <r>
    <x v="5"/>
    <d v="2022-02-26T00:00:00"/>
    <s v="Zone 3 - Mile68"/>
    <x v="198"/>
    <x v="19"/>
    <x v="133"/>
    <x v="8"/>
    <x v="11"/>
    <x v="0"/>
    <x v="0"/>
    <m/>
    <s v=""/>
    <s v=""/>
  </r>
  <r>
    <x v="5"/>
    <d v="2022-02-26T00:00:00"/>
    <s v="Zone 3 - Mile68"/>
    <x v="264"/>
    <x v="20"/>
    <x v="60"/>
    <x v="1"/>
    <x v="11"/>
    <x v="0"/>
    <x v="0"/>
    <m/>
    <s v=""/>
    <s v=""/>
  </r>
  <r>
    <x v="5"/>
    <d v="2022-02-26T00:00:00"/>
    <s v="Zone 3 - Mile68"/>
    <x v="387"/>
    <x v="73"/>
    <x v="229"/>
    <x v="5"/>
    <x v="11"/>
    <x v="0"/>
    <x v="0"/>
    <m/>
    <s v=""/>
    <s v=""/>
  </r>
  <r>
    <x v="5"/>
    <d v="2022-02-26T00:00:00"/>
    <s v="Zone 3 - Mile68"/>
    <x v="287"/>
    <x v="222"/>
    <x v="179"/>
    <x v="0"/>
    <x v="11"/>
    <x v="0"/>
    <x v="0"/>
    <m/>
    <s v=""/>
    <s v=""/>
  </r>
  <r>
    <x v="5"/>
    <d v="2022-02-26T00:00:00"/>
    <s v="Zone 3 - Mile68"/>
    <x v="354"/>
    <x v="263"/>
    <x v="179"/>
    <x v="2"/>
    <x v="11"/>
    <x v="0"/>
    <x v="0"/>
    <m/>
    <s v=""/>
    <s v=""/>
  </r>
  <r>
    <x v="5"/>
    <d v="2022-02-26T00:00:00"/>
    <s v="Zone 3 - Mile68"/>
    <x v="388"/>
    <x v="285"/>
    <x v="230"/>
    <x v="4"/>
    <x v="11"/>
    <x v="0"/>
    <x v="0"/>
    <m/>
    <s v=""/>
    <s v=""/>
  </r>
  <r>
    <x v="5"/>
    <d v="2022-02-26T00:00:00"/>
    <s v="Zone 3 - Mile68"/>
    <x v="203"/>
    <x v="173"/>
    <x v="60"/>
    <x v="5"/>
    <x v="11"/>
    <x v="0"/>
    <x v="0"/>
    <m/>
    <s v=""/>
    <s v=""/>
  </r>
  <r>
    <x v="5"/>
    <d v="2022-02-26T00:00:00"/>
    <s v="Zone 3 - Mile68"/>
    <x v="389"/>
    <x v="286"/>
    <x v="231"/>
    <x v="5"/>
    <x v="11"/>
    <x v="0"/>
    <x v="0"/>
    <m/>
    <s v=""/>
    <s v=""/>
  </r>
  <r>
    <x v="5"/>
    <d v="2022-02-26T00:00:00"/>
    <s v="Zone 3 - Mile68"/>
    <x v="294"/>
    <x v="227"/>
    <x v="182"/>
    <x v="5"/>
    <x v="20"/>
    <x v="0"/>
    <x v="3"/>
    <n v="120"/>
    <n v="8.1"/>
    <n v="8.1"/>
  </r>
  <r>
    <x v="5"/>
    <d v="2022-02-26T00:00:00"/>
    <s v="Zone 3 - Mile68"/>
    <x v="293"/>
    <x v="49"/>
    <x v="106"/>
    <x v="5"/>
    <x v="20"/>
    <x v="0"/>
    <x v="3"/>
    <n v="106"/>
    <n v="5.3"/>
    <n v="5.3"/>
  </r>
  <r>
    <x v="5"/>
    <d v="2022-02-26T00:00:00"/>
    <s v="Zone 3 - Mile68"/>
    <x v="245"/>
    <x v="197"/>
    <x v="54"/>
    <x v="5"/>
    <x v="20"/>
    <x v="0"/>
    <x v="3"/>
    <n v="140"/>
    <n v="13.7"/>
    <n v="13.7"/>
  </r>
  <r>
    <x v="5"/>
    <d v="2022-02-26T00:00:00"/>
    <s v="Zone 3 - Mile68"/>
    <x v="248"/>
    <x v="199"/>
    <x v="12"/>
    <x v="5"/>
    <x v="20"/>
    <x v="0"/>
    <x v="3"/>
    <n v="96"/>
    <n v="3.8"/>
    <n v="3.8"/>
  </r>
  <r>
    <x v="5"/>
    <d v="2022-02-26T00:00:00"/>
    <s v="Zone 3 - Mile68"/>
    <x v="248"/>
    <x v="199"/>
    <x v="12"/>
    <x v="5"/>
    <x v="20"/>
    <x v="0"/>
    <x v="3"/>
    <n v="98"/>
    <n v="4"/>
    <n v="4"/>
  </r>
  <r>
    <x v="5"/>
    <d v="2022-02-26T00:00:00"/>
    <s v="Zone 3 - Mile68"/>
    <x v="297"/>
    <x v="230"/>
    <x v="183"/>
    <x v="3"/>
    <x v="20"/>
    <x v="1"/>
    <x v="0"/>
    <n v="42"/>
    <n v="0.8"/>
    <n v="0.8"/>
  </r>
  <r>
    <x v="5"/>
    <d v="2022-02-26T00:00:00"/>
    <s v="Zone 3 - Mile68"/>
    <x v="295"/>
    <x v="228"/>
    <x v="99"/>
    <x v="6"/>
    <x v="20"/>
    <x v="0"/>
    <x v="0"/>
    <m/>
    <s v=""/>
    <s v=""/>
  </r>
  <r>
    <x v="5"/>
    <d v="2022-02-26T00:00:00"/>
    <s v="Zone 3 - Mile68"/>
    <x v="296"/>
    <x v="229"/>
    <x v="99"/>
    <x v="1"/>
    <x v="20"/>
    <x v="0"/>
    <x v="0"/>
    <m/>
    <s v=""/>
    <s v=""/>
  </r>
  <r>
    <x v="5"/>
    <d v="2022-02-26T00:00:00"/>
    <s v="Zone 3 - Mile68"/>
    <x v="247"/>
    <x v="198"/>
    <x v="159"/>
    <x v="0"/>
    <x v="20"/>
    <x v="0"/>
    <x v="0"/>
    <m/>
    <s v=""/>
    <s v=""/>
  </r>
  <r>
    <x v="5"/>
    <d v="2022-02-26T00:00:00"/>
    <s v="Zone 3 - Mile68"/>
    <x v="246"/>
    <x v="77"/>
    <x v="159"/>
    <x v="1"/>
    <x v="20"/>
    <x v="0"/>
    <x v="0"/>
    <m/>
    <s v=""/>
    <s v=""/>
  </r>
  <r>
    <x v="5"/>
    <d v="2022-02-26T00:00:00"/>
    <s v="Zone 3 - Mile68"/>
    <x v="301"/>
    <x v="234"/>
    <x v="54"/>
    <x v="1"/>
    <x v="20"/>
    <x v="0"/>
    <x v="0"/>
    <m/>
    <s v=""/>
    <s v=""/>
  </r>
  <r>
    <x v="5"/>
    <d v="2022-02-26T00:00:00"/>
    <s v="Zone 3 - Mile68"/>
    <x v="237"/>
    <x v="92"/>
    <x v="18"/>
    <x v="5"/>
    <x v="20"/>
    <x v="0"/>
    <x v="0"/>
    <m/>
    <s v=""/>
    <s v=""/>
  </r>
  <r>
    <x v="5"/>
    <d v="2022-02-26T00:00:00"/>
    <s v="Zone 3 - Mile68"/>
    <x v="249"/>
    <x v="200"/>
    <x v="45"/>
    <x v="8"/>
    <x v="20"/>
    <x v="0"/>
    <x v="0"/>
    <m/>
    <s v=""/>
    <s v=""/>
  </r>
  <r>
    <x v="5"/>
    <d v="2022-02-26T00:00:00"/>
    <s v="Zone 3 - Mile68"/>
    <x v="236"/>
    <x v="193"/>
    <x v="18"/>
    <x v="5"/>
    <x v="20"/>
    <x v="0"/>
    <x v="0"/>
    <m/>
    <s v=""/>
    <s v=""/>
  </r>
  <r>
    <x v="5"/>
    <d v="2022-02-26T00:00:00"/>
    <s v="Zone 3 - Mile68"/>
    <x v="235"/>
    <x v="31"/>
    <x v="18"/>
    <x v="8"/>
    <x v="20"/>
    <x v="0"/>
    <x v="3"/>
    <n v="150"/>
    <n v="17.399999999999999"/>
    <n v="17.399999999999999"/>
  </r>
  <r>
    <x v="5"/>
    <d v="2022-02-26T00:00:00"/>
    <s v="Zone 3 - Mile68"/>
    <x v="234"/>
    <x v="192"/>
    <x v="154"/>
    <x v="8"/>
    <x v="20"/>
    <x v="0"/>
    <x v="0"/>
    <m/>
    <s v=""/>
    <s v=""/>
  </r>
  <r>
    <x v="5"/>
    <d v="2022-02-26T00:00:00"/>
    <s v="Zone 3 - Mile68"/>
    <x v="261"/>
    <x v="83"/>
    <x v="168"/>
    <x v="5"/>
    <x v="13"/>
    <x v="0"/>
    <x v="3"/>
    <n v="118"/>
    <n v="7.6"/>
    <n v="7.6"/>
  </r>
  <r>
    <x v="5"/>
    <d v="2022-02-26T00:00:00"/>
    <s v="Zone 3 - Mile68"/>
    <x v="253"/>
    <x v="202"/>
    <x v="163"/>
    <x v="1"/>
    <x v="13"/>
    <x v="1"/>
    <x v="0"/>
    <n v="41"/>
    <n v="0.7"/>
    <n v="0.7"/>
  </r>
  <r>
    <x v="5"/>
    <d v="2022-02-26T00:00:00"/>
    <s v="Zone 3 - Mile68"/>
    <x v="253"/>
    <x v="202"/>
    <x v="163"/>
    <x v="1"/>
    <x v="13"/>
    <x v="1"/>
    <x v="0"/>
    <n v="49"/>
    <n v="1.2"/>
    <n v="1.2"/>
  </r>
  <r>
    <x v="5"/>
    <d v="2022-02-26T00:00:00"/>
    <s v="Zone 3 - Mile68"/>
    <x v="308"/>
    <x v="237"/>
    <x v="187"/>
    <x v="3"/>
    <x v="13"/>
    <x v="1"/>
    <x v="0"/>
    <n v="47"/>
    <n v="1.1000000000000001"/>
    <n v="1.1000000000000001"/>
  </r>
  <r>
    <x v="5"/>
    <d v="2022-02-26T00:00:00"/>
    <s v="Zone 3 - Mile68"/>
    <x v="308"/>
    <x v="237"/>
    <x v="187"/>
    <x v="3"/>
    <x v="13"/>
    <x v="1"/>
    <x v="0"/>
    <n v="57"/>
    <n v="1.9"/>
    <n v="1.9"/>
  </r>
  <r>
    <x v="5"/>
    <d v="2022-02-26T00:00:00"/>
    <s v="Zone 3 - Mile68"/>
    <x v="308"/>
    <x v="237"/>
    <x v="187"/>
    <x v="3"/>
    <x v="13"/>
    <x v="0"/>
    <x v="10"/>
    <n v="40"/>
    <n v="1"/>
    <n v="1"/>
  </r>
  <r>
    <x v="5"/>
    <d v="2022-02-26T00:00:00"/>
    <s v="Zone 3 - Mile68"/>
    <x v="256"/>
    <x v="139"/>
    <x v="166"/>
    <x v="5"/>
    <x v="13"/>
    <x v="0"/>
    <x v="3"/>
    <n v="131"/>
    <n v="10.9"/>
    <n v="10.9"/>
  </r>
  <r>
    <x v="5"/>
    <d v="2022-02-26T00:00:00"/>
    <s v="Zone 3 - Mile68"/>
    <x v="257"/>
    <x v="52"/>
    <x v="140"/>
    <x v="1"/>
    <x v="13"/>
    <x v="0"/>
    <x v="3"/>
    <n v="154"/>
    <n v="19.100000000000001"/>
    <n v="19.100000000000001"/>
  </r>
  <r>
    <x v="5"/>
    <d v="2022-02-26T00:00:00"/>
    <s v="Zone 3 - Mile68"/>
    <x v="258"/>
    <x v="205"/>
    <x v="140"/>
    <x v="9"/>
    <x v="13"/>
    <x v="0"/>
    <x v="3"/>
    <n v="116"/>
    <n v="7.2"/>
    <n v="7.2"/>
  </r>
  <r>
    <x v="5"/>
    <d v="2022-02-26T00:00:00"/>
    <s v="Zone 3 - Mile68"/>
    <x v="260"/>
    <x v="207"/>
    <x v="167"/>
    <x v="8"/>
    <x v="13"/>
    <x v="1"/>
    <x v="0"/>
    <n v="54"/>
    <n v="1.6"/>
    <n v="1.6"/>
  </r>
  <r>
    <x v="5"/>
    <d v="2022-02-26T00:00:00"/>
    <s v="Zone 3 - Mile68"/>
    <x v="390"/>
    <x v="287"/>
    <x v="232"/>
    <x v="5"/>
    <x v="13"/>
    <x v="1"/>
    <x v="0"/>
    <n v="48"/>
    <n v="1.1000000000000001"/>
    <n v="1.1000000000000001"/>
  </r>
  <r>
    <x v="5"/>
    <d v="2022-02-26T00:00:00"/>
    <s v="Zone 3 - Mile68"/>
    <x v="250"/>
    <x v="201"/>
    <x v="160"/>
    <x v="5"/>
    <x v="13"/>
    <x v="0"/>
    <x v="3"/>
    <n v="111"/>
    <n v="6.2"/>
    <n v="6.2"/>
  </r>
  <r>
    <x v="5"/>
    <d v="2022-02-26T00:00:00"/>
    <s v="Zone 3 - Mile68"/>
    <x v="250"/>
    <x v="201"/>
    <x v="160"/>
    <x v="5"/>
    <x v="13"/>
    <x v="0"/>
    <x v="3"/>
    <n v="100"/>
    <n v="4.3"/>
    <n v="4.3"/>
  </r>
  <r>
    <x v="5"/>
    <d v="2022-02-26T00:00:00"/>
    <s v="Zone 3 - Mile68"/>
    <x v="250"/>
    <x v="201"/>
    <x v="160"/>
    <x v="5"/>
    <x v="13"/>
    <x v="0"/>
    <x v="3"/>
    <n v="105"/>
    <n v="5.0999999999999996"/>
    <n v="5.0999999999999996"/>
  </r>
  <r>
    <x v="5"/>
    <d v="2022-02-26T00:00:00"/>
    <s v="Zone 3 - Mile68"/>
    <x v="250"/>
    <x v="201"/>
    <x v="160"/>
    <x v="5"/>
    <x v="13"/>
    <x v="0"/>
    <x v="3"/>
    <n v="148"/>
    <n v="16.600000000000001"/>
    <n v="16.600000000000001"/>
  </r>
  <r>
    <x v="5"/>
    <d v="2022-02-26T00:00:00"/>
    <s v="Zone 3 - Mile68"/>
    <x v="250"/>
    <x v="201"/>
    <x v="160"/>
    <x v="5"/>
    <x v="13"/>
    <x v="1"/>
    <x v="0"/>
    <n v="58"/>
    <n v="2"/>
    <n v="2"/>
  </r>
  <r>
    <x v="5"/>
    <d v="2022-02-26T00:00:00"/>
    <s v="Zone 3 - Mile68"/>
    <x v="391"/>
    <x v="203"/>
    <x v="232"/>
    <x v="5"/>
    <x v="13"/>
    <x v="0"/>
    <x v="3"/>
    <n v="100"/>
    <n v="4.3"/>
    <n v="4.3"/>
  </r>
  <r>
    <x v="5"/>
    <d v="2022-02-26T00:00:00"/>
    <s v="Zone 3 - Mile68"/>
    <x v="255"/>
    <x v="204"/>
    <x v="165"/>
    <x v="5"/>
    <x v="13"/>
    <x v="0"/>
    <x v="0"/>
    <m/>
    <s v=""/>
    <s v=""/>
  </r>
  <r>
    <x v="5"/>
    <d v="2022-02-26T00:00:00"/>
    <s v="Zone 3 - Mile68"/>
    <x v="309"/>
    <x v="238"/>
    <x v="98"/>
    <x v="5"/>
    <x v="13"/>
    <x v="0"/>
    <x v="3"/>
    <n v="111"/>
    <n v="6.2"/>
    <n v="6.2"/>
  </r>
  <r>
    <x v="5"/>
    <d v="2022-02-26T00:00:00"/>
    <s v="Zone 3 - Mile68"/>
    <x v="309"/>
    <x v="238"/>
    <x v="98"/>
    <x v="5"/>
    <x v="13"/>
    <x v="0"/>
    <x v="3"/>
    <n v="131"/>
    <n v="10.9"/>
    <n v="10.9"/>
  </r>
  <r>
    <x v="5"/>
    <d v="2022-02-26T00:00:00"/>
    <s v="Zone 3 - Mile68"/>
    <x v="392"/>
    <x v="288"/>
    <x v="232"/>
    <x v="5"/>
    <x v="13"/>
    <x v="0"/>
    <x v="0"/>
    <m/>
    <s v=""/>
    <s v=""/>
  </r>
  <r>
    <x v="5"/>
    <d v="2022-02-26T00:00:00"/>
    <s v="Zone 3 - Mile68"/>
    <x v="50"/>
    <x v="46"/>
    <x v="35"/>
    <x v="5"/>
    <x v="3"/>
    <x v="0"/>
    <x v="3"/>
    <n v="137"/>
    <n v="12.8"/>
    <n v="12.8"/>
  </r>
  <r>
    <x v="5"/>
    <d v="2022-02-26T00:00:00"/>
    <s v="Zone 3 - Mile68"/>
    <x v="393"/>
    <x v="88"/>
    <x v="233"/>
    <x v="5"/>
    <x v="3"/>
    <x v="0"/>
    <x v="3"/>
    <n v="95"/>
    <n v="3.6"/>
    <n v="3.6"/>
  </r>
  <r>
    <x v="5"/>
    <d v="2022-02-26T00:00:00"/>
    <s v="Zone 3 - Mile68"/>
    <x v="393"/>
    <x v="88"/>
    <x v="233"/>
    <x v="5"/>
    <x v="3"/>
    <x v="0"/>
    <x v="3"/>
    <n v="158"/>
    <n v="20.8"/>
    <n v="20.8"/>
  </r>
  <r>
    <x v="5"/>
    <d v="2022-02-26T00:00:00"/>
    <s v="Zone 3 - Mile68"/>
    <x v="45"/>
    <x v="41"/>
    <x v="32"/>
    <x v="5"/>
    <x v="3"/>
    <x v="0"/>
    <x v="3"/>
    <n v="115"/>
    <n v="7"/>
    <n v="7"/>
  </r>
  <r>
    <x v="5"/>
    <d v="2022-02-26T00:00:00"/>
    <s v="Zone 3 - Mile68"/>
    <x v="36"/>
    <x v="33"/>
    <x v="23"/>
    <x v="5"/>
    <x v="3"/>
    <x v="0"/>
    <x v="3"/>
    <n v="123"/>
    <n v="8.8000000000000007"/>
    <n v="8.8000000000000007"/>
  </r>
  <r>
    <x v="5"/>
    <d v="2022-02-26T00:00:00"/>
    <s v="Zone 3 - Mile68"/>
    <x v="36"/>
    <x v="33"/>
    <x v="23"/>
    <x v="5"/>
    <x v="3"/>
    <x v="0"/>
    <x v="3"/>
    <n v="154"/>
    <n v="19.100000000000001"/>
    <n v="19.100000000000001"/>
  </r>
  <r>
    <x v="5"/>
    <d v="2022-02-26T00:00:00"/>
    <s v="Zone 3 - Mile68"/>
    <x v="36"/>
    <x v="33"/>
    <x v="23"/>
    <x v="5"/>
    <x v="3"/>
    <x v="0"/>
    <x v="3"/>
    <n v="152"/>
    <n v="18.2"/>
    <n v="18.2"/>
  </r>
  <r>
    <x v="5"/>
    <d v="2022-02-26T00:00:00"/>
    <s v="Zone 3 - Mile68"/>
    <x v="36"/>
    <x v="33"/>
    <x v="23"/>
    <x v="5"/>
    <x v="3"/>
    <x v="0"/>
    <x v="3"/>
    <n v="157"/>
    <n v="20.399999999999999"/>
    <n v="20.399999999999999"/>
  </r>
  <r>
    <x v="5"/>
    <d v="2022-02-26T00:00:00"/>
    <s v="Zone 3 - Mile68"/>
    <x v="36"/>
    <x v="33"/>
    <x v="23"/>
    <x v="5"/>
    <x v="3"/>
    <x v="0"/>
    <x v="3"/>
    <n v="151"/>
    <n v="17.8"/>
    <n v="17.8"/>
  </r>
  <r>
    <x v="5"/>
    <d v="2022-02-26T00:00:00"/>
    <s v="Zone 3 - Mile68"/>
    <x v="34"/>
    <x v="31"/>
    <x v="19"/>
    <x v="7"/>
    <x v="3"/>
    <x v="0"/>
    <x v="3"/>
    <n v="93"/>
    <n v="3.4"/>
    <n v="3.4"/>
  </r>
  <r>
    <x v="5"/>
    <d v="2022-02-26T00:00:00"/>
    <s v="Zone 3 - Mile68"/>
    <x v="274"/>
    <x v="31"/>
    <x v="34"/>
    <x v="5"/>
    <x v="3"/>
    <x v="0"/>
    <x v="3"/>
    <n v="159"/>
    <n v="21.3"/>
    <n v="21.3"/>
  </r>
  <r>
    <x v="5"/>
    <d v="2022-02-26T00:00:00"/>
    <s v="Zone 3 - Mile68"/>
    <x v="47"/>
    <x v="43"/>
    <x v="34"/>
    <x v="5"/>
    <x v="3"/>
    <x v="0"/>
    <x v="0"/>
    <m/>
    <s v=""/>
    <s v=""/>
  </r>
  <r>
    <x v="5"/>
    <d v="2022-02-26T00:00:00"/>
    <s v="Zone 3 - Mile68"/>
    <x v="251"/>
    <x v="112"/>
    <x v="161"/>
    <x v="5"/>
    <x v="3"/>
    <x v="0"/>
    <x v="3"/>
    <n v="118"/>
    <n v="7.6"/>
    <n v="7.6"/>
  </r>
  <r>
    <x v="5"/>
    <d v="2022-02-26T00:00:00"/>
    <s v="Zone 3 - Mile68"/>
    <x v="49"/>
    <x v="45"/>
    <x v="36"/>
    <x v="5"/>
    <x v="3"/>
    <x v="0"/>
    <x v="3"/>
    <n v="152"/>
    <n v="18.2"/>
    <n v="18.2"/>
  </r>
  <r>
    <x v="5"/>
    <d v="2022-02-26T00:00:00"/>
    <s v="Zone 3 - Mile68"/>
    <x v="44"/>
    <x v="40"/>
    <x v="31"/>
    <x v="5"/>
    <x v="3"/>
    <x v="0"/>
    <x v="3"/>
    <n v="137"/>
    <n v="12.8"/>
    <n v="12.8"/>
  </r>
  <r>
    <x v="5"/>
    <d v="2022-02-26T00:00:00"/>
    <s v="Zone 3 - Mile68"/>
    <x v="44"/>
    <x v="40"/>
    <x v="31"/>
    <x v="5"/>
    <x v="3"/>
    <x v="0"/>
    <x v="3"/>
    <n v="148"/>
    <n v="16.600000000000001"/>
    <n v="16.600000000000001"/>
  </r>
  <r>
    <x v="5"/>
    <d v="2022-02-26T00:00:00"/>
    <s v="Zone 3 - Mile68"/>
    <x v="42"/>
    <x v="39"/>
    <x v="29"/>
    <x v="5"/>
    <x v="3"/>
    <x v="0"/>
    <x v="0"/>
    <m/>
    <s v=""/>
    <s v=""/>
  </r>
  <r>
    <x v="5"/>
    <d v="2022-02-26T00:00:00"/>
    <s v="Zone 3 - Mile68"/>
    <x v="39"/>
    <x v="36"/>
    <x v="26"/>
    <x v="5"/>
    <x v="3"/>
    <x v="0"/>
    <x v="3"/>
    <n v="105"/>
    <n v="5.0999999999999996"/>
    <n v="5.0999999999999996"/>
  </r>
  <r>
    <x v="5"/>
    <d v="2022-02-26T00:00:00"/>
    <s v="Zone 3 - Mile68"/>
    <x v="39"/>
    <x v="36"/>
    <x v="26"/>
    <x v="5"/>
    <x v="3"/>
    <x v="0"/>
    <x v="3"/>
    <n v="112"/>
    <n v="6.4"/>
    <n v="6.4"/>
  </r>
  <r>
    <x v="5"/>
    <d v="2022-02-26T00:00:00"/>
    <s v="Zone 3 - Mile68"/>
    <x v="46"/>
    <x v="42"/>
    <x v="33"/>
    <x v="2"/>
    <x v="3"/>
    <x v="0"/>
    <x v="0"/>
    <m/>
    <s v=""/>
    <s v=""/>
  </r>
  <r>
    <x v="5"/>
    <d v="2022-02-26T00:00:00"/>
    <s v="Zone 3 - Mile68"/>
    <x v="344"/>
    <x v="257"/>
    <x v="209"/>
    <x v="5"/>
    <x v="3"/>
    <x v="0"/>
    <x v="3"/>
    <n v="76"/>
    <n v="1.7"/>
    <n v="1.7"/>
  </r>
  <r>
    <x v="5"/>
    <d v="2022-02-26T00:00:00"/>
    <s v="Zone 3 - Mile68"/>
    <x v="340"/>
    <x v="255"/>
    <x v="208"/>
    <x v="5"/>
    <x v="3"/>
    <x v="0"/>
    <x v="3"/>
    <n v="152"/>
    <n v="18.2"/>
    <n v="18.2"/>
  </r>
  <r>
    <x v="5"/>
    <d v="2022-02-26T00:00:00"/>
    <s v="Zone 3 - Mile68"/>
    <x v="340"/>
    <x v="255"/>
    <x v="208"/>
    <x v="5"/>
    <x v="3"/>
    <x v="0"/>
    <x v="2"/>
    <n v="77"/>
    <n v="1.6"/>
    <n v="1.6"/>
  </r>
  <r>
    <x v="5"/>
    <d v="2022-02-26T00:00:00"/>
    <s v="Zone 3 - Mile68"/>
    <x v="394"/>
    <x v="289"/>
    <x v="234"/>
    <x v="6"/>
    <x v="3"/>
    <x v="0"/>
    <x v="3"/>
    <n v="165"/>
    <n v="24.1"/>
    <n v="24.1"/>
  </r>
  <r>
    <x v="5"/>
    <d v="2022-02-26T00:00:00"/>
    <s v="Zone 3 - Mile68"/>
    <x v="23"/>
    <x v="22"/>
    <x v="15"/>
    <x v="9"/>
    <x v="3"/>
    <x v="0"/>
    <x v="0"/>
    <m/>
    <s v=""/>
    <s v=""/>
  </r>
  <r>
    <x v="5"/>
    <d v="2022-02-26T00:00:00"/>
    <s v="Zone 3 - Mile68"/>
    <x v="29"/>
    <x v="26"/>
    <x v="19"/>
    <x v="9"/>
    <x v="3"/>
    <x v="0"/>
    <x v="3"/>
    <n v="98"/>
    <n v="4"/>
    <n v="4"/>
  </r>
  <r>
    <x v="5"/>
    <d v="2022-02-26T00:00:00"/>
    <s v="Zone 3 - Mile68"/>
    <x v="40"/>
    <x v="37"/>
    <x v="27"/>
    <x v="5"/>
    <x v="3"/>
    <x v="0"/>
    <x v="3"/>
    <n v="157"/>
    <n v="20.399999999999999"/>
    <n v="20.399999999999999"/>
  </r>
  <r>
    <x v="5"/>
    <d v="2022-02-26T00:00:00"/>
    <s v="Zone 3 - Mile68"/>
    <x v="40"/>
    <x v="37"/>
    <x v="27"/>
    <x v="5"/>
    <x v="3"/>
    <x v="0"/>
    <x v="3"/>
    <n v="151"/>
    <n v="17.8"/>
    <n v="17.8"/>
  </r>
  <r>
    <x v="5"/>
    <d v="2022-02-26T00:00:00"/>
    <s v="Zone 3 - Mile68"/>
    <x v="40"/>
    <x v="37"/>
    <x v="27"/>
    <x v="5"/>
    <x v="3"/>
    <x v="0"/>
    <x v="3"/>
    <n v="95"/>
    <n v="3.6"/>
    <n v="3.6"/>
  </r>
  <r>
    <x v="5"/>
    <d v="2022-02-26T00:00:00"/>
    <s v="Zone 3 - Mile68"/>
    <x v="275"/>
    <x v="71"/>
    <x v="175"/>
    <x v="5"/>
    <x v="3"/>
    <x v="0"/>
    <x v="3"/>
    <n v="114"/>
    <n v="6.8"/>
    <n v="6.8"/>
  </r>
  <r>
    <x v="5"/>
    <d v="2022-02-26T00:00:00"/>
    <s v="Zone 3 - Mile68"/>
    <x v="275"/>
    <x v="71"/>
    <x v="175"/>
    <x v="5"/>
    <x v="3"/>
    <x v="0"/>
    <x v="3"/>
    <n v="105"/>
    <n v="5.0999999999999996"/>
    <n v="5.0999999999999996"/>
  </r>
  <r>
    <x v="5"/>
    <d v="2022-02-26T00:00:00"/>
    <s v="Zone 3 - Mile68"/>
    <x v="275"/>
    <x v="71"/>
    <x v="175"/>
    <x v="5"/>
    <x v="3"/>
    <x v="0"/>
    <x v="3"/>
    <n v="83"/>
    <n v="2.2999999999999998"/>
    <n v="2.2999999999999998"/>
  </r>
  <r>
    <x v="5"/>
    <d v="2022-02-26T00:00:00"/>
    <s v="Zone 3 - Mile68"/>
    <x v="276"/>
    <x v="100"/>
    <x v="136"/>
    <x v="5"/>
    <x v="3"/>
    <x v="0"/>
    <x v="3"/>
    <n v="106"/>
    <n v="5.3"/>
    <n v="5.3"/>
  </r>
  <r>
    <x v="5"/>
    <d v="2022-02-26T00:00:00"/>
    <s v="Zone 3 - Mile68"/>
    <x v="37"/>
    <x v="34"/>
    <x v="24"/>
    <x v="5"/>
    <x v="3"/>
    <x v="0"/>
    <x v="3"/>
    <n v="100"/>
    <n v="4.3"/>
    <n v="4.3"/>
  </r>
  <r>
    <x v="5"/>
    <d v="2022-02-26T00:00:00"/>
    <s v="Zone 3 - Mile68"/>
    <x v="37"/>
    <x v="34"/>
    <x v="24"/>
    <x v="5"/>
    <x v="3"/>
    <x v="0"/>
    <x v="3"/>
    <n v="114"/>
    <n v="6.8"/>
    <n v="6.8"/>
  </r>
  <r>
    <x v="5"/>
    <d v="2022-02-26T00:00:00"/>
    <s v="Zone 3 - Mile68"/>
    <x v="38"/>
    <x v="35"/>
    <x v="25"/>
    <x v="5"/>
    <x v="3"/>
    <x v="0"/>
    <x v="3"/>
    <n v="101"/>
    <n v="4.5"/>
    <n v="4.5"/>
  </r>
  <r>
    <x v="5"/>
    <d v="2022-02-26T00:00:00"/>
    <s v="Zone 3 - Mile68"/>
    <x v="38"/>
    <x v="35"/>
    <x v="25"/>
    <x v="5"/>
    <x v="3"/>
    <x v="0"/>
    <x v="3"/>
    <n v="125"/>
    <n v="9.3000000000000007"/>
    <n v="9.3000000000000007"/>
  </r>
  <r>
    <x v="5"/>
    <d v="2022-02-26T00:00:00"/>
    <s v="Zone 3 - Mile68"/>
    <x v="38"/>
    <x v="35"/>
    <x v="25"/>
    <x v="5"/>
    <x v="3"/>
    <x v="0"/>
    <x v="3"/>
    <n v="100"/>
    <n v="4.3"/>
    <n v="4.3"/>
  </r>
  <r>
    <x v="5"/>
    <d v="2022-02-26T00:00:00"/>
    <s v="Zone 3 - Mile68"/>
    <x v="395"/>
    <x v="290"/>
    <x v="98"/>
    <x v="5"/>
    <x v="3"/>
    <x v="0"/>
    <x v="3"/>
    <n v="88"/>
    <n v="2.8"/>
    <n v="2.8"/>
  </r>
  <r>
    <x v="6"/>
    <d v="2022-04-23T00:00:00"/>
    <s v="Zone 4 - Horingbaai"/>
    <x v="281"/>
    <x v="217"/>
    <x v="148"/>
    <x v="3"/>
    <x v="2"/>
    <x v="0"/>
    <x v="3"/>
    <n v="150"/>
    <n v="17.399999999999999"/>
    <n v="17.399999999999999"/>
  </r>
  <r>
    <x v="6"/>
    <d v="2022-04-23T00:00:00"/>
    <s v="Zone 4 - Horingbaai"/>
    <x v="281"/>
    <x v="217"/>
    <x v="148"/>
    <x v="3"/>
    <x v="2"/>
    <x v="0"/>
    <x v="11"/>
    <n v="65"/>
    <n v="12.6"/>
    <n v="12.6"/>
  </r>
  <r>
    <x v="6"/>
    <d v="2022-04-23T00:00:00"/>
    <s v="Zone 4 - Horingbaai"/>
    <x v="32"/>
    <x v="29"/>
    <x v="21"/>
    <x v="2"/>
    <x v="2"/>
    <x v="0"/>
    <x v="3"/>
    <n v="152"/>
    <n v="18.2"/>
    <n v="18.2"/>
  </r>
  <r>
    <x v="6"/>
    <d v="2022-04-23T00:00:00"/>
    <s v="Zone 4 - Horingbaai"/>
    <x v="32"/>
    <x v="29"/>
    <x v="21"/>
    <x v="2"/>
    <x v="2"/>
    <x v="0"/>
    <x v="3"/>
    <n v="157"/>
    <n v="20.399999999999999"/>
    <n v="20.399999999999999"/>
  </r>
  <r>
    <x v="6"/>
    <d v="2022-04-23T00:00:00"/>
    <s v="Zone 4 - Horingbaai"/>
    <x v="32"/>
    <x v="29"/>
    <x v="21"/>
    <x v="2"/>
    <x v="2"/>
    <x v="0"/>
    <x v="3"/>
    <n v="105"/>
    <n v="5.0999999999999996"/>
    <n v="5.0999999999999996"/>
  </r>
  <r>
    <x v="6"/>
    <d v="2022-04-23T00:00:00"/>
    <s v="Zone 4 - Horingbaai"/>
    <x v="30"/>
    <x v="27"/>
    <x v="20"/>
    <x v="1"/>
    <x v="2"/>
    <x v="0"/>
    <x v="3"/>
    <n v="70"/>
    <n v="1.3"/>
    <n v="1.3"/>
  </r>
  <r>
    <x v="6"/>
    <d v="2022-04-23T00:00:00"/>
    <s v="Zone 4 - Horingbaai"/>
    <x v="30"/>
    <x v="27"/>
    <x v="20"/>
    <x v="1"/>
    <x v="2"/>
    <x v="0"/>
    <x v="3"/>
    <n v="112"/>
    <n v="6.4"/>
    <n v="6.4"/>
  </r>
  <r>
    <x v="6"/>
    <d v="2022-04-23T00:00:00"/>
    <s v="Zone 4 - Horingbaai"/>
    <x v="41"/>
    <x v="38"/>
    <x v="28"/>
    <x v="1"/>
    <x v="2"/>
    <x v="0"/>
    <x v="3"/>
    <n v="105"/>
    <n v="5.0999999999999996"/>
    <n v="5.0999999999999996"/>
  </r>
  <r>
    <x v="6"/>
    <d v="2022-04-23T00:00:00"/>
    <s v="Zone 4 - Horingbaai"/>
    <x v="41"/>
    <x v="38"/>
    <x v="28"/>
    <x v="1"/>
    <x v="2"/>
    <x v="0"/>
    <x v="3"/>
    <n v="132"/>
    <n v="11.2"/>
    <n v="11.2"/>
  </r>
  <r>
    <x v="6"/>
    <d v="2022-04-23T00:00:00"/>
    <s v="Zone 4 - Horingbaai"/>
    <x v="27"/>
    <x v="24"/>
    <x v="18"/>
    <x v="5"/>
    <x v="2"/>
    <x v="0"/>
    <x v="2"/>
    <n v="73"/>
    <n v="1.4"/>
    <n v="1.4"/>
  </r>
  <r>
    <x v="6"/>
    <d v="2022-04-23T00:00:00"/>
    <s v="Zone 4 - Horingbaai"/>
    <x v="396"/>
    <x v="291"/>
    <x v="18"/>
    <x v="5"/>
    <x v="2"/>
    <x v="0"/>
    <x v="3"/>
    <n v="92"/>
    <n v="3.3"/>
    <n v="3.3"/>
  </r>
  <r>
    <x v="6"/>
    <d v="2022-04-23T00:00:00"/>
    <s v="Zone 4 - Horingbaai"/>
    <x v="396"/>
    <x v="291"/>
    <x v="18"/>
    <x v="5"/>
    <x v="2"/>
    <x v="0"/>
    <x v="3"/>
    <n v="119"/>
    <n v="7.9"/>
    <n v="7.9"/>
  </r>
  <r>
    <x v="6"/>
    <d v="2022-04-23T00:00:00"/>
    <s v="Zone 4 - Horingbaai"/>
    <x v="396"/>
    <x v="291"/>
    <x v="18"/>
    <x v="5"/>
    <x v="2"/>
    <x v="0"/>
    <x v="3"/>
    <n v="112"/>
    <n v="6.4"/>
    <n v="6.4"/>
  </r>
  <r>
    <x v="6"/>
    <d v="2022-04-23T00:00:00"/>
    <s v="Zone 4 - Horingbaai"/>
    <x v="396"/>
    <x v="291"/>
    <x v="18"/>
    <x v="5"/>
    <x v="2"/>
    <x v="0"/>
    <x v="3"/>
    <n v="107"/>
    <n v="5.5"/>
    <n v="5.5"/>
  </r>
  <r>
    <x v="6"/>
    <d v="2022-04-23T00:00:00"/>
    <s v="Zone 4 - Horingbaai"/>
    <x v="396"/>
    <x v="291"/>
    <x v="18"/>
    <x v="5"/>
    <x v="2"/>
    <x v="0"/>
    <x v="3"/>
    <n v="95"/>
    <n v="3.6"/>
    <n v="3.6"/>
  </r>
  <r>
    <x v="6"/>
    <d v="2022-04-23T00:00:00"/>
    <s v="Zone 4 - Horingbaai"/>
    <x v="28"/>
    <x v="25"/>
    <x v="18"/>
    <x v="2"/>
    <x v="2"/>
    <x v="0"/>
    <x v="3"/>
    <n v="104"/>
    <n v="5"/>
    <n v="5"/>
  </r>
  <r>
    <x v="6"/>
    <d v="2022-04-23T00:00:00"/>
    <s v="Zone 4 - Horingbaai"/>
    <x v="28"/>
    <x v="25"/>
    <x v="18"/>
    <x v="2"/>
    <x v="2"/>
    <x v="0"/>
    <x v="3"/>
    <n v="139"/>
    <n v="13.4"/>
    <n v="13.4"/>
  </r>
  <r>
    <x v="6"/>
    <d v="2022-04-23T00:00:00"/>
    <s v="Zone 4 - Horingbaai"/>
    <x v="28"/>
    <x v="25"/>
    <x v="18"/>
    <x v="2"/>
    <x v="2"/>
    <x v="0"/>
    <x v="3"/>
    <n v="147"/>
    <n v="16.2"/>
    <n v="16.2"/>
  </r>
  <r>
    <x v="6"/>
    <d v="2022-04-23T00:00:00"/>
    <s v="Zone 4 - Horingbaai"/>
    <x v="397"/>
    <x v="100"/>
    <x v="16"/>
    <x v="5"/>
    <x v="2"/>
    <x v="0"/>
    <x v="0"/>
    <m/>
    <s v=""/>
    <s v=""/>
  </r>
  <r>
    <x v="6"/>
    <d v="2022-04-23T00:00:00"/>
    <s v="Zone 4 - Horingbaai"/>
    <x v="282"/>
    <x v="218"/>
    <x v="148"/>
    <x v="2"/>
    <x v="2"/>
    <x v="0"/>
    <x v="0"/>
    <m/>
    <s v=""/>
    <s v=""/>
  </r>
  <r>
    <x v="6"/>
    <d v="2022-04-23T00:00:00"/>
    <s v="Zone 4 - Horingbaai"/>
    <x v="97"/>
    <x v="26"/>
    <x v="68"/>
    <x v="9"/>
    <x v="2"/>
    <x v="0"/>
    <x v="0"/>
    <m/>
    <s v=""/>
    <s v=""/>
  </r>
  <r>
    <x v="6"/>
    <d v="2022-04-23T00:00:00"/>
    <s v="Zone 4 - Horingbaai"/>
    <x v="117"/>
    <x v="106"/>
    <x v="68"/>
    <x v="5"/>
    <x v="2"/>
    <x v="0"/>
    <x v="0"/>
    <m/>
    <s v=""/>
    <s v=""/>
  </r>
  <r>
    <x v="6"/>
    <d v="2022-04-23T00:00:00"/>
    <s v="Zone 4 - Horingbaai"/>
    <x v="24"/>
    <x v="9"/>
    <x v="16"/>
    <x v="2"/>
    <x v="2"/>
    <x v="0"/>
    <x v="0"/>
    <m/>
    <s v=""/>
    <s v=""/>
  </r>
  <r>
    <x v="6"/>
    <d v="2022-04-23T00:00:00"/>
    <s v="Zone 4 - Horingbaai"/>
    <x v="305"/>
    <x v="235"/>
    <x v="186"/>
    <x v="5"/>
    <x v="2"/>
    <x v="0"/>
    <x v="0"/>
    <m/>
    <s v=""/>
    <s v=""/>
  </r>
  <r>
    <x v="6"/>
    <d v="2022-04-23T00:00:00"/>
    <s v="Zone 4 - Horingbaai"/>
    <x v="31"/>
    <x v="28"/>
    <x v="21"/>
    <x v="10"/>
    <x v="2"/>
    <x v="0"/>
    <x v="0"/>
    <m/>
    <s v=""/>
    <s v=""/>
  </r>
  <r>
    <x v="6"/>
    <d v="2022-04-23T00:00:00"/>
    <s v="Zone 4 - Horingbaai"/>
    <x v="22"/>
    <x v="21"/>
    <x v="14"/>
    <x v="9"/>
    <x v="2"/>
    <x v="0"/>
    <x v="0"/>
    <m/>
    <s v=""/>
    <s v=""/>
  </r>
  <r>
    <x v="6"/>
    <d v="2022-04-23T00:00:00"/>
    <s v="Zone 4 - Horingbaai"/>
    <x v="58"/>
    <x v="53"/>
    <x v="41"/>
    <x v="4"/>
    <x v="2"/>
    <x v="0"/>
    <x v="0"/>
    <m/>
    <s v=""/>
    <s v=""/>
  </r>
  <r>
    <x v="6"/>
    <d v="2022-04-23T00:00:00"/>
    <s v="Zone 4 - Horingbaai"/>
    <x v="136"/>
    <x v="122"/>
    <x v="92"/>
    <x v="1"/>
    <x v="2"/>
    <x v="0"/>
    <x v="0"/>
    <m/>
    <s v=""/>
    <s v=""/>
  </r>
  <r>
    <x v="6"/>
    <d v="2022-04-23T00:00:00"/>
    <s v="Zone 4 - Horingbaai"/>
    <x v="377"/>
    <x v="278"/>
    <x v="16"/>
    <x v="5"/>
    <x v="2"/>
    <x v="0"/>
    <x v="0"/>
    <m/>
    <s v=""/>
    <s v=""/>
  </r>
  <r>
    <x v="6"/>
    <d v="2022-04-23T00:00:00"/>
    <s v="Zone 4 - Horingbaai"/>
    <x v="82"/>
    <x v="74"/>
    <x v="30"/>
    <x v="5"/>
    <x v="9"/>
    <x v="0"/>
    <x v="3"/>
    <n v="125"/>
    <n v="9.3000000000000007"/>
    <n v="9.3000000000000007"/>
  </r>
  <r>
    <x v="6"/>
    <d v="2022-04-23T00:00:00"/>
    <s v="Zone 4 - Horingbaai"/>
    <x v="82"/>
    <x v="74"/>
    <x v="30"/>
    <x v="5"/>
    <x v="9"/>
    <x v="0"/>
    <x v="3"/>
    <n v="103"/>
    <n v="4.8"/>
    <n v="4.8"/>
  </r>
  <r>
    <x v="6"/>
    <d v="2022-04-23T00:00:00"/>
    <s v="Zone 4 - Horingbaai"/>
    <x v="82"/>
    <x v="74"/>
    <x v="30"/>
    <x v="5"/>
    <x v="9"/>
    <x v="0"/>
    <x v="3"/>
    <n v="132"/>
    <n v="11.2"/>
    <n v="11.2"/>
  </r>
  <r>
    <x v="6"/>
    <d v="2022-04-23T00:00:00"/>
    <s v="Zone 4 - Horingbaai"/>
    <x v="229"/>
    <x v="190"/>
    <x v="30"/>
    <x v="5"/>
    <x v="9"/>
    <x v="0"/>
    <x v="3"/>
    <n v="150"/>
    <n v="17.399999999999999"/>
    <n v="17.399999999999999"/>
  </r>
  <r>
    <x v="6"/>
    <d v="2022-04-23T00:00:00"/>
    <s v="Zone 4 - Horingbaai"/>
    <x v="78"/>
    <x v="70"/>
    <x v="53"/>
    <x v="5"/>
    <x v="9"/>
    <x v="0"/>
    <x v="3"/>
    <n v="146"/>
    <n v="15.9"/>
    <n v="15.9"/>
  </r>
  <r>
    <x v="6"/>
    <d v="2022-04-23T00:00:00"/>
    <s v="Zone 4 - Horingbaai"/>
    <x v="78"/>
    <x v="70"/>
    <x v="53"/>
    <x v="5"/>
    <x v="9"/>
    <x v="0"/>
    <x v="3"/>
    <n v="124"/>
    <n v="9.1"/>
    <n v="9.1"/>
  </r>
  <r>
    <x v="6"/>
    <d v="2022-04-23T00:00:00"/>
    <s v="Zone 4 - Horingbaai"/>
    <x v="77"/>
    <x v="69"/>
    <x v="52"/>
    <x v="5"/>
    <x v="9"/>
    <x v="0"/>
    <x v="3"/>
    <n v="134"/>
    <n v="11.8"/>
    <n v="11.8"/>
  </r>
  <r>
    <x v="6"/>
    <d v="2022-04-23T00:00:00"/>
    <s v="Zone 4 - Horingbaai"/>
    <x v="224"/>
    <x v="186"/>
    <x v="51"/>
    <x v="5"/>
    <x v="9"/>
    <x v="0"/>
    <x v="3"/>
    <n v="105"/>
    <n v="5.0999999999999996"/>
    <n v="5.0999999999999996"/>
  </r>
  <r>
    <x v="6"/>
    <d v="2022-04-23T00:00:00"/>
    <s v="Zone 4 - Horingbaai"/>
    <x v="231"/>
    <x v="49"/>
    <x v="46"/>
    <x v="1"/>
    <x v="9"/>
    <x v="1"/>
    <x v="0"/>
    <n v="40"/>
    <n v="0.7"/>
    <n v="0.7"/>
  </r>
  <r>
    <x v="6"/>
    <d v="2022-04-23T00:00:00"/>
    <s v="Zone 4 - Horingbaai"/>
    <x v="221"/>
    <x v="117"/>
    <x v="147"/>
    <x v="1"/>
    <x v="9"/>
    <x v="0"/>
    <x v="1"/>
    <n v="113"/>
    <n v="5.7"/>
    <n v="5.7"/>
  </r>
  <r>
    <x v="6"/>
    <d v="2022-04-23T00:00:00"/>
    <s v="Zone 4 - Horingbaai"/>
    <x v="221"/>
    <x v="117"/>
    <x v="147"/>
    <x v="1"/>
    <x v="9"/>
    <x v="0"/>
    <x v="3"/>
    <n v="113"/>
    <n v="6.6"/>
    <n v="6.6"/>
  </r>
  <r>
    <x v="6"/>
    <d v="2022-04-23T00:00:00"/>
    <s v="Zone 4 - Horingbaai"/>
    <x v="160"/>
    <x v="140"/>
    <x v="109"/>
    <x v="2"/>
    <x v="4"/>
    <x v="0"/>
    <x v="0"/>
    <m/>
    <s v=""/>
    <s v=""/>
  </r>
  <r>
    <x v="6"/>
    <d v="2022-04-23T00:00:00"/>
    <s v="Zone 4 - Horingbaai"/>
    <x v="159"/>
    <x v="78"/>
    <x v="108"/>
    <x v="2"/>
    <x v="4"/>
    <x v="0"/>
    <x v="0"/>
    <m/>
    <s v=""/>
    <s v=""/>
  </r>
  <r>
    <x v="6"/>
    <d v="2022-04-23T00:00:00"/>
    <s v="Zone 4 - Horingbaai"/>
    <x v="398"/>
    <x v="292"/>
    <x v="95"/>
    <x v="2"/>
    <x v="4"/>
    <x v="0"/>
    <x v="0"/>
    <m/>
    <s v=""/>
    <s v=""/>
  </r>
  <r>
    <x v="6"/>
    <d v="2022-04-23T00:00:00"/>
    <s v="Zone 4 - Horingbaai"/>
    <x v="155"/>
    <x v="137"/>
    <x v="105"/>
    <x v="1"/>
    <x v="4"/>
    <x v="0"/>
    <x v="0"/>
    <m/>
    <s v=""/>
    <s v=""/>
  </r>
  <r>
    <x v="6"/>
    <d v="2022-04-23T00:00:00"/>
    <s v="Zone 4 - Horingbaai"/>
    <x v="225"/>
    <x v="187"/>
    <x v="54"/>
    <x v="5"/>
    <x v="9"/>
    <x v="0"/>
    <x v="3"/>
    <n v="133"/>
    <n v="11.5"/>
    <n v="11.5"/>
  </r>
  <r>
    <x v="6"/>
    <d v="2022-04-23T00:00:00"/>
    <s v="Zone 4 - Horingbaai"/>
    <x v="225"/>
    <x v="187"/>
    <x v="54"/>
    <x v="5"/>
    <x v="9"/>
    <x v="0"/>
    <x v="3"/>
    <n v="108"/>
    <n v="5.6"/>
    <n v="5.6"/>
  </r>
  <r>
    <x v="6"/>
    <d v="2022-04-23T00:00:00"/>
    <s v="Zone 4 - Horingbaai"/>
    <x v="371"/>
    <x v="274"/>
    <x v="219"/>
    <x v="2"/>
    <x v="9"/>
    <x v="1"/>
    <x v="0"/>
    <n v="56"/>
    <n v="1.8"/>
    <n v="1.8"/>
  </r>
  <r>
    <x v="6"/>
    <d v="2022-04-23T00:00:00"/>
    <s v="Zone 4 - Horingbaai"/>
    <x v="223"/>
    <x v="185"/>
    <x v="149"/>
    <x v="4"/>
    <x v="9"/>
    <x v="4"/>
    <x v="0"/>
    <n v="31"/>
    <n v="0.5"/>
    <n v="0.5"/>
  </r>
  <r>
    <x v="6"/>
    <d v="2022-04-23T00:00:00"/>
    <s v="Zone 4 - Horingbaai"/>
    <x v="232"/>
    <x v="7"/>
    <x v="153"/>
    <x v="5"/>
    <x v="9"/>
    <x v="0"/>
    <x v="0"/>
    <m/>
    <s v=""/>
    <s v=""/>
  </r>
  <r>
    <x v="6"/>
    <d v="2022-04-23T00:00:00"/>
    <s v="Zone 4 - Horingbaai"/>
    <x v="86"/>
    <x v="78"/>
    <x v="51"/>
    <x v="2"/>
    <x v="9"/>
    <x v="0"/>
    <x v="0"/>
    <m/>
    <s v=""/>
    <s v=""/>
  </r>
  <r>
    <x v="6"/>
    <d v="2022-04-23T00:00:00"/>
    <s v="Zone 4 - Horingbaai"/>
    <x v="79"/>
    <x v="71"/>
    <x v="54"/>
    <x v="8"/>
    <x v="9"/>
    <x v="0"/>
    <x v="0"/>
    <m/>
    <s v=""/>
    <s v=""/>
  </r>
  <r>
    <x v="6"/>
    <d v="2022-04-23T00:00:00"/>
    <s v="Zone 4 - Horingbaai"/>
    <x v="230"/>
    <x v="116"/>
    <x v="152"/>
    <x v="5"/>
    <x v="9"/>
    <x v="0"/>
    <x v="0"/>
    <m/>
    <s v=""/>
    <s v=""/>
  </r>
  <r>
    <x v="6"/>
    <d v="2022-04-23T00:00:00"/>
    <s v="Zone 4 - Horingbaai"/>
    <x v="399"/>
    <x v="186"/>
    <x v="122"/>
    <x v="7"/>
    <x v="9"/>
    <x v="0"/>
    <x v="0"/>
    <m/>
    <s v=""/>
    <s v=""/>
  </r>
  <r>
    <x v="6"/>
    <d v="2022-04-23T00:00:00"/>
    <s v="Zone 4 - Horingbaai"/>
    <x v="91"/>
    <x v="83"/>
    <x v="62"/>
    <x v="5"/>
    <x v="9"/>
    <x v="0"/>
    <x v="0"/>
    <m/>
    <s v=""/>
    <s v=""/>
  </r>
  <r>
    <x v="6"/>
    <d v="2022-04-23T00:00:00"/>
    <s v="Zone 4 - Horingbaai"/>
    <x v="90"/>
    <x v="82"/>
    <x v="2"/>
    <x v="5"/>
    <x v="9"/>
    <x v="0"/>
    <x v="0"/>
    <m/>
    <s v=""/>
    <s v=""/>
  </r>
  <r>
    <x v="6"/>
    <d v="2022-04-23T00:00:00"/>
    <s v="Zone 4 - Horingbaai"/>
    <x v="228"/>
    <x v="189"/>
    <x v="122"/>
    <x v="5"/>
    <x v="9"/>
    <x v="0"/>
    <x v="0"/>
    <m/>
    <s v=""/>
    <s v=""/>
  </r>
  <r>
    <x v="6"/>
    <d v="2022-04-23T00:00:00"/>
    <s v="Zone 4 - Horingbaai"/>
    <x v="372"/>
    <x v="257"/>
    <x v="30"/>
    <x v="0"/>
    <x v="9"/>
    <x v="0"/>
    <x v="0"/>
    <m/>
    <s v=""/>
    <s v=""/>
  </r>
  <r>
    <x v="6"/>
    <d v="2022-04-23T00:00:00"/>
    <s v="Zone 4 - Horingbaai"/>
    <x v="88"/>
    <x v="80"/>
    <x v="61"/>
    <x v="2"/>
    <x v="9"/>
    <x v="0"/>
    <x v="0"/>
    <m/>
    <s v=""/>
    <s v=""/>
  </r>
  <r>
    <x v="6"/>
    <d v="2022-04-23T00:00:00"/>
    <s v="Zone 4 - Horingbaai"/>
    <x v="369"/>
    <x v="273"/>
    <x v="178"/>
    <x v="1"/>
    <x v="9"/>
    <x v="0"/>
    <x v="0"/>
    <m/>
    <s v=""/>
    <s v=""/>
  </r>
  <r>
    <x v="6"/>
    <d v="2022-04-23T00:00:00"/>
    <s v="Zone 4 - Horingbaai"/>
    <x v="98"/>
    <x v="88"/>
    <x v="35"/>
    <x v="1"/>
    <x v="13"/>
    <x v="0"/>
    <x v="3"/>
    <n v="120"/>
    <n v="8.1"/>
    <n v="8.1"/>
  </r>
  <r>
    <x v="6"/>
    <d v="2022-04-23T00:00:00"/>
    <s v="Zone 4 - Horingbaai"/>
    <x v="390"/>
    <x v="287"/>
    <x v="232"/>
    <x v="5"/>
    <x v="13"/>
    <x v="4"/>
    <x v="0"/>
    <n v="30"/>
    <n v="0.5"/>
    <n v="0.5"/>
  </r>
  <r>
    <x v="6"/>
    <d v="2022-04-23T00:00:00"/>
    <s v="Zone 4 - Horingbaai"/>
    <x v="250"/>
    <x v="201"/>
    <x v="160"/>
    <x v="5"/>
    <x v="13"/>
    <x v="0"/>
    <x v="3"/>
    <n v="134"/>
    <n v="11.8"/>
    <n v="11.8"/>
  </r>
  <r>
    <x v="6"/>
    <d v="2022-04-23T00:00:00"/>
    <s v="Zone 4 - Horingbaai"/>
    <x v="250"/>
    <x v="201"/>
    <x v="160"/>
    <x v="5"/>
    <x v="13"/>
    <x v="2"/>
    <x v="0"/>
    <n v="34"/>
    <n v="1.2"/>
    <n v="1.2"/>
  </r>
  <r>
    <x v="6"/>
    <d v="2022-04-23T00:00:00"/>
    <s v="Zone 4 - Horingbaai"/>
    <x v="260"/>
    <x v="207"/>
    <x v="167"/>
    <x v="8"/>
    <x v="13"/>
    <x v="0"/>
    <x v="0"/>
    <m/>
    <s v=""/>
    <s v=""/>
  </r>
  <r>
    <x v="6"/>
    <d v="2022-04-23T00:00:00"/>
    <s v="Zone 4 - Horingbaai"/>
    <x v="258"/>
    <x v="205"/>
    <x v="140"/>
    <x v="9"/>
    <x v="13"/>
    <x v="0"/>
    <x v="0"/>
    <m/>
    <s v=""/>
    <s v=""/>
  </r>
  <r>
    <x v="6"/>
    <d v="2022-04-23T00:00:00"/>
    <s v="Zone 4 - Horingbaai"/>
    <x v="257"/>
    <x v="52"/>
    <x v="140"/>
    <x v="1"/>
    <x v="13"/>
    <x v="0"/>
    <x v="0"/>
    <m/>
    <s v=""/>
    <s v=""/>
  </r>
  <r>
    <x v="6"/>
    <d v="2022-04-23T00:00:00"/>
    <s v="Zone 4 - Horingbaai"/>
    <x v="35"/>
    <x v="32"/>
    <x v="19"/>
    <x v="1"/>
    <x v="3"/>
    <x v="0"/>
    <x v="1"/>
    <n v="129"/>
    <n v="9"/>
    <n v="9"/>
  </r>
  <r>
    <x v="6"/>
    <d v="2022-04-23T00:00:00"/>
    <s v="Zone 4 - Horingbaai"/>
    <x v="35"/>
    <x v="32"/>
    <x v="19"/>
    <x v="1"/>
    <x v="3"/>
    <x v="0"/>
    <x v="3"/>
    <n v="140"/>
    <n v="13.7"/>
    <n v="13.7"/>
  </r>
  <r>
    <x v="6"/>
    <d v="2022-04-23T00:00:00"/>
    <s v="Zone 4 - Horingbaai"/>
    <x v="35"/>
    <x v="32"/>
    <x v="19"/>
    <x v="1"/>
    <x v="3"/>
    <x v="0"/>
    <x v="3"/>
    <n v="115"/>
    <n v="7"/>
    <n v="7"/>
  </r>
  <r>
    <x v="6"/>
    <d v="2022-04-23T00:00:00"/>
    <s v="Zone 4 - Horingbaai"/>
    <x v="34"/>
    <x v="31"/>
    <x v="19"/>
    <x v="7"/>
    <x v="3"/>
    <x v="2"/>
    <x v="0"/>
    <n v="34"/>
    <n v="1.2"/>
    <n v="1.2"/>
  </r>
  <r>
    <x v="6"/>
    <d v="2022-04-23T00:00:00"/>
    <s v="Zone 4 - Horingbaai"/>
    <x v="29"/>
    <x v="26"/>
    <x v="19"/>
    <x v="9"/>
    <x v="3"/>
    <x v="0"/>
    <x v="3"/>
    <n v="137"/>
    <n v="12.8"/>
    <n v="12.8"/>
  </r>
  <r>
    <x v="6"/>
    <d v="2022-04-23T00:00:00"/>
    <s v="Zone 4 - Horingbaai"/>
    <x v="23"/>
    <x v="22"/>
    <x v="15"/>
    <x v="9"/>
    <x v="3"/>
    <x v="1"/>
    <x v="0"/>
    <n v="40"/>
    <n v="0.7"/>
    <n v="0.7"/>
  </r>
  <r>
    <x v="6"/>
    <d v="2022-04-23T00:00:00"/>
    <s v="Zone 4 - Horingbaai"/>
    <x v="23"/>
    <x v="22"/>
    <x v="15"/>
    <x v="9"/>
    <x v="3"/>
    <x v="1"/>
    <x v="0"/>
    <n v="49"/>
    <n v="1.2"/>
    <n v="1.2"/>
  </r>
  <r>
    <x v="6"/>
    <d v="2022-04-23T00:00:00"/>
    <s v="Zone 4 - Horingbaai"/>
    <x v="279"/>
    <x v="122"/>
    <x v="15"/>
    <x v="1"/>
    <x v="3"/>
    <x v="1"/>
    <x v="0"/>
    <n v="56"/>
    <n v="1.8"/>
    <n v="1.8"/>
  </r>
  <r>
    <x v="6"/>
    <d v="2022-04-23T00:00:00"/>
    <s v="Zone 4 - Horingbaai"/>
    <x v="40"/>
    <x v="37"/>
    <x v="27"/>
    <x v="5"/>
    <x v="3"/>
    <x v="4"/>
    <x v="0"/>
    <n v="38"/>
    <n v="1"/>
    <n v="1"/>
  </r>
  <r>
    <x v="6"/>
    <d v="2022-04-23T00:00:00"/>
    <s v="Zone 4 - Horingbaai"/>
    <x v="395"/>
    <x v="290"/>
    <x v="98"/>
    <x v="5"/>
    <x v="3"/>
    <x v="0"/>
    <x v="0"/>
    <m/>
    <s v=""/>
    <s v=""/>
  </r>
  <r>
    <x v="6"/>
    <d v="2022-04-23T00:00:00"/>
    <s v="Zone 4 - Horingbaai"/>
    <x v="400"/>
    <x v="293"/>
    <x v="235"/>
    <x v="5"/>
    <x v="3"/>
    <x v="0"/>
    <x v="0"/>
    <m/>
    <s v=""/>
    <s v=""/>
  </r>
  <r>
    <x v="6"/>
    <d v="2022-04-23T00:00:00"/>
    <s v="Zone 4 - Horingbaai"/>
    <x v="352"/>
    <x v="88"/>
    <x v="12"/>
    <x v="5"/>
    <x v="3"/>
    <x v="2"/>
    <x v="0"/>
    <n v="34"/>
    <n v="1.2"/>
    <n v="1.2"/>
  </r>
  <r>
    <x v="6"/>
    <d v="2022-04-23T00:00:00"/>
    <s v="Zone 4 - Horingbaai"/>
    <x v="352"/>
    <x v="88"/>
    <x v="12"/>
    <x v="5"/>
    <x v="3"/>
    <x v="2"/>
    <x v="0"/>
    <n v="34"/>
    <n v="1.2"/>
    <n v="1.2"/>
  </r>
  <r>
    <x v="6"/>
    <d v="2022-04-23T00:00:00"/>
    <s v="Zone 4 - Horingbaai"/>
    <x v="274"/>
    <x v="31"/>
    <x v="34"/>
    <x v="5"/>
    <x v="3"/>
    <x v="2"/>
    <x v="0"/>
    <n v="36"/>
    <n v="1.5"/>
    <n v="1.5"/>
  </r>
  <r>
    <x v="6"/>
    <d v="2022-04-23T00:00:00"/>
    <s v="Zone 4 - Horingbaai"/>
    <x v="45"/>
    <x v="41"/>
    <x v="32"/>
    <x v="5"/>
    <x v="3"/>
    <x v="0"/>
    <x v="0"/>
    <m/>
    <s v=""/>
    <s v=""/>
  </r>
  <r>
    <x v="6"/>
    <d v="2022-04-23T00:00:00"/>
    <s v="Zone 4 - Horingbaai"/>
    <x v="46"/>
    <x v="42"/>
    <x v="33"/>
    <x v="2"/>
    <x v="3"/>
    <x v="0"/>
    <x v="0"/>
    <m/>
    <s v=""/>
    <s v=""/>
  </r>
  <r>
    <x v="6"/>
    <d v="2022-04-23T00:00:00"/>
    <s v="Zone 4 - Horingbaai"/>
    <x v="44"/>
    <x v="40"/>
    <x v="31"/>
    <x v="5"/>
    <x v="3"/>
    <x v="0"/>
    <x v="0"/>
    <m/>
    <s v=""/>
    <s v=""/>
  </r>
  <r>
    <x v="6"/>
    <d v="2022-04-23T00:00:00"/>
    <s v="Zone 4 - Horingbaai"/>
    <x v="39"/>
    <x v="36"/>
    <x v="26"/>
    <x v="5"/>
    <x v="3"/>
    <x v="0"/>
    <x v="0"/>
    <m/>
    <s v=""/>
    <s v=""/>
  </r>
  <r>
    <x v="6"/>
    <d v="2022-04-23T00:00:00"/>
    <s v="Zone 4 - Horingbaai"/>
    <x v="36"/>
    <x v="33"/>
    <x v="23"/>
    <x v="5"/>
    <x v="3"/>
    <x v="0"/>
    <x v="3"/>
    <n v="137"/>
    <n v="12.8"/>
    <n v="12.8"/>
  </r>
  <r>
    <x v="6"/>
    <d v="2022-04-23T00:00:00"/>
    <s v="Zone 4 - Horingbaai"/>
    <x v="36"/>
    <x v="33"/>
    <x v="23"/>
    <x v="5"/>
    <x v="3"/>
    <x v="0"/>
    <x v="3"/>
    <n v="116"/>
    <n v="7.2"/>
    <n v="7.2"/>
  </r>
  <r>
    <x v="6"/>
    <d v="2022-04-23T00:00:00"/>
    <s v="Zone 4 - Horingbaai"/>
    <x v="36"/>
    <x v="33"/>
    <x v="23"/>
    <x v="5"/>
    <x v="3"/>
    <x v="0"/>
    <x v="3"/>
    <n v="120"/>
    <n v="8.1"/>
    <n v="8.1"/>
  </r>
  <r>
    <x v="6"/>
    <d v="2022-04-23T00:00:00"/>
    <s v="Zone 4 - Horingbaai"/>
    <x v="37"/>
    <x v="34"/>
    <x v="24"/>
    <x v="5"/>
    <x v="3"/>
    <x v="0"/>
    <x v="3"/>
    <n v="163"/>
    <n v="23.1"/>
    <n v="23.1"/>
  </r>
  <r>
    <x v="6"/>
    <d v="2022-04-23T00:00:00"/>
    <s v="Zone 4 - Horingbaai"/>
    <x v="37"/>
    <x v="34"/>
    <x v="24"/>
    <x v="5"/>
    <x v="3"/>
    <x v="0"/>
    <x v="3"/>
    <n v="153"/>
    <n v="18.600000000000001"/>
    <n v="18.600000000000001"/>
  </r>
  <r>
    <x v="6"/>
    <d v="2022-04-23T00:00:00"/>
    <s v="Zone 4 - Horingbaai"/>
    <x v="37"/>
    <x v="34"/>
    <x v="24"/>
    <x v="5"/>
    <x v="3"/>
    <x v="1"/>
    <x v="0"/>
    <n v="58"/>
    <n v="2"/>
    <n v="2"/>
  </r>
  <r>
    <x v="6"/>
    <d v="2022-04-23T00:00:00"/>
    <s v="Zone 4 - Horingbaai"/>
    <x v="340"/>
    <x v="255"/>
    <x v="208"/>
    <x v="5"/>
    <x v="3"/>
    <x v="4"/>
    <x v="0"/>
    <n v="32"/>
    <n v="0.6"/>
    <n v="0.6"/>
  </r>
  <r>
    <x v="6"/>
    <d v="2022-04-23T00:00:00"/>
    <s v="Zone 4 - Horingbaai"/>
    <x v="394"/>
    <x v="289"/>
    <x v="234"/>
    <x v="6"/>
    <x v="3"/>
    <x v="0"/>
    <x v="0"/>
    <m/>
    <s v=""/>
    <s v=""/>
  </r>
  <r>
    <x v="6"/>
    <d v="2022-04-23T00:00:00"/>
    <s v="Zone 4 - Horingbaai"/>
    <x v="276"/>
    <x v="100"/>
    <x v="136"/>
    <x v="5"/>
    <x v="3"/>
    <x v="4"/>
    <x v="0"/>
    <n v="33"/>
    <n v="0.7"/>
    <n v="0.7"/>
  </r>
  <r>
    <x v="6"/>
    <d v="2022-04-23T00:00:00"/>
    <s v="Zone 4 - Horingbaai"/>
    <x v="393"/>
    <x v="88"/>
    <x v="233"/>
    <x v="5"/>
    <x v="3"/>
    <x v="0"/>
    <x v="3"/>
    <n v="140"/>
    <n v="13.7"/>
    <n v="13.7"/>
  </r>
  <r>
    <x v="6"/>
    <d v="2022-04-23T00:00:00"/>
    <s v="Zone 4 - Horingbaai"/>
    <x v="251"/>
    <x v="112"/>
    <x v="161"/>
    <x v="5"/>
    <x v="3"/>
    <x v="0"/>
    <x v="0"/>
    <m/>
    <s v=""/>
    <s v=""/>
  </r>
  <r>
    <x v="6"/>
    <d v="2022-04-23T00:00:00"/>
    <s v="Zone 4 - Horingbaai"/>
    <x v="275"/>
    <x v="71"/>
    <x v="175"/>
    <x v="5"/>
    <x v="3"/>
    <x v="4"/>
    <x v="0"/>
    <n v="33"/>
    <n v="0.7"/>
    <n v="0.7"/>
  </r>
  <r>
    <x v="6"/>
    <d v="2022-04-23T00:00:00"/>
    <s v="Zone 4 - Horingbaai"/>
    <x v="50"/>
    <x v="46"/>
    <x v="35"/>
    <x v="5"/>
    <x v="3"/>
    <x v="0"/>
    <x v="0"/>
    <m/>
    <s v=""/>
    <s v=""/>
  </r>
  <r>
    <x v="6"/>
    <d v="2022-04-23T00:00:00"/>
    <s v="Zone 4 - Horingbaai"/>
    <x v="165"/>
    <x v="144"/>
    <x v="98"/>
    <x v="5"/>
    <x v="16"/>
    <x v="0"/>
    <x v="3"/>
    <n v="97"/>
    <n v="3.9"/>
    <n v="3.9"/>
  </r>
  <r>
    <x v="6"/>
    <d v="2022-04-23T00:00:00"/>
    <s v="Zone 4 - Horingbaai"/>
    <x v="165"/>
    <x v="144"/>
    <x v="98"/>
    <x v="5"/>
    <x v="16"/>
    <x v="0"/>
    <x v="3"/>
    <n v="113"/>
    <n v="6.6"/>
    <n v="6.6"/>
  </r>
  <r>
    <x v="6"/>
    <d v="2022-04-23T00:00:00"/>
    <s v="Zone 4 - Horingbaai"/>
    <x v="166"/>
    <x v="145"/>
    <x v="7"/>
    <x v="1"/>
    <x v="16"/>
    <x v="4"/>
    <x v="0"/>
    <n v="30"/>
    <n v="0.5"/>
    <n v="0.5"/>
  </r>
  <r>
    <x v="6"/>
    <d v="2022-04-23T00:00:00"/>
    <s v="Zone 4 - Horingbaai"/>
    <x v="71"/>
    <x v="63"/>
    <x v="49"/>
    <x v="5"/>
    <x v="7"/>
    <x v="4"/>
    <x v="0"/>
    <n v="30"/>
    <n v="0.5"/>
    <n v="0.5"/>
  </r>
  <r>
    <x v="6"/>
    <d v="2022-04-23T00:00:00"/>
    <s v="Zone 4 - Horingbaai"/>
    <x v="65"/>
    <x v="58"/>
    <x v="46"/>
    <x v="1"/>
    <x v="7"/>
    <x v="2"/>
    <x v="0"/>
    <n v="35"/>
    <n v="1.3"/>
    <n v="1.3"/>
  </r>
  <r>
    <x v="6"/>
    <d v="2022-04-23T00:00:00"/>
    <s v="Zone 4 - Horingbaai"/>
    <x v="65"/>
    <x v="58"/>
    <x v="46"/>
    <x v="1"/>
    <x v="7"/>
    <x v="1"/>
    <x v="0"/>
    <n v="43"/>
    <n v="0.8"/>
    <n v="0.8"/>
  </r>
  <r>
    <x v="6"/>
    <d v="2022-04-23T00:00:00"/>
    <s v="Zone 4 - Horingbaai"/>
    <x v="69"/>
    <x v="61"/>
    <x v="48"/>
    <x v="5"/>
    <x v="7"/>
    <x v="1"/>
    <x v="0"/>
    <n v="52"/>
    <n v="1.4"/>
    <n v="1.4"/>
  </r>
  <r>
    <x v="6"/>
    <d v="2022-04-23T00:00:00"/>
    <s v="Zone 4 - Horingbaai"/>
    <x v="67"/>
    <x v="60"/>
    <x v="45"/>
    <x v="1"/>
    <x v="7"/>
    <x v="0"/>
    <x v="3"/>
    <n v="134"/>
    <n v="11.8"/>
    <n v="11.8"/>
  </r>
  <r>
    <x v="6"/>
    <d v="2022-04-23T00:00:00"/>
    <s v="Zone 4 - Horingbaai"/>
    <x v="63"/>
    <x v="56"/>
    <x v="44"/>
    <x v="8"/>
    <x v="7"/>
    <x v="0"/>
    <x v="0"/>
    <m/>
    <s v=""/>
    <s v=""/>
  </r>
  <r>
    <x v="6"/>
    <d v="2022-04-23T00:00:00"/>
    <s v="Zone 4 - Horingbaai"/>
    <x v="53"/>
    <x v="49"/>
    <x v="39"/>
    <x v="5"/>
    <x v="7"/>
    <x v="0"/>
    <x v="0"/>
    <m/>
    <s v=""/>
    <s v=""/>
  </r>
  <r>
    <x v="6"/>
    <d v="2022-04-23T00:00:00"/>
    <s v="Zone 4 - Horingbaai"/>
    <x v="60"/>
    <x v="54"/>
    <x v="44"/>
    <x v="5"/>
    <x v="7"/>
    <x v="0"/>
    <x v="0"/>
    <m/>
    <s v=""/>
    <s v=""/>
  </r>
  <r>
    <x v="6"/>
    <d v="2022-04-23T00:00:00"/>
    <s v="Zone 4 - Horingbaai"/>
    <x v="342"/>
    <x v="256"/>
    <x v="98"/>
    <x v="5"/>
    <x v="7"/>
    <x v="0"/>
    <x v="0"/>
    <m/>
    <s v=""/>
    <s v=""/>
  </r>
  <r>
    <x v="6"/>
    <d v="2022-04-23T00:00:00"/>
    <s v="Zone 4 - Horingbaai"/>
    <x v="401"/>
    <x v="294"/>
    <x v="236"/>
    <x v="5"/>
    <x v="7"/>
    <x v="0"/>
    <x v="0"/>
    <m/>
    <s v=""/>
    <s v=""/>
  </r>
  <r>
    <x v="6"/>
    <d v="2022-04-23T00:00:00"/>
    <s v="Zone 4 - Horingbaai"/>
    <x v="156"/>
    <x v="138"/>
    <x v="10"/>
    <x v="1"/>
    <x v="4"/>
    <x v="0"/>
    <x v="0"/>
    <m/>
    <s v=""/>
    <s v=""/>
  </r>
  <r>
    <x v="6"/>
    <d v="2022-04-23T00:00:00"/>
    <s v="Zone 4 - Horingbaai"/>
    <x v="373"/>
    <x v="209"/>
    <x v="148"/>
    <x v="7"/>
    <x v="4"/>
    <x v="0"/>
    <x v="0"/>
    <m/>
    <s v=""/>
    <s v=""/>
  </r>
  <r>
    <x v="6"/>
    <d v="2022-04-23T00:00:00"/>
    <s v="Zone 4 - Horingbaai"/>
    <x v="149"/>
    <x v="131"/>
    <x v="101"/>
    <x v="5"/>
    <x v="4"/>
    <x v="0"/>
    <x v="0"/>
    <m/>
    <s v=""/>
    <s v=""/>
  </r>
  <r>
    <x v="6"/>
    <d v="2022-04-23T00:00:00"/>
    <s v="Zone 4 - Horingbaai"/>
    <x v="167"/>
    <x v="146"/>
    <x v="112"/>
    <x v="5"/>
    <x v="4"/>
    <x v="0"/>
    <x v="1"/>
    <n v="109"/>
    <n v="5"/>
    <n v="5"/>
  </r>
  <r>
    <x v="6"/>
    <d v="2022-04-23T00:00:00"/>
    <s v="Zone 4 - Horingbaai"/>
    <x v="25"/>
    <x v="9"/>
    <x v="10"/>
    <x v="2"/>
    <x v="4"/>
    <x v="0"/>
    <x v="3"/>
    <n v="128"/>
    <n v="10.1"/>
    <n v="10.1"/>
  </r>
  <r>
    <x v="6"/>
    <d v="2022-04-23T00:00:00"/>
    <s v="Zone 4 - Horingbaai"/>
    <x v="25"/>
    <x v="9"/>
    <x v="10"/>
    <x v="2"/>
    <x v="4"/>
    <x v="1"/>
    <x v="0"/>
    <n v="53"/>
    <n v="1.5"/>
    <n v="1.5"/>
  </r>
  <r>
    <x v="6"/>
    <d v="2022-04-23T00:00:00"/>
    <s v="Zone 4 - Horingbaai"/>
    <x v="153"/>
    <x v="135"/>
    <x v="104"/>
    <x v="0"/>
    <x v="4"/>
    <x v="2"/>
    <x v="0"/>
    <n v="32"/>
    <n v="1"/>
    <n v="1"/>
  </r>
  <r>
    <x v="6"/>
    <d v="2022-04-23T00:00:00"/>
    <s v="Zone 4 - Horingbaai"/>
    <x v="154"/>
    <x v="136"/>
    <x v="104"/>
    <x v="1"/>
    <x v="4"/>
    <x v="1"/>
    <x v="0"/>
    <n v="40"/>
    <n v="0.7"/>
    <n v="0.7"/>
  </r>
  <r>
    <x v="6"/>
    <d v="2022-04-23T00:00:00"/>
    <s v="Zone 4 - Horingbaai"/>
    <x v="154"/>
    <x v="136"/>
    <x v="104"/>
    <x v="1"/>
    <x v="4"/>
    <x v="1"/>
    <x v="0"/>
    <n v="49"/>
    <n v="1.2"/>
    <n v="1.2"/>
  </r>
  <r>
    <x v="6"/>
    <d v="2022-04-23T00:00:00"/>
    <s v="Zone 4 - Horingbaai"/>
    <x v="154"/>
    <x v="136"/>
    <x v="104"/>
    <x v="1"/>
    <x v="4"/>
    <x v="1"/>
    <x v="0"/>
    <n v="48"/>
    <n v="1.1000000000000001"/>
    <n v="1.1000000000000001"/>
  </r>
  <r>
    <x v="6"/>
    <d v="2022-04-23T00:00:00"/>
    <s v="Zone 4 - Horingbaai"/>
    <x v="154"/>
    <x v="136"/>
    <x v="104"/>
    <x v="1"/>
    <x v="4"/>
    <x v="1"/>
    <x v="0"/>
    <n v="48"/>
    <n v="1.1000000000000001"/>
    <n v="1.1000000000000001"/>
  </r>
  <r>
    <x v="6"/>
    <d v="2022-04-23T00:00:00"/>
    <s v="Zone 4 - Horingbaai"/>
    <x v="154"/>
    <x v="136"/>
    <x v="104"/>
    <x v="1"/>
    <x v="4"/>
    <x v="2"/>
    <x v="0"/>
    <n v="40"/>
    <n v="2"/>
    <n v="2"/>
  </r>
  <r>
    <x v="6"/>
    <d v="2022-04-23T00:00:00"/>
    <s v="Zone 4 - Horingbaai"/>
    <x v="143"/>
    <x v="127"/>
    <x v="95"/>
    <x v="5"/>
    <x v="4"/>
    <x v="0"/>
    <x v="3"/>
    <n v="155"/>
    <n v="19.5"/>
    <n v="19.5"/>
  </r>
  <r>
    <x v="6"/>
    <d v="2022-04-23T00:00:00"/>
    <s v="Zone 4 - Horingbaai"/>
    <x v="151"/>
    <x v="133"/>
    <x v="103"/>
    <x v="1"/>
    <x v="4"/>
    <x v="0"/>
    <x v="3"/>
    <n v="135"/>
    <n v="12.1"/>
    <n v="12.1"/>
  </r>
  <r>
    <x v="6"/>
    <d v="2022-04-23T00:00:00"/>
    <s v="Zone 4 - Horingbaai"/>
    <x v="337"/>
    <x v="252"/>
    <x v="206"/>
    <x v="1"/>
    <x v="4"/>
    <x v="0"/>
    <x v="3"/>
    <n v="98"/>
    <n v="4"/>
    <n v="4"/>
  </r>
  <r>
    <x v="6"/>
    <d v="2022-04-23T00:00:00"/>
    <s v="Zone 4 - Horingbaai"/>
    <x v="140"/>
    <x v="126"/>
    <x v="94"/>
    <x v="7"/>
    <x v="5"/>
    <x v="4"/>
    <x v="0"/>
    <n v="32"/>
    <n v="0.6"/>
    <n v="0.6"/>
  </r>
  <r>
    <x v="6"/>
    <d v="2022-04-23T00:00:00"/>
    <s v="Zone 4 - Horingbaai"/>
    <x v="140"/>
    <x v="126"/>
    <x v="94"/>
    <x v="7"/>
    <x v="5"/>
    <x v="4"/>
    <x v="0"/>
    <n v="30"/>
    <n v="0.5"/>
    <n v="0.5"/>
  </r>
  <r>
    <x v="6"/>
    <d v="2022-04-23T00:00:00"/>
    <s v="Zone 4 - Horingbaai"/>
    <x v="140"/>
    <x v="126"/>
    <x v="94"/>
    <x v="7"/>
    <x v="5"/>
    <x v="1"/>
    <x v="0"/>
    <n v="51"/>
    <n v="1.4"/>
    <n v="1.4"/>
  </r>
  <r>
    <x v="6"/>
    <d v="2022-04-23T00:00:00"/>
    <s v="Zone 4 - Horingbaai"/>
    <x v="142"/>
    <x v="5"/>
    <x v="52"/>
    <x v="1"/>
    <x v="5"/>
    <x v="0"/>
    <x v="3"/>
    <n v="147"/>
    <n v="16.2"/>
    <n v="16.2"/>
  </r>
  <r>
    <x v="6"/>
    <d v="2022-04-23T00:00:00"/>
    <s v="Zone 4 - Horingbaai"/>
    <x v="129"/>
    <x v="115"/>
    <x v="86"/>
    <x v="1"/>
    <x v="5"/>
    <x v="0"/>
    <x v="3"/>
    <n v="148"/>
    <n v="16.600000000000001"/>
    <n v="16.600000000000001"/>
  </r>
  <r>
    <x v="6"/>
    <d v="2022-04-23T00:00:00"/>
    <s v="Zone 4 - Horingbaai"/>
    <x v="335"/>
    <x v="88"/>
    <x v="78"/>
    <x v="1"/>
    <x v="5"/>
    <x v="2"/>
    <x v="0"/>
    <n v="33"/>
    <n v="1.1000000000000001"/>
    <n v="1.1000000000000001"/>
  </r>
  <r>
    <x v="6"/>
    <d v="2022-04-23T00:00:00"/>
    <s v="Zone 4 - Horingbaai"/>
    <x v="141"/>
    <x v="83"/>
    <x v="79"/>
    <x v="2"/>
    <x v="5"/>
    <x v="0"/>
    <x v="3"/>
    <n v="132"/>
    <n v="11.2"/>
    <n v="11.2"/>
  </r>
  <r>
    <x v="6"/>
    <d v="2022-04-23T00:00:00"/>
    <s v="Zone 4 - Horingbaai"/>
    <x v="141"/>
    <x v="83"/>
    <x v="79"/>
    <x v="2"/>
    <x v="5"/>
    <x v="1"/>
    <x v="0"/>
    <n v="73"/>
    <n v="4.0999999999999996"/>
    <n v="4.0999999999999996"/>
  </r>
  <r>
    <x v="6"/>
    <d v="2022-04-23T00:00:00"/>
    <s v="Zone 4 - Horingbaai"/>
    <x v="119"/>
    <x v="108"/>
    <x v="79"/>
    <x v="5"/>
    <x v="5"/>
    <x v="0"/>
    <x v="3"/>
    <n v="117"/>
    <n v="7.4"/>
    <n v="7.4"/>
  </r>
  <r>
    <x v="6"/>
    <d v="2022-04-23T00:00:00"/>
    <s v="Zone 4 - Horingbaai"/>
    <x v="130"/>
    <x v="116"/>
    <x v="87"/>
    <x v="1"/>
    <x v="5"/>
    <x v="0"/>
    <x v="3"/>
    <n v="146"/>
    <n v="15.9"/>
    <n v="15.9"/>
  </r>
  <r>
    <x v="6"/>
    <d v="2022-04-23T00:00:00"/>
    <s v="Zone 4 - Horingbaai"/>
    <x v="130"/>
    <x v="116"/>
    <x v="87"/>
    <x v="1"/>
    <x v="5"/>
    <x v="0"/>
    <x v="3"/>
    <n v="110"/>
    <n v="6"/>
    <n v="6"/>
  </r>
  <r>
    <x v="6"/>
    <d v="2022-04-23T00:00:00"/>
    <s v="Zone 4 - Horingbaai"/>
    <x v="122"/>
    <x v="109"/>
    <x v="81"/>
    <x v="1"/>
    <x v="5"/>
    <x v="4"/>
    <x v="0"/>
    <n v="33"/>
    <n v="0.7"/>
    <n v="0.7"/>
  </r>
  <r>
    <x v="6"/>
    <d v="2022-04-23T00:00:00"/>
    <s v="Zone 4 - Horingbaai"/>
    <x v="122"/>
    <x v="109"/>
    <x v="81"/>
    <x v="1"/>
    <x v="5"/>
    <x v="0"/>
    <x v="3"/>
    <n v="149"/>
    <n v="17"/>
    <n v="17"/>
  </r>
  <r>
    <x v="6"/>
    <d v="2022-04-23T00:00:00"/>
    <s v="Zone 4 - Horingbaai"/>
    <x v="311"/>
    <x v="192"/>
    <x v="189"/>
    <x v="1"/>
    <x v="5"/>
    <x v="2"/>
    <x v="0"/>
    <n v="33"/>
    <n v="1.1000000000000001"/>
    <n v="1.1000000000000001"/>
  </r>
  <r>
    <x v="6"/>
    <d v="2022-04-23T00:00:00"/>
    <s v="Zone 4 - Horingbaai"/>
    <x v="311"/>
    <x v="192"/>
    <x v="189"/>
    <x v="1"/>
    <x v="5"/>
    <x v="4"/>
    <x v="0"/>
    <n v="30"/>
    <n v="0.5"/>
    <n v="0.5"/>
  </r>
  <r>
    <x v="6"/>
    <d v="2022-04-23T00:00:00"/>
    <s v="Zone 4 - Horingbaai"/>
    <x v="324"/>
    <x v="63"/>
    <x v="198"/>
    <x v="2"/>
    <x v="5"/>
    <x v="4"/>
    <x v="0"/>
    <n v="33"/>
    <n v="0.7"/>
    <n v="0.7"/>
  </r>
  <r>
    <x v="6"/>
    <d v="2022-04-23T00:00:00"/>
    <s v="Zone 4 - Horingbaai"/>
    <x v="324"/>
    <x v="63"/>
    <x v="198"/>
    <x v="2"/>
    <x v="5"/>
    <x v="4"/>
    <x v="0"/>
    <n v="46"/>
    <n v="1.8"/>
    <n v="1.8"/>
  </r>
  <r>
    <x v="6"/>
    <d v="2022-04-23T00:00:00"/>
    <s v="Zone 4 - Horingbaai"/>
    <x v="324"/>
    <x v="63"/>
    <x v="198"/>
    <x v="2"/>
    <x v="5"/>
    <x v="4"/>
    <x v="0"/>
    <n v="32"/>
    <n v="0.6"/>
    <n v="0.6"/>
  </r>
  <r>
    <x v="6"/>
    <d v="2022-04-23T00:00:00"/>
    <s v="Zone 4 - Horingbaai"/>
    <x v="322"/>
    <x v="245"/>
    <x v="136"/>
    <x v="5"/>
    <x v="5"/>
    <x v="4"/>
    <x v="0"/>
    <n v="33"/>
    <n v="0.7"/>
    <n v="0.7"/>
  </r>
  <r>
    <x v="6"/>
    <d v="2022-04-23T00:00:00"/>
    <s v="Zone 4 - Horingbaai"/>
    <x v="322"/>
    <x v="245"/>
    <x v="136"/>
    <x v="5"/>
    <x v="5"/>
    <x v="4"/>
    <x v="0"/>
    <n v="30"/>
    <n v="0.5"/>
    <n v="0.5"/>
  </r>
  <r>
    <x v="6"/>
    <d v="2022-04-23T00:00:00"/>
    <s v="Zone 4 - Horingbaai"/>
    <x v="315"/>
    <x v="88"/>
    <x v="190"/>
    <x v="7"/>
    <x v="5"/>
    <x v="0"/>
    <x v="0"/>
    <m/>
    <s v=""/>
    <s v=""/>
  </r>
  <r>
    <x v="6"/>
    <d v="2022-04-23T00:00:00"/>
    <s v="Zone 4 - Horingbaai"/>
    <x v="125"/>
    <x v="112"/>
    <x v="83"/>
    <x v="8"/>
    <x v="5"/>
    <x v="0"/>
    <x v="0"/>
    <m/>
    <s v=""/>
    <s v=""/>
  </r>
  <r>
    <x v="6"/>
    <d v="2022-04-23T00:00:00"/>
    <s v="Zone 4 - Horingbaai"/>
    <x v="316"/>
    <x v="242"/>
    <x v="78"/>
    <x v="7"/>
    <x v="5"/>
    <x v="0"/>
    <x v="0"/>
    <m/>
    <s v=""/>
    <s v=""/>
  </r>
  <r>
    <x v="6"/>
    <d v="2022-04-23T00:00:00"/>
    <s v="Zone 4 - Horingbaai"/>
    <x v="124"/>
    <x v="111"/>
    <x v="82"/>
    <x v="1"/>
    <x v="5"/>
    <x v="0"/>
    <x v="0"/>
    <m/>
    <s v=""/>
    <s v=""/>
  </r>
  <r>
    <x v="6"/>
    <d v="2022-04-23T00:00:00"/>
    <s v="Zone 4 - Horingbaai"/>
    <x v="361"/>
    <x v="268"/>
    <x v="85"/>
    <x v="1"/>
    <x v="5"/>
    <x v="0"/>
    <x v="0"/>
    <m/>
    <s v=""/>
    <s v=""/>
  </r>
  <r>
    <x v="6"/>
    <d v="2022-04-23T00:00:00"/>
    <s v="Zone 4 - Horingbaai"/>
    <x v="336"/>
    <x v="88"/>
    <x v="205"/>
    <x v="1"/>
    <x v="5"/>
    <x v="0"/>
    <x v="0"/>
    <m/>
    <s v=""/>
    <s v=""/>
  </r>
  <r>
    <x v="6"/>
    <d v="2022-04-23T00:00:00"/>
    <s v="Zone 4 - Horingbaai"/>
    <x v="137"/>
    <x v="123"/>
    <x v="93"/>
    <x v="2"/>
    <x v="5"/>
    <x v="0"/>
    <x v="0"/>
    <m/>
    <s v=""/>
    <s v=""/>
  </r>
  <r>
    <x v="6"/>
    <d v="2022-04-23T00:00:00"/>
    <s v="Zone 4 - Horingbaai"/>
    <x v="139"/>
    <x v="125"/>
    <x v="50"/>
    <x v="5"/>
    <x v="5"/>
    <x v="0"/>
    <x v="0"/>
    <m/>
    <s v=""/>
    <s v=""/>
  </r>
  <r>
    <x v="6"/>
    <d v="2022-04-23T00:00:00"/>
    <s v="Zone 4 - Horingbaai"/>
    <x v="26"/>
    <x v="23"/>
    <x v="17"/>
    <x v="9"/>
    <x v="5"/>
    <x v="0"/>
    <x v="0"/>
    <m/>
    <s v=""/>
    <s v=""/>
  </r>
  <r>
    <x v="6"/>
    <d v="2022-04-23T00:00:00"/>
    <s v="Zone 4 - Horingbaai"/>
    <x v="138"/>
    <x v="124"/>
    <x v="93"/>
    <x v="3"/>
    <x v="5"/>
    <x v="0"/>
    <x v="0"/>
    <m/>
    <s v=""/>
    <s v=""/>
  </r>
  <r>
    <x v="6"/>
    <d v="2022-04-23T00:00:00"/>
    <s v="Zone 4 - Horingbaai"/>
    <x v="115"/>
    <x v="104"/>
    <x v="76"/>
    <x v="5"/>
    <x v="12"/>
    <x v="0"/>
    <x v="3"/>
    <n v="130"/>
    <n v="10.7"/>
    <n v="10.7"/>
  </r>
  <r>
    <x v="6"/>
    <d v="2022-04-23T00:00:00"/>
    <s v="Zone 4 - Horingbaai"/>
    <x v="115"/>
    <x v="104"/>
    <x v="76"/>
    <x v="5"/>
    <x v="12"/>
    <x v="0"/>
    <x v="3"/>
    <n v="123"/>
    <n v="8.8000000000000007"/>
    <n v="8.8000000000000007"/>
  </r>
  <r>
    <x v="6"/>
    <d v="2022-04-23T00:00:00"/>
    <s v="Zone 4 - Horingbaai"/>
    <x v="115"/>
    <x v="104"/>
    <x v="76"/>
    <x v="5"/>
    <x v="12"/>
    <x v="0"/>
    <x v="3"/>
    <n v="123"/>
    <n v="8.8000000000000007"/>
    <n v="8.8000000000000007"/>
  </r>
  <r>
    <x v="6"/>
    <d v="2022-04-23T00:00:00"/>
    <s v="Zone 4 - Horingbaai"/>
    <x v="350"/>
    <x v="261"/>
    <x v="64"/>
    <x v="7"/>
    <x v="12"/>
    <x v="0"/>
    <x v="3"/>
    <n v="142"/>
    <n v="14.4"/>
    <n v="14.4"/>
  </r>
  <r>
    <x v="6"/>
    <d v="2022-04-23T00:00:00"/>
    <s v="Zone 4 - Horingbaai"/>
    <x v="350"/>
    <x v="261"/>
    <x v="64"/>
    <x v="7"/>
    <x v="12"/>
    <x v="0"/>
    <x v="3"/>
    <n v="148"/>
    <n v="16.600000000000001"/>
    <n v="16.600000000000001"/>
  </r>
  <r>
    <x v="6"/>
    <d v="2022-04-23T00:00:00"/>
    <s v="Zone 4 - Horingbaai"/>
    <x v="107"/>
    <x v="97"/>
    <x v="66"/>
    <x v="7"/>
    <x v="12"/>
    <x v="0"/>
    <x v="3"/>
    <n v="104"/>
    <n v="5"/>
    <n v="5"/>
  </r>
  <r>
    <x v="6"/>
    <d v="2022-04-23T00:00:00"/>
    <s v="Zone 4 - Horingbaai"/>
    <x v="105"/>
    <x v="95"/>
    <x v="72"/>
    <x v="1"/>
    <x v="12"/>
    <x v="0"/>
    <x v="3"/>
    <n v="141"/>
    <n v="14.1"/>
    <n v="14.1"/>
  </r>
  <r>
    <x v="6"/>
    <d v="2022-04-23T00:00:00"/>
    <s v="Zone 4 - Horingbaai"/>
    <x v="105"/>
    <x v="95"/>
    <x v="72"/>
    <x v="1"/>
    <x v="12"/>
    <x v="0"/>
    <x v="3"/>
    <n v="102"/>
    <n v="4.5999999999999996"/>
    <n v="4.5999999999999996"/>
  </r>
  <r>
    <x v="6"/>
    <d v="2022-04-23T00:00:00"/>
    <s v="Zone 4 - Horingbaai"/>
    <x v="366"/>
    <x v="271"/>
    <x v="136"/>
    <x v="1"/>
    <x v="12"/>
    <x v="1"/>
    <x v="0"/>
    <n v="59"/>
    <n v="2.1"/>
    <n v="2.1"/>
  </r>
  <r>
    <x v="6"/>
    <d v="2022-04-23T00:00:00"/>
    <s v="Zone 4 - Horingbaai"/>
    <x v="365"/>
    <x v="196"/>
    <x v="216"/>
    <x v="5"/>
    <x v="12"/>
    <x v="0"/>
    <x v="3"/>
    <n v="151"/>
    <n v="17.8"/>
    <n v="17.8"/>
  </r>
  <r>
    <x v="6"/>
    <d v="2022-04-23T00:00:00"/>
    <s v="Zone 4 - Horingbaai"/>
    <x v="365"/>
    <x v="196"/>
    <x v="216"/>
    <x v="5"/>
    <x v="12"/>
    <x v="0"/>
    <x v="3"/>
    <n v="129"/>
    <n v="10.4"/>
    <n v="10.4"/>
  </r>
  <r>
    <x v="6"/>
    <d v="2022-04-23T00:00:00"/>
    <s v="Zone 4 - Horingbaai"/>
    <x v="365"/>
    <x v="196"/>
    <x v="216"/>
    <x v="5"/>
    <x v="12"/>
    <x v="0"/>
    <x v="3"/>
    <n v="137"/>
    <n v="12.8"/>
    <n v="12.8"/>
  </r>
  <r>
    <x v="6"/>
    <d v="2022-04-23T00:00:00"/>
    <s v="Zone 4 - Horingbaai"/>
    <x v="93"/>
    <x v="85"/>
    <x v="64"/>
    <x v="0"/>
    <x v="12"/>
    <x v="0"/>
    <x v="3"/>
    <n v="168"/>
    <n v="25.7"/>
    <n v="25.7"/>
  </r>
  <r>
    <x v="6"/>
    <d v="2022-04-23T00:00:00"/>
    <s v="Zone 4 - Horingbaai"/>
    <x v="113"/>
    <x v="102"/>
    <x v="64"/>
    <x v="1"/>
    <x v="12"/>
    <x v="0"/>
    <x v="3"/>
    <n v="120"/>
    <n v="8.1"/>
    <n v="8.1"/>
  </r>
  <r>
    <x v="6"/>
    <d v="2022-04-23T00:00:00"/>
    <s v="Zone 4 - Horingbaai"/>
    <x v="113"/>
    <x v="102"/>
    <x v="64"/>
    <x v="1"/>
    <x v="12"/>
    <x v="0"/>
    <x v="3"/>
    <n v="115"/>
    <n v="7"/>
    <n v="7"/>
  </r>
  <r>
    <x v="6"/>
    <d v="2022-04-23T00:00:00"/>
    <s v="Zone 4 - Horingbaai"/>
    <x v="104"/>
    <x v="94"/>
    <x v="54"/>
    <x v="1"/>
    <x v="12"/>
    <x v="4"/>
    <x v="0"/>
    <n v="33"/>
    <n v="0.7"/>
    <n v="0.7"/>
  </r>
  <r>
    <x v="6"/>
    <d v="2022-04-23T00:00:00"/>
    <s v="Zone 4 - Horingbaai"/>
    <x v="349"/>
    <x v="260"/>
    <x v="211"/>
    <x v="8"/>
    <x v="12"/>
    <x v="0"/>
    <x v="3"/>
    <n v="158"/>
    <n v="20.8"/>
    <n v="20.8"/>
  </r>
  <r>
    <x v="6"/>
    <d v="2022-04-23T00:00:00"/>
    <s v="Zone 4 - Horingbaai"/>
    <x v="112"/>
    <x v="101"/>
    <x v="75"/>
    <x v="8"/>
    <x v="12"/>
    <x v="0"/>
    <x v="0"/>
    <m/>
    <s v=""/>
    <s v=""/>
  </r>
  <r>
    <x v="6"/>
    <d v="2022-04-23T00:00:00"/>
    <s v="Zone 4 - Horingbaai"/>
    <x v="108"/>
    <x v="98"/>
    <x v="66"/>
    <x v="2"/>
    <x v="12"/>
    <x v="0"/>
    <x v="0"/>
    <m/>
    <s v=""/>
    <s v=""/>
  </r>
  <r>
    <x v="6"/>
    <d v="2022-04-23T00:00:00"/>
    <s v="Zone 4 - Horingbaai"/>
    <x v="106"/>
    <x v="96"/>
    <x v="72"/>
    <x v="9"/>
    <x v="12"/>
    <x v="0"/>
    <x v="0"/>
    <m/>
    <s v=""/>
    <s v=""/>
  </r>
  <r>
    <x v="6"/>
    <d v="2022-04-23T00:00:00"/>
    <s v="Zone 4 - Horingbaai"/>
    <x v="1"/>
    <x v="1"/>
    <x v="0"/>
    <x v="1"/>
    <x v="0"/>
    <x v="4"/>
    <x v="0"/>
    <n v="32"/>
    <n v="0.6"/>
    <n v="0.6"/>
  </r>
  <r>
    <x v="6"/>
    <d v="2022-04-23T00:00:00"/>
    <s v="Zone 4 - Horingbaai"/>
    <x v="18"/>
    <x v="17"/>
    <x v="4"/>
    <x v="7"/>
    <x v="0"/>
    <x v="4"/>
    <x v="0"/>
    <n v="32"/>
    <n v="0.6"/>
    <n v="0.6"/>
  </r>
  <r>
    <x v="6"/>
    <d v="2022-04-23T00:00:00"/>
    <s v="Zone 4 - Horingbaai"/>
    <x v="330"/>
    <x v="60"/>
    <x v="202"/>
    <x v="1"/>
    <x v="0"/>
    <x v="1"/>
    <x v="0"/>
    <n v="51"/>
    <n v="1.4"/>
    <n v="1.4"/>
  </r>
  <r>
    <x v="6"/>
    <d v="2022-04-23T00:00:00"/>
    <s v="Zone 4 - Horingbaai"/>
    <x v="356"/>
    <x v="264"/>
    <x v="73"/>
    <x v="10"/>
    <x v="0"/>
    <x v="4"/>
    <x v="0"/>
    <n v="31"/>
    <n v="0.5"/>
    <n v="0.5"/>
  </r>
  <r>
    <x v="6"/>
    <d v="2022-04-23T00:00:00"/>
    <s v="Zone 4 - Horingbaai"/>
    <x v="356"/>
    <x v="264"/>
    <x v="73"/>
    <x v="10"/>
    <x v="0"/>
    <x v="4"/>
    <x v="0"/>
    <n v="34"/>
    <n v="0.7"/>
    <n v="0.7"/>
  </r>
  <r>
    <x v="6"/>
    <d v="2022-04-23T00:00:00"/>
    <s v="Zone 4 - Horingbaai"/>
    <x v="14"/>
    <x v="13"/>
    <x v="9"/>
    <x v="8"/>
    <x v="0"/>
    <x v="1"/>
    <x v="0"/>
    <n v="49"/>
    <n v="1.2"/>
    <n v="1.2"/>
  </r>
  <r>
    <x v="6"/>
    <d v="2022-04-23T00:00:00"/>
    <s v="Zone 4 - Horingbaai"/>
    <x v="0"/>
    <x v="0"/>
    <x v="0"/>
    <x v="0"/>
    <x v="0"/>
    <x v="0"/>
    <x v="0"/>
    <m/>
    <s v=""/>
    <s v=""/>
  </r>
  <r>
    <x v="6"/>
    <d v="2022-04-23T00:00:00"/>
    <s v="Zone 4 - Horingbaai"/>
    <x v="329"/>
    <x v="249"/>
    <x v="201"/>
    <x v="5"/>
    <x v="0"/>
    <x v="0"/>
    <x v="0"/>
    <m/>
    <s v=""/>
    <s v=""/>
  </r>
  <r>
    <x v="6"/>
    <d v="2022-04-23T00:00:00"/>
    <s v="Zone 4 - Horingbaai"/>
    <x v="15"/>
    <x v="14"/>
    <x v="10"/>
    <x v="2"/>
    <x v="0"/>
    <x v="0"/>
    <x v="0"/>
    <m/>
    <s v=""/>
    <s v=""/>
  </r>
  <r>
    <x v="6"/>
    <d v="2022-04-23T00:00:00"/>
    <s v="Zone 4 - Horingbaai"/>
    <x v="19"/>
    <x v="18"/>
    <x v="12"/>
    <x v="2"/>
    <x v="0"/>
    <x v="0"/>
    <x v="0"/>
    <m/>
    <s v=""/>
    <s v=""/>
  </r>
  <r>
    <x v="6"/>
    <d v="2022-04-23T00:00:00"/>
    <s v="Zone 4 - Horingbaai"/>
    <x v="6"/>
    <x v="6"/>
    <x v="4"/>
    <x v="2"/>
    <x v="0"/>
    <x v="0"/>
    <x v="0"/>
    <m/>
    <s v=""/>
    <s v=""/>
  </r>
  <r>
    <x v="6"/>
    <d v="2022-04-23T00:00:00"/>
    <s v="Zone 4 - Horingbaai"/>
    <x v="10"/>
    <x v="10"/>
    <x v="6"/>
    <x v="2"/>
    <x v="0"/>
    <x v="0"/>
    <x v="0"/>
    <m/>
    <s v=""/>
    <s v=""/>
  </r>
  <r>
    <x v="6"/>
    <d v="2022-04-23T00:00:00"/>
    <s v="Zone 4 - Horingbaai"/>
    <x v="13"/>
    <x v="12"/>
    <x v="8"/>
    <x v="2"/>
    <x v="0"/>
    <x v="0"/>
    <x v="0"/>
    <m/>
    <s v=""/>
    <s v=""/>
  </r>
  <r>
    <x v="6"/>
    <d v="2022-04-23T00:00:00"/>
    <s v="Zone 4 - Horingbaai"/>
    <x v="402"/>
    <x v="9"/>
    <x v="211"/>
    <x v="8"/>
    <x v="0"/>
    <x v="0"/>
    <x v="0"/>
    <m/>
    <s v=""/>
    <s v=""/>
  </r>
  <r>
    <x v="6"/>
    <d v="2022-04-23T00:00:00"/>
    <s v="Zone 4 - Horingbaai"/>
    <x v="33"/>
    <x v="30"/>
    <x v="22"/>
    <x v="8"/>
    <x v="0"/>
    <x v="0"/>
    <x v="0"/>
    <m/>
    <s v=""/>
    <s v=""/>
  </r>
  <r>
    <x v="6"/>
    <d v="2022-04-23T00:00:00"/>
    <s v="Zone 4 - Horingbaai"/>
    <x v="8"/>
    <x v="8"/>
    <x v="5"/>
    <x v="6"/>
    <x v="0"/>
    <x v="0"/>
    <x v="0"/>
    <m/>
    <s v=""/>
    <s v=""/>
  </r>
  <r>
    <x v="6"/>
    <d v="2022-04-23T00:00:00"/>
    <s v="Zone 4 - Horingbaai"/>
    <x v="7"/>
    <x v="7"/>
    <x v="5"/>
    <x v="1"/>
    <x v="0"/>
    <x v="0"/>
    <x v="0"/>
    <m/>
    <s v=""/>
    <s v=""/>
  </r>
  <r>
    <x v="6"/>
    <d v="2022-04-23T00:00:00"/>
    <s v="Zone 4 - Horingbaai"/>
    <x v="16"/>
    <x v="15"/>
    <x v="11"/>
    <x v="8"/>
    <x v="0"/>
    <x v="0"/>
    <x v="0"/>
    <m/>
    <s v=""/>
    <s v=""/>
  </r>
  <r>
    <x v="6"/>
    <d v="2022-04-23T00:00:00"/>
    <s v="Zone 4 - Horingbaai"/>
    <x v="389"/>
    <x v="286"/>
    <x v="231"/>
    <x v="5"/>
    <x v="11"/>
    <x v="0"/>
    <x v="3"/>
    <n v="144"/>
    <n v="15.1"/>
    <n v="15.1"/>
  </r>
  <r>
    <x v="6"/>
    <d v="2022-04-23T00:00:00"/>
    <s v="Zone 4 - Horingbaai"/>
    <x v="403"/>
    <x v="243"/>
    <x v="237"/>
    <x v="1"/>
    <x v="11"/>
    <x v="5"/>
    <x v="0"/>
    <n v="40"/>
    <n v="1.4"/>
    <n v="1.4"/>
  </r>
  <r>
    <x v="6"/>
    <d v="2022-04-23T00:00:00"/>
    <s v="Zone 4 - Horingbaai"/>
    <x v="289"/>
    <x v="223"/>
    <x v="77"/>
    <x v="1"/>
    <x v="11"/>
    <x v="0"/>
    <x v="1"/>
    <n v="132"/>
    <n v="9.8000000000000007"/>
    <n v="9.8000000000000007"/>
  </r>
  <r>
    <x v="6"/>
    <d v="2022-04-23T00:00:00"/>
    <s v="Zone 4 - Horingbaai"/>
    <x v="87"/>
    <x v="79"/>
    <x v="60"/>
    <x v="8"/>
    <x v="11"/>
    <x v="2"/>
    <x v="0"/>
    <n v="37"/>
    <n v="1.6"/>
    <n v="1.6"/>
  </r>
  <r>
    <x v="6"/>
    <d v="2022-04-23T00:00:00"/>
    <s v="Zone 4 - Horingbaai"/>
    <x v="264"/>
    <x v="20"/>
    <x v="60"/>
    <x v="1"/>
    <x v="11"/>
    <x v="0"/>
    <x v="0"/>
    <m/>
    <s v=""/>
    <s v=""/>
  </r>
  <r>
    <x v="6"/>
    <d v="2022-04-23T00:00:00"/>
    <s v="Zone 4 - Horingbaai"/>
    <x v="182"/>
    <x v="158"/>
    <x v="26"/>
    <x v="8"/>
    <x v="11"/>
    <x v="0"/>
    <x v="0"/>
    <m/>
    <s v=""/>
    <s v=""/>
  </r>
  <r>
    <x v="6"/>
    <d v="2022-04-23T00:00:00"/>
    <s v="Zone 4 - Horingbaai"/>
    <x v="386"/>
    <x v="284"/>
    <x v="26"/>
    <x v="5"/>
    <x v="11"/>
    <x v="0"/>
    <x v="0"/>
    <m/>
    <s v=""/>
    <s v=""/>
  </r>
  <r>
    <x v="6"/>
    <d v="2022-04-23T00:00:00"/>
    <s v="Zone 4 - Horingbaai"/>
    <x v="404"/>
    <x v="295"/>
    <x v="237"/>
    <x v="7"/>
    <x v="11"/>
    <x v="0"/>
    <x v="0"/>
    <m/>
    <s v=""/>
    <s v=""/>
  </r>
  <r>
    <x v="6"/>
    <d v="2022-04-23T00:00:00"/>
    <s v="Zone 4 - Horingbaai"/>
    <x v="198"/>
    <x v="19"/>
    <x v="133"/>
    <x v="8"/>
    <x v="11"/>
    <x v="0"/>
    <x v="0"/>
    <m/>
    <s v=""/>
    <s v=""/>
  </r>
  <r>
    <x v="6"/>
    <d v="2022-04-23T00:00:00"/>
    <s v="Zone 4 - Horingbaai"/>
    <x v="189"/>
    <x v="164"/>
    <x v="125"/>
    <x v="8"/>
    <x v="11"/>
    <x v="0"/>
    <x v="0"/>
    <m/>
    <s v=""/>
    <s v=""/>
  </r>
  <r>
    <x v="6"/>
    <d v="2022-04-23T00:00:00"/>
    <s v="Zone 4 - Horingbaai"/>
    <x v="199"/>
    <x v="170"/>
    <x v="133"/>
    <x v="5"/>
    <x v="11"/>
    <x v="0"/>
    <x v="0"/>
    <m/>
    <s v=""/>
    <s v=""/>
  </r>
  <r>
    <x v="6"/>
    <d v="2022-04-23T00:00:00"/>
    <s v="Zone 4 - Horingbaai"/>
    <x v="287"/>
    <x v="222"/>
    <x v="179"/>
    <x v="0"/>
    <x v="11"/>
    <x v="0"/>
    <x v="0"/>
    <m/>
    <s v=""/>
    <s v=""/>
  </r>
  <r>
    <x v="6"/>
    <d v="2022-04-23T00:00:00"/>
    <s v="Zone 4 - Horingbaai"/>
    <x v="405"/>
    <x v="296"/>
    <x v="138"/>
    <x v="7"/>
    <x v="11"/>
    <x v="0"/>
    <x v="0"/>
    <m/>
    <s v=""/>
    <s v=""/>
  </r>
  <r>
    <x v="6"/>
    <d v="2022-04-23T00:00:00"/>
    <s v="Zone 4 - Horingbaai"/>
    <x v="354"/>
    <x v="263"/>
    <x v="179"/>
    <x v="2"/>
    <x v="11"/>
    <x v="0"/>
    <x v="0"/>
    <m/>
    <s v=""/>
    <s v=""/>
  </r>
  <r>
    <x v="6"/>
    <d v="2022-04-23T00:00:00"/>
    <s v="Zone 4 - Horingbaai"/>
    <x v="197"/>
    <x v="169"/>
    <x v="132"/>
    <x v="5"/>
    <x v="11"/>
    <x v="0"/>
    <x v="0"/>
    <m/>
    <s v=""/>
    <s v=""/>
  </r>
  <r>
    <x v="6"/>
    <d v="2022-04-23T00:00:00"/>
    <s v="Zone 4 - Horingbaai"/>
    <x v="387"/>
    <x v="73"/>
    <x v="229"/>
    <x v="5"/>
    <x v="11"/>
    <x v="0"/>
    <x v="0"/>
    <m/>
    <s v=""/>
    <s v=""/>
  </r>
  <r>
    <x v="6"/>
    <d v="2022-04-23T00:00:00"/>
    <s v="Zone 4 - Horingbaai"/>
    <x v="266"/>
    <x v="209"/>
    <x v="171"/>
    <x v="2"/>
    <x v="11"/>
    <x v="0"/>
    <x v="0"/>
    <m/>
    <s v=""/>
    <s v=""/>
  </r>
  <r>
    <x v="6"/>
    <d v="2022-04-23T00:00:00"/>
    <s v="Zone 4 - Horingbaai"/>
    <x v="206"/>
    <x v="176"/>
    <x v="138"/>
    <x v="2"/>
    <x v="11"/>
    <x v="0"/>
    <x v="0"/>
    <m/>
    <s v=""/>
    <s v=""/>
  </r>
  <r>
    <x v="6"/>
    <d v="2022-04-23T00:00:00"/>
    <s v="Zone 4 - Horingbaai"/>
    <x v="234"/>
    <x v="192"/>
    <x v="154"/>
    <x v="8"/>
    <x v="20"/>
    <x v="0"/>
    <x v="0"/>
    <m/>
    <s v=""/>
    <s v=""/>
  </r>
  <r>
    <x v="6"/>
    <d v="2022-04-23T00:00:00"/>
    <s v="Zone 4 - Horingbaai"/>
    <x v="236"/>
    <x v="193"/>
    <x v="18"/>
    <x v="5"/>
    <x v="20"/>
    <x v="0"/>
    <x v="0"/>
    <m/>
    <s v=""/>
    <s v=""/>
  </r>
  <r>
    <x v="6"/>
    <d v="2022-04-23T00:00:00"/>
    <s v="Zone 4 - Horingbaai"/>
    <x v="248"/>
    <x v="199"/>
    <x v="12"/>
    <x v="5"/>
    <x v="20"/>
    <x v="0"/>
    <x v="0"/>
    <m/>
    <s v=""/>
    <s v=""/>
  </r>
  <r>
    <x v="6"/>
    <d v="2022-04-23T00:00:00"/>
    <s v="Zone 4 - Horingbaai"/>
    <x v="249"/>
    <x v="200"/>
    <x v="45"/>
    <x v="8"/>
    <x v="20"/>
    <x v="0"/>
    <x v="0"/>
    <m/>
    <s v=""/>
    <s v=""/>
  </r>
  <r>
    <x v="6"/>
    <d v="2022-04-23T00:00:00"/>
    <s v="Zone 4 - Horingbaai"/>
    <x v="334"/>
    <x v="9"/>
    <x v="204"/>
    <x v="1"/>
    <x v="20"/>
    <x v="0"/>
    <x v="0"/>
    <m/>
    <s v=""/>
    <s v=""/>
  </r>
  <r>
    <x v="6"/>
    <d v="2022-04-23T00:00:00"/>
    <s v="Zone 4 - Horingbaai"/>
    <x v="295"/>
    <x v="228"/>
    <x v="99"/>
    <x v="6"/>
    <x v="20"/>
    <x v="0"/>
    <x v="0"/>
    <m/>
    <s v=""/>
    <s v=""/>
  </r>
  <r>
    <x v="6"/>
    <d v="2022-04-23T00:00:00"/>
    <s v="Zone 4 - Horingbaai"/>
    <x v="296"/>
    <x v="229"/>
    <x v="99"/>
    <x v="1"/>
    <x v="20"/>
    <x v="0"/>
    <x v="0"/>
    <m/>
    <s v=""/>
    <s v=""/>
  </r>
  <r>
    <x v="6"/>
    <d v="2022-04-23T00:00:00"/>
    <s v="Zone 4 - Horingbaai"/>
    <x v="294"/>
    <x v="227"/>
    <x v="182"/>
    <x v="5"/>
    <x v="20"/>
    <x v="0"/>
    <x v="0"/>
    <m/>
    <s v=""/>
    <s v=""/>
  </r>
  <r>
    <x v="6"/>
    <d v="2022-04-23T00:00:00"/>
    <s v="Zone 4 - Horingbaai"/>
    <x v="297"/>
    <x v="230"/>
    <x v="183"/>
    <x v="3"/>
    <x v="20"/>
    <x v="0"/>
    <x v="0"/>
    <m/>
    <s v=""/>
    <s v=""/>
  </r>
  <r>
    <x v="6"/>
    <d v="2022-04-23T00:00:00"/>
    <s v="Zone 4 - Horingbaai"/>
    <x v="245"/>
    <x v="197"/>
    <x v="54"/>
    <x v="5"/>
    <x v="20"/>
    <x v="0"/>
    <x v="3"/>
    <n v="95"/>
    <n v="3.6"/>
    <n v="3.6"/>
  </r>
  <r>
    <x v="6"/>
    <d v="2022-04-23T00:00:00"/>
    <s v="Zone 4 - Horingbaai"/>
    <x v="244"/>
    <x v="196"/>
    <x v="158"/>
    <x v="5"/>
    <x v="20"/>
    <x v="0"/>
    <x v="0"/>
    <m/>
    <s v=""/>
    <s v=""/>
  </r>
  <r>
    <x v="6"/>
    <d v="2022-04-23T00:00:00"/>
    <s v="Zone 4 - Horingbaai"/>
    <x v="217"/>
    <x v="83"/>
    <x v="73"/>
    <x v="8"/>
    <x v="19"/>
    <x v="1"/>
    <x v="0"/>
    <n v="58"/>
    <n v="2"/>
    <n v="2"/>
  </r>
  <r>
    <x v="6"/>
    <d v="2022-04-23T00:00:00"/>
    <s v="Zone 4 - Horingbaai"/>
    <x v="217"/>
    <x v="83"/>
    <x v="73"/>
    <x v="8"/>
    <x v="19"/>
    <x v="1"/>
    <x v="0"/>
    <n v="51"/>
    <n v="1.4"/>
    <n v="1.4"/>
  </r>
  <r>
    <x v="6"/>
    <d v="2022-04-23T00:00:00"/>
    <s v="Zone 4 - Horingbaai"/>
    <x v="219"/>
    <x v="184"/>
    <x v="145"/>
    <x v="4"/>
    <x v="19"/>
    <x v="2"/>
    <x v="0"/>
    <n v="29"/>
    <n v="0.7"/>
    <n v="0.7"/>
  </r>
  <r>
    <x v="6"/>
    <d v="2022-04-23T00:00:00"/>
    <s v="Zone 4 - Horingbaai"/>
    <x v="219"/>
    <x v="184"/>
    <x v="145"/>
    <x v="4"/>
    <x v="19"/>
    <x v="2"/>
    <x v="0"/>
    <n v="30"/>
    <n v="0.8"/>
    <n v="0.8"/>
  </r>
  <r>
    <x v="6"/>
    <d v="2022-04-23T00:00:00"/>
    <s v="Zone 4 - Horingbaai"/>
    <x v="219"/>
    <x v="184"/>
    <x v="145"/>
    <x v="4"/>
    <x v="19"/>
    <x v="2"/>
    <x v="0"/>
    <n v="28"/>
    <n v="0.6"/>
    <n v="0.6"/>
  </r>
  <r>
    <x v="6"/>
    <d v="2022-04-23T00:00:00"/>
    <s v="Zone 4 - Horingbaai"/>
    <x v="216"/>
    <x v="182"/>
    <x v="145"/>
    <x v="5"/>
    <x v="19"/>
    <x v="2"/>
    <x v="0"/>
    <n v="28"/>
    <n v="0.6"/>
    <n v="0.6"/>
  </r>
  <r>
    <x v="6"/>
    <d v="2022-04-23T00:00:00"/>
    <s v="Zone 4 - Horingbaai"/>
    <x v="216"/>
    <x v="182"/>
    <x v="145"/>
    <x v="5"/>
    <x v="19"/>
    <x v="2"/>
    <x v="0"/>
    <n v="26"/>
    <n v="0.5"/>
    <n v="0.5"/>
  </r>
  <r>
    <x v="6"/>
    <d v="2022-04-23T00:00:00"/>
    <s v="Zone 4 - Horingbaai"/>
    <x v="216"/>
    <x v="182"/>
    <x v="145"/>
    <x v="5"/>
    <x v="19"/>
    <x v="4"/>
    <x v="0"/>
    <n v="40"/>
    <n v="1.2"/>
    <n v="1.2"/>
  </r>
  <r>
    <x v="6"/>
    <d v="2022-04-23T00:00:00"/>
    <s v="Zone 4 - Horingbaai"/>
    <x v="210"/>
    <x v="9"/>
    <x v="51"/>
    <x v="5"/>
    <x v="19"/>
    <x v="0"/>
    <x v="4"/>
    <n v="77"/>
    <n v="3.6"/>
    <n v="3.6"/>
  </r>
  <r>
    <x v="6"/>
    <d v="2022-04-23T00:00:00"/>
    <s v="Zone 4 - Horingbaai"/>
    <x v="210"/>
    <x v="9"/>
    <x v="51"/>
    <x v="5"/>
    <x v="19"/>
    <x v="4"/>
    <x v="0"/>
    <n v="31"/>
    <n v="0.5"/>
    <n v="0.5"/>
  </r>
  <r>
    <x v="6"/>
    <d v="2022-04-23T00:00:00"/>
    <s v="Zone 4 - Horingbaai"/>
    <x v="211"/>
    <x v="178"/>
    <x v="140"/>
    <x v="8"/>
    <x v="19"/>
    <x v="2"/>
    <x v="0"/>
    <n v="31"/>
    <n v="0.9"/>
    <n v="0.9"/>
  </r>
  <r>
    <x v="6"/>
    <d v="2022-04-23T00:00:00"/>
    <s v="Zone 4 - Horingbaai"/>
    <x v="268"/>
    <x v="83"/>
    <x v="173"/>
    <x v="5"/>
    <x v="19"/>
    <x v="0"/>
    <x v="0"/>
    <m/>
    <s v=""/>
    <s v=""/>
  </r>
  <r>
    <x v="6"/>
    <d v="2022-04-23T00:00:00"/>
    <s v="Zone 4 - Horingbaai"/>
    <x v="218"/>
    <x v="183"/>
    <x v="73"/>
    <x v="5"/>
    <x v="19"/>
    <x v="0"/>
    <x v="0"/>
    <m/>
    <s v=""/>
    <s v=""/>
  </r>
  <r>
    <x v="6"/>
    <d v="2022-04-23T00:00:00"/>
    <s v="Zone 4 - Horingbaai"/>
    <x v="269"/>
    <x v="211"/>
    <x v="142"/>
    <x v="4"/>
    <x v="19"/>
    <x v="0"/>
    <x v="0"/>
    <m/>
    <s v=""/>
    <s v=""/>
  </r>
  <r>
    <x v="6"/>
    <d v="2022-04-23T00:00:00"/>
    <s v="Zone 4 - Horingbaai"/>
    <x v="267"/>
    <x v="210"/>
    <x v="172"/>
    <x v="2"/>
    <x v="19"/>
    <x v="0"/>
    <x v="0"/>
    <m/>
    <s v=""/>
    <s v=""/>
  </r>
  <r>
    <x v="6"/>
    <d v="2022-04-23T00:00:00"/>
    <s v="Zone 4 - Horingbaai"/>
    <x v="339"/>
    <x v="254"/>
    <x v="172"/>
    <x v="3"/>
    <x v="19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7"/>
    <s v=""/>
    <s v=""/>
    <x v="406"/>
    <x v="297"/>
    <x v="238"/>
    <x v="12"/>
    <x v="25"/>
    <x v="0"/>
    <x v="0"/>
    <m/>
    <s v=""/>
    <s v=""/>
  </r>
  <r>
    <x v="8"/>
    <m/>
    <m/>
    <x v="406"/>
    <x v="298"/>
    <x v="239"/>
    <x v="13"/>
    <x v="26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21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B6:I189" firstHeaderRow="0" firstDataRow="1" firstDataCol="4" rowPageCount="2" colPageCount="1"/>
  <pivotFields count="13">
    <pivotField axis="axisPage" compact="0" outline="0" multipleItemSelectionAllowed="1" showAll="0" defaultSubtotal="0">
      <items count="9">
        <item h="1" x="7"/>
        <item h="1" x="8"/>
        <item h="1" x="0"/>
        <item h="1" x="1"/>
        <item h="1" x="2"/>
        <item h="1" x="3"/>
        <item h="1" x="4"/>
        <item h="1" x="5"/>
        <item x="6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0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9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n="Corne"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7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8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</items>
    </pivotField>
    <pivotField axis="axisRow" compact="0" outline="0" showAll="0" defaultSubtotal="0">
      <items count="240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8"/>
        <item x="239"/>
        <item x="235"/>
        <item x="236"/>
        <item x="237"/>
      </items>
    </pivotField>
    <pivotField axis="axisPage" compact="0" outline="0" multipleItemSelectionAllowed="1" showAll="0" defaultSubtotal="0">
      <items count="14">
        <item x="12"/>
        <item x="10"/>
        <item x="3"/>
        <item x="4"/>
        <item x="9"/>
        <item x="8"/>
        <item x="2"/>
        <item x="5"/>
        <item x="0"/>
        <item x="7"/>
        <item x="1"/>
        <item x="13"/>
        <item x="6"/>
        <item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83">
    <i>
      <x v="43"/>
      <x v="98"/>
      <x v="20"/>
      <x v="2"/>
    </i>
    <i>
      <x v="50"/>
      <x v="50"/>
      <x v="23"/>
      <x v="6"/>
    </i>
    <i>
      <x v="372"/>
      <x v="155"/>
      <x v="216"/>
      <x v="8"/>
    </i>
    <i>
      <x v="116"/>
      <x v="71"/>
      <x v="17"/>
      <x v="2"/>
    </i>
    <i>
      <x v="224"/>
      <x v="174"/>
      <x v="60"/>
      <x v="8"/>
    </i>
    <i>
      <x v="51"/>
      <x v="104"/>
      <x v="145"/>
      <x v="2"/>
    </i>
    <i>
      <x v="22"/>
      <x v="67"/>
      <x v="18"/>
      <x v="6"/>
    </i>
    <i>
      <x v="142"/>
      <x v="125"/>
      <x v="72"/>
      <x v="8"/>
    </i>
    <i>
      <x v="4"/>
      <x v="8"/>
      <x v="22"/>
      <x v="6"/>
    </i>
    <i>
      <x v="397"/>
      <x v="293"/>
      <x v="17"/>
      <x v="2"/>
    </i>
    <i>
      <x v="244"/>
      <x v="185"/>
      <x v="60"/>
      <x v="8"/>
    </i>
    <i>
      <x v="23"/>
      <x v="13"/>
      <x v="28"/>
      <x v="25"/>
    </i>
    <i>
      <x v="53"/>
      <x v="86"/>
      <x v="49"/>
      <x v="25"/>
    </i>
    <i>
      <x v="113"/>
      <x v="76"/>
      <x v="83"/>
      <x v="10"/>
    </i>
    <i>
      <x v="229"/>
      <x v="177"/>
      <x v="208"/>
      <x v="8"/>
    </i>
    <i>
      <x v="308"/>
      <x v="229"/>
      <x v="92"/>
      <x v="3"/>
    </i>
    <i>
      <x v="127"/>
      <x v="112"/>
      <x v="68"/>
      <x v="8"/>
    </i>
    <i>
      <x v="129"/>
      <x v="216"/>
      <x v="77"/>
      <x v="10"/>
    </i>
    <i>
      <x v="46"/>
      <x v="102"/>
      <x v="28"/>
      <x v="25"/>
    </i>
    <i>
      <x v="160"/>
      <x v="242"/>
      <x v="50"/>
      <x v="25"/>
    </i>
    <i>
      <x v="45"/>
      <x v="105"/>
      <x v="82"/>
      <x v="10"/>
    </i>
    <i>
      <x v="16"/>
      <x v="25"/>
      <x v="26"/>
      <x v="2"/>
    </i>
    <i>
      <x v="206"/>
      <x v="163"/>
      <x v="48"/>
      <x v="10"/>
    </i>
    <i>
      <x v="207"/>
      <x v="3"/>
      <x v="75"/>
      <x v="10"/>
    </i>
    <i>
      <x v="391"/>
      <x v="288"/>
      <x v="231"/>
      <x v="1"/>
    </i>
    <i>
      <x v="81"/>
      <x v="47"/>
      <x v="60"/>
      <x v="8"/>
    </i>
    <i>
      <x v="249"/>
      <x v="79"/>
      <x v="233"/>
      <x v="6"/>
    </i>
    <i>
      <x v="177"/>
      <x v="146"/>
      <x v="157"/>
      <x v="11"/>
    </i>
    <i>
      <x v="59"/>
      <x v="69"/>
      <x v="18"/>
      <x v="6"/>
    </i>
    <i>
      <x v="24"/>
      <x v="97"/>
      <x v="144"/>
      <x v="25"/>
    </i>
    <i>
      <x v="187"/>
      <x v="215"/>
      <x v="100"/>
      <x v="3"/>
    </i>
    <i>
      <x v="80"/>
      <x v="73"/>
      <x v="48"/>
      <x v="25"/>
    </i>
    <i>
      <x v="133"/>
      <x v="106"/>
      <x v="42"/>
      <x v="9"/>
    </i>
    <i>
      <x v="227"/>
      <x v="57"/>
      <x v="9"/>
      <x v="3"/>
    </i>
    <i>
      <x v="111"/>
      <x v="92"/>
      <x v="95"/>
      <x v="7"/>
    </i>
    <i>
      <x v="268"/>
      <x v="201"/>
      <x v="73"/>
      <x v="1"/>
    </i>
    <i>
      <x v="12"/>
      <x v="79"/>
      <x v="33"/>
      <x v="11"/>
    </i>
    <i>
      <x v="210"/>
      <x v="70"/>
      <x v="19"/>
      <x v="2"/>
    </i>
    <i>
      <x v="201"/>
      <x v="158"/>
      <x v="75"/>
      <x v="10"/>
    </i>
    <i>
      <x v="100"/>
      <x v="95"/>
      <x v="101"/>
      <x v="3"/>
    </i>
    <i>
      <x v="135"/>
      <x v="35"/>
      <x v="47"/>
      <x v="25"/>
    </i>
    <i>
      <x v="93"/>
      <x v="115"/>
      <x v="109"/>
      <x v="3"/>
    </i>
    <i>
      <x v="223"/>
      <x v="173"/>
      <x v="62"/>
      <x v="8"/>
    </i>
    <i>
      <x v="158"/>
      <x v="57"/>
      <x v="47"/>
      <x v="4"/>
    </i>
    <i>
      <x v="108"/>
      <x v="61"/>
      <x v="203"/>
      <x v="3"/>
    </i>
    <i>
      <x v="194"/>
      <x v="271"/>
      <x v="50"/>
      <x v="5"/>
    </i>
    <i>
      <x v="5"/>
      <x v="3"/>
      <x v="69"/>
      <x v="4"/>
    </i>
    <i>
      <x v="280"/>
      <x v="194"/>
      <x v="195"/>
      <x v="10"/>
    </i>
    <i>
      <x v="307"/>
      <x v="228"/>
      <x v="91"/>
      <x v="10"/>
    </i>
    <i>
      <x v="363"/>
      <x v="79"/>
      <x v="11"/>
      <x v="6"/>
    </i>
    <i>
      <x v="202"/>
      <x v="159"/>
      <x v="142"/>
      <x v="4"/>
    </i>
    <i>
      <x v="298"/>
      <x v="18"/>
      <x v="85"/>
      <x v="9"/>
    </i>
    <i>
      <x v="373"/>
      <x v="276"/>
      <x v="133"/>
      <x v="8"/>
    </i>
    <i>
      <x v="205"/>
      <x v="162"/>
      <x v="142"/>
      <x v="4"/>
    </i>
    <i>
      <x v="67"/>
      <x v="24"/>
      <x v="14"/>
      <x v="6"/>
    </i>
    <i>
      <x v="378"/>
      <x v="279"/>
      <x v="219"/>
      <x v="25"/>
    </i>
    <i>
      <x v="70"/>
      <x v="12"/>
      <x v="14"/>
      <x v="6"/>
    </i>
    <i>
      <x v="130"/>
      <x v="116"/>
      <x v="56"/>
      <x v="1"/>
    </i>
    <i>
      <x v="144"/>
      <x v="28"/>
      <x v="186"/>
      <x v="10"/>
    </i>
    <i>
      <x v="330"/>
      <x v="49"/>
      <x v="32"/>
      <x v="6"/>
    </i>
    <i>
      <x v="355"/>
      <x v="106"/>
      <x v="199"/>
      <x/>
    </i>
    <i>
      <x v="256"/>
      <x v="192"/>
      <x v="44"/>
      <x v="9"/>
    </i>
    <i>
      <x v="140"/>
      <x v="103"/>
      <x v="17"/>
      <x v="2"/>
    </i>
    <i>
      <x v="404"/>
      <x v="258"/>
      <x v="239"/>
      <x v="1"/>
    </i>
    <i>
      <x v="13"/>
      <x v="58"/>
      <x v="8"/>
      <x/>
    </i>
    <i>
      <x v="366"/>
      <x v="267"/>
      <x v="69"/>
      <x/>
    </i>
    <i>
      <x v="351"/>
      <x v="260"/>
      <x v="133"/>
      <x v="10"/>
    </i>
    <i>
      <x v="86"/>
      <x v="49"/>
      <x v="18"/>
      <x v="6"/>
    </i>
    <i>
      <x v="240"/>
      <x v="79"/>
      <x v="74"/>
      <x v="10"/>
    </i>
    <i>
      <x v="26"/>
      <x v="2"/>
      <x v="25"/>
      <x v="6"/>
    </i>
    <i>
      <x v="107"/>
      <x v="96"/>
      <x v="101"/>
      <x v="3"/>
    </i>
    <i>
      <x v="62"/>
      <x v="15"/>
      <x v="137"/>
      <x v="4"/>
    </i>
    <i>
      <x v="85"/>
      <x v="17"/>
      <x v="85"/>
      <x v="25"/>
    </i>
    <i>
      <x v="3"/>
      <x v="81"/>
      <x v="50"/>
      <x v="8"/>
    </i>
    <i>
      <x v="74"/>
      <x v="16"/>
      <x v="133"/>
      <x v="6"/>
    </i>
    <i>
      <x v="272"/>
      <x v="91"/>
      <x v="172"/>
      <x v="6"/>
    </i>
    <i>
      <x v="150"/>
      <x v="130"/>
      <x/>
      <x/>
    </i>
    <i>
      <x v="153"/>
      <x v="134"/>
      <x v="4"/>
      <x/>
    </i>
    <i>
      <x v="90"/>
      <x v="34"/>
      <x v="205"/>
      <x v="6"/>
    </i>
    <i>
      <x v="392"/>
      <x v="289"/>
      <x v="232"/>
      <x v="11"/>
    </i>
    <i>
      <x v="117"/>
      <x v="77"/>
      <x v="6"/>
      <x v="7"/>
    </i>
    <i>
      <x v="261"/>
      <x v="195"/>
      <x v="146"/>
      <x v="25"/>
    </i>
    <i>
      <x v="259"/>
      <x v="194"/>
      <x v="45"/>
      <x v="9"/>
    </i>
    <i>
      <x v="106"/>
      <x v="28"/>
      <x v="151"/>
      <x v="5"/>
    </i>
    <i>
      <x v="162"/>
      <x v="138"/>
      <x v="90"/>
      <x v="10"/>
    </i>
    <i>
      <x v="42"/>
      <x v="20"/>
      <x v="24"/>
      <x v="1"/>
    </i>
    <i>
      <x v="163"/>
      <x v="69"/>
      <x v="64"/>
      <x v="2"/>
    </i>
    <i>
      <x v="311"/>
      <x v="48"/>
      <x v="105"/>
      <x v="3"/>
    </i>
    <i>
      <x v="164"/>
      <x v="139"/>
      <x v="64"/>
      <x v="2"/>
    </i>
    <i>
      <x v="354"/>
      <x v="262"/>
      <x v="198"/>
      <x/>
    </i>
    <i>
      <x v="165"/>
      <x v="51"/>
      <x v="211"/>
      <x/>
    </i>
    <i>
      <x v="60"/>
      <x v="36"/>
      <x v="42"/>
      <x v="5"/>
    </i>
    <i>
      <x v="175"/>
      <x v="133"/>
      <x v="183"/>
      <x v="2"/>
    </i>
    <i>
      <x v="303"/>
      <x v="225"/>
      <x v="57"/>
      <x v="25"/>
    </i>
    <i>
      <x v="17"/>
      <x v="51"/>
      <x v="150"/>
      <x v="25"/>
    </i>
    <i>
      <x v="325"/>
      <x v="84"/>
      <x v="168"/>
      <x v="1"/>
    </i>
    <i>
      <x v="403"/>
      <x v="57"/>
      <x v="208"/>
      <x/>
    </i>
    <i>
      <x v="339"/>
      <x v="252"/>
      <x v="96"/>
      <x v="5"/>
    </i>
    <i>
      <x v="405"/>
      <x v="297"/>
      <x v="239"/>
      <x v="1"/>
    </i>
    <i>
      <x v="360"/>
      <x v="265"/>
      <x v="95"/>
      <x v="9"/>
    </i>
    <i>
      <x/>
      <x v="6"/>
      <x v="164"/>
      <x v="11"/>
    </i>
    <i>
      <x v="379"/>
      <x v="189"/>
      <x v="28"/>
      <x v="25"/>
    </i>
    <i>
      <x v="183"/>
      <x v="143"/>
      <x v="33"/>
      <x v="6"/>
    </i>
    <i>
      <x v="398"/>
      <x v="16"/>
      <x v="15"/>
      <x v="2"/>
    </i>
    <i>
      <x v="2"/>
      <x v="68"/>
      <x v="62"/>
      <x v="8"/>
    </i>
    <i>
      <x v="294"/>
      <x v="219"/>
      <x v="211"/>
      <x/>
    </i>
    <i>
      <x v="69"/>
      <x v="62"/>
      <x v="122"/>
      <x v="1"/>
    </i>
    <i>
      <x v="39"/>
      <x v="91"/>
      <x v="50"/>
      <x v="25"/>
    </i>
    <i>
      <x v="196"/>
      <x v="155"/>
      <x v="155"/>
      <x v="5"/>
    </i>
    <i>
      <x v="319"/>
      <x v="236"/>
      <x v="119"/>
      <x v="25"/>
    </i>
    <i>
      <x v="18"/>
      <x v="65"/>
      <x v="145"/>
      <x v="2"/>
    </i>
    <i>
      <x v="327"/>
      <x v="3"/>
      <x v="170"/>
      <x v="4"/>
    </i>
    <i>
      <x v="72"/>
      <x v="1"/>
      <x v="7"/>
      <x/>
    </i>
    <i>
      <x v="337"/>
      <x v="250"/>
      <x v="179"/>
      <x v="5"/>
    </i>
    <i>
      <x v="203"/>
      <x v="160"/>
      <x v="79"/>
      <x v="10"/>
    </i>
    <i>
      <x v="347"/>
      <x v="79"/>
      <x v="187"/>
      <x v="10"/>
    </i>
    <i>
      <x v="52"/>
      <x v="64"/>
      <x v="9"/>
      <x v="3"/>
    </i>
    <i>
      <x v="357"/>
      <x v="57"/>
      <x v="201"/>
      <x v="5"/>
    </i>
    <i>
      <x v="29"/>
      <x v="31"/>
      <x v="71"/>
      <x v="8"/>
    </i>
    <i>
      <x v="364"/>
      <x v="268"/>
      <x v="176"/>
      <x v="1"/>
    </i>
    <i>
      <x v="35"/>
      <x v="48"/>
      <x v="47"/>
      <x v="25"/>
    </i>
    <i>
      <x v="376"/>
      <x v="278"/>
      <x v="175"/>
      <x v="25"/>
    </i>
    <i>
      <x v="82"/>
      <x v="43"/>
      <x v="21"/>
      <x/>
    </i>
    <i>
      <x v="389"/>
      <x v="30"/>
      <x v="229"/>
      <x v="1"/>
    </i>
    <i>
      <x v="211"/>
      <x v="166"/>
      <x v="15"/>
      <x v="2"/>
    </i>
    <i>
      <x v="396"/>
      <x v="292"/>
      <x v="95"/>
      <x v="6"/>
    </i>
    <i>
      <x v="212"/>
      <x v="57"/>
      <x v="15"/>
      <x v="2"/>
    </i>
    <i>
      <x v="400"/>
      <x v="294"/>
      <x v="237"/>
      <x v="6"/>
    </i>
    <i>
      <x v="214"/>
      <x v="168"/>
      <x v="69"/>
      <x v="4"/>
    </i>
    <i>
      <x v="292"/>
      <x v="269"/>
      <x/>
      <x/>
    </i>
    <i>
      <x v="218"/>
      <x v="171"/>
      <x v="2"/>
      <x v="25"/>
    </i>
    <i>
      <x v="97"/>
      <x v="54"/>
      <x v="24"/>
      <x v="6"/>
    </i>
    <i>
      <x v="222"/>
      <x v="114"/>
      <x v="129"/>
      <x v="1"/>
    </i>
    <i>
      <x v="304"/>
      <x v="3"/>
      <x v="58"/>
      <x v="25"/>
    </i>
    <i>
      <x v="137"/>
      <x v="32"/>
      <x v="90"/>
      <x v="10"/>
    </i>
    <i>
      <x v="103"/>
      <x v="66"/>
      <x v="41"/>
      <x v="9"/>
    </i>
    <i>
      <x v="8"/>
      <x v="107"/>
      <x v="137"/>
      <x v="11"/>
    </i>
    <i>
      <x v="312"/>
      <x v="231"/>
      <x v="106"/>
      <x v="3"/>
    </i>
    <i>
      <x v="87"/>
      <x v="14"/>
      <x v="41"/>
      <x v="9"/>
    </i>
    <i>
      <x v="324"/>
      <x v="239"/>
      <x v="11"/>
      <x v="5"/>
    </i>
    <i>
      <x v="141"/>
      <x v="123"/>
      <x v="68"/>
      <x v="8"/>
    </i>
    <i>
      <x v="326"/>
      <x v="244"/>
      <x v="169"/>
      <x v="4"/>
    </i>
    <i>
      <x v="54"/>
      <x v="45"/>
      <x v="130"/>
      <x v="1"/>
    </i>
    <i>
      <x v="328"/>
      <x v="245"/>
      <x v="139"/>
      <x v="4"/>
    </i>
    <i>
      <x v="91"/>
      <x v="79"/>
      <x v="202"/>
      <x v="10"/>
    </i>
    <i>
      <x v="334"/>
      <x v="248"/>
      <x v="176"/>
      <x v="1"/>
    </i>
    <i>
      <x v="247"/>
      <x v="188"/>
      <x v="16"/>
      <x v="10"/>
    </i>
    <i>
      <x v="338"/>
      <x v="251"/>
      <x v="96"/>
      <x v="5"/>
    </i>
    <i>
      <x v="92"/>
      <x v="7"/>
      <x v="31"/>
      <x v="6"/>
    </i>
    <i>
      <x v="340"/>
      <x v="253"/>
      <x v="180"/>
      <x v="5"/>
    </i>
    <i>
      <x v="250"/>
      <x v="190"/>
      <x v="98"/>
      <x v="3"/>
    </i>
    <i>
      <x v="125"/>
      <x v="119"/>
      <x v="13"/>
      <x v="2"/>
    </i>
    <i>
      <x v="36"/>
      <x v="9"/>
      <x v="137"/>
      <x v="11"/>
    </i>
    <i>
      <x v="152"/>
      <x v="84"/>
      <x v="145"/>
      <x v="3"/>
    </i>
    <i>
      <x v="257"/>
      <x v="17"/>
      <x v="37"/>
      <x v="9"/>
    </i>
    <i>
      <x v="358"/>
      <x v="264"/>
      <x v="169"/>
      <x v="4"/>
    </i>
    <i>
      <x v="258"/>
      <x v="193"/>
      <x v="39"/>
      <x v="2"/>
    </i>
    <i>
      <x v="40"/>
      <x v="44"/>
      <x v="102"/>
      <x v="3"/>
    </i>
    <i>
      <x v="402"/>
      <x v="296"/>
      <x v="238"/>
      <x v="9"/>
    </i>
    <i>
      <x v="48"/>
      <x v="78"/>
      <x v="20"/>
      <x v="2"/>
    </i>
    <i>
      <x v="123"/>
      <x v="63"/>
      <x v="17"/>
      <x v="5"/>
    </i>
    <i>
      <x v="155"/>
      <x v="266"/>
      <x v="30"/>
      <x v="6"/>
    </i>
    <i>
      <x v="58"/>
      <x v="39"/>
      <x v="78"/>
      <x v="10"/>
    </i>
    <i>
      <x v="15"/>
      <x v="27"/>
      <x v="135"/>
      <x v="1"/>
    </i>
    <i>
      <x v="94"/>
      <x v="89"/>
      <x v="56"/>
      <x v="1"/>
    </i>
    <i>
      <x v="388"/>
      <x v="286"/>
      <x v="24"/>
      <x v="1"/>
    </i>
    <i>
      <x v="147"/>
      <x v="270"/>
      <x v="5"/>
      <x/>
    </i>
    <i>
      <x v="10"/>
      <x v="33"/>
      <x v="81"/>
      <x v="10"/>
    </i>
    <i>
      <x v="278"/>
      <x v="12"/>
      <x v="89"/>
      <x v="2"/>
    </i>
    <i>
      <x v="395"/>
      <x v="291"/>
      <x v="234"/>
      <x v="6"/>
    </i>
    <i>
      <x v="95"/>
      <x v="76"/>
      <x v="149"/>
      <x v="25"/>
    </i>
    <i>
      <x v="120"/>
      <x v="108"/>
      <x v="9"/>
      <x/>
    </i>
    <i>
      <x v="281"/>
      <x v="208"/>
      <x v="74"/>
      <x v="10"/>
    </i>
    <i>
      <x v="399"/>
      <x v="35"/>
      <x v="119"/>
      <x v="25"/>
    </i>
    <i>
      <x v="283"/>
      <x v="210"/>
      <x v="46"/>
      <x v="10"/>
    </i>
    <i>
      <x v="401"/>
      <x v="295"/>
      <x v="92"/>
      <x v="3"/>
    </i>
    <i>
      <x v="289"/>
      <x v="160"/>
      <x v="158"/>
      <x v="6"/>
    </i>
    <i>
      <x v="290"/>
      <x v="214"/>
      <x v="29"/>
      <x v="6"/>
    </i>
    <i>
      <x v="260"/>
      <x v="46"/>
      <x v="11"/>
      <x/>
    </i>
    <i>
      <x v="179"/>
      <x v="147"/>
      <x v="130"/>
      <x v="1"/>
    </i>
    <i>
      <x v="406"/>
      <x v="298"/>
      <x v="135"/>
      <x v="1"/>
    </i>
    <i>
      <x v="180"/>
      <x v="148"/>
      <x v="4"/>
      <x/>
    </i>
    <i>
      <x v="181"/>
      <x v="113"/>
      <x v="10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8"/>
    <dataField name="Total Points" fld="12" baseField="7" baseItem="13" numFmtId="168"/>
  </dataFields>
  <formats count="790">
    <format dxfId="2301">
      <pivotArea field="3" type="button" dataOnly="0" labelOnly="1" outline="0" axis="axisRow" fieldPosition="0"/>
    </format>
    <format dxfId="2300">
      <pivotArea field="4" type="button" dataOnly="0" labelOnly="1" outline="0" axis="axisRow" fieldPosition="1"/>
    </format>
    <format dxfId="2299">
      <pivotArea field="5" type="button" dataOnly="0" labelOnly="1" outline="0" axis="axisRow" fieldPosition="2"/>
    </format>
    <format dxfId="2298">
      <pivotArea field="6" type="button" dataOnly="0" labelOnly="1" outline="0" axis="axisPage" fieldPosition="1"/>
    </format>
    <format dxfId="2297">
      <pivotArea field="7" type="button" dataOnly="0" labelOnly="1" outline="0" axis="axisRow" fieldPosition="3"/>
    </format>
    <format dxfId="229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95">
      <pivotArea field="3" type="button" dataOnly="0" labelOnly="1" outline="0" axis="axisRow" fieldPosition="0"/>
    </format>
    <format dxfId="2294">
      <pivotArea field="4" type="button" dataOnly="0" labelOnly="1" outline="0" axis="axisRow" fieldPosition="1"/>
    </format>
    <format dxfId="2293">
      <pivotArea field="5" type="button" dataOnly="0" labelOnly="1" outline="0" axis="axisRow" fieldPosition="2"/>
    </format>
    <format dxfId="2292">
      <pivotArea field="6" type="button" dataOnly="0" labelOnly="1" outline="0" axis="axisPage" fieldPosition="1"/>
    </format>
    <format dxfId="2291">
      <pivotArea field="7" type="button" dataOnly="0" labelOnly="1" outline="0" axis="axisRow" fieldPosition="3"/>
    </format>
    <format dxfId="229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89">
      <pivotArea field="3" type="button" dataOnly="0" labelOnly="1" outline="0" axis="axisRow" fieldPosition="0"/>
    </format>
    <format dxfId="2288">
      <pivotArea field="4" type="button" dataOnly="0" labelOnly="1" outline="0" axis="axisRow" fieldPosition="1"/>
    </format>
    <format dxfId="2287">
      <pivotArea field="5" type="button" dataOnly="0" labelOnly="1" outline="0" axis="axisRow" fieldPosition="2"/>
    </format>
    <format dxfId="2286">
      <pivotArea field="6" type="button" dataOnly="0" labelOnly="1" outline="0" axis="axisPage" fieldPosition="1"/>
    </format>
    <format dxfId="2285">
      <pivotArea field="7" type="button" dataOnly="0" labelOnly="1" outline="0" axis="axisRow" fieldPosition="3"/>
    </format>
    <format dxfId="228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83">
      <pivotArea field="3" type="button" dataOnly="0" labelOnly="1" outline="0" axis="axisRow" fieldPosition="0"/>
    </format>
    <format dxfId="2282">
      <pivotArea field="4" type="button" dataOnly="0" labelOnly="1" outline="0" axis="axisRow" fieldPosition="1"/>
    </format>
    <format dxfId="2281">
      <pivotArea field="5" type="button" dataOnly="0" labelOnly="1" outline="0" axis="axisRow" fieldPosition="2"/>
    </format>
    <format dxfId="2280">
      <pivotArea field="6" type="button" dataOnly="0" labelOnly="1" outline="0" axis="axisPage" fieldPosition="1"/>
    </format>
    <format dxfId="2279">
      <pivotArea field="7" type="button" dataOnly="0" labelOnly="1" outline="0" axis="axisRow" fieldPosition="3"/>
    </format>
    <format dxfId="227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77">
      <pivotArea field="3" type="button" dataOnly="0" labelOnly="1" outline="0" axis="axisRow" fieldPosition="0"/>
    </format>
    <format dxfId="2276">
      <pivotArea field="4" type="button" dataOnly="0" labelOnly="1" outline="0" axis="axisRow" fieldPosition="1"/>
    </format>
    <format dxfId="2275">
      <pivotArea field="5" type="button" dataOnly="0" labelOnly="1" outline="0" axis="axisRow" fieldPosition="2"/>
    </format>
    <format dxfId="2274">
      <pivotArea field="6" type="button" dataOnly="0" labelOnly="1" outline="0" axis="axisPage" fieldPosition="1"/>
    </format>
    <format dxfId="2273">
      <pivotArea field="7" type="button" dataOnly="0" labelOnly="1" outline="0" axis="axisRow" fieldPosition="3"/>
    </format>
    <format dxfId="227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71">
      <pivotArea field="6" type="button" dataOnly="0" labelOnly="1" outline="0" axis="axisPage" fieldPosition="1"/>
    </format>
    <format dxfId="227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26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26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267">
      <pivotArea type="all" dataOnly="0" outline="0" fieldPosition="0"/>
    </format>
    <format dxfId="2266">
      <pivotArea field="3" type="button" dataOnly="0" labelOnly="1" outline="0" axis="axisRow" fieldPosition="0"/>
    </format>
    <format dxfId="2265">
      <pivotArea field="4" type="button" dataOnly="0" labelOnly="1" outline="0" axis="axisRow" fieldPosition="1"/>
    </format>
    <format dxfId="2264">
      <pivotArea field="5" type="button" dataOnly="0" labelOnly="1" outline="0" axis="axisRow" fieldPosition="2"/>
    </format>
    <format dxfId="2263">
      <pivotArea field="7" type="button" dataOnly="0" labelOnly="1" outline="0" axis="axisRow" fieldPosition="3"/>
    </format>
    <format dxfId="226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61">
      <pivotArea field="3" type="button" dataOnly="0" labelOnly="1" outline="0" axis="axisRow" fieldPosition="0"/>
    </format>
    <format dxfId="2260">
      <pivotArea field="4" type="button" dataOnly="0" labelOnly="1" outline="0" axis="axisRow" fieldPosition="1"/>
    </format>
    <format dxfId="2259">
      <pivotArea field="5" type="button" dataOnly="0" labelOnly="1" outline="0" axis="axisRow" fieldPosition="2"/>
    </format>
    <format dxfId="2258">
      <pivotArea field="7" type="button" dataOnly="0" labelOnly="1" outline="0" axis="axisRow" fieldPosition="3"/>
    </format>
    <format dxfId="225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56">
      <pivotArea type="all" dataOnly="0" outline="0" fieldPosition="0"/>
    </format>
    <format dxfId="2255">
      <pivotArea outline="0" collapsedLevelsAreSubtotals="1" fieldPosition="0"/>
    </format>
    <format dxfId="2254">
      <pivotArea field="3" type="button" dataOnly="0" labelOnly="1" outline="0" axis="axisRow" fieldPosition="0"/>
    </format>
    <format dxfId="2253">
      <pivotArea field="4" type="button" dataOnly="0" labelOnly="1" outline="0" axis="axisRow" fieldPosition="1"/>
    </format>
    <format dxfId="2252">
      <pivotArea field="5" type="button" dataOnly="0" labelOnly="1" outline="0" axis="axisRow" fieldPosition="2"/>
    </format>
    <format dxfId="2251">
      <pivotArea field="7" type="button" dataOnly="0" labelOnly="1" outline="0" axis="axisRow" fieldPosition="3"/>
    </format>
    <format dxfId="2250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2249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2248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2247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2246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2245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2244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2243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2242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2241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2240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2239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2238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2237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2236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2235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2234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2233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2232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2231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2230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2229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2228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2227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2226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2225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2224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2223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2222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2221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2220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2219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2218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2217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2216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2215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2214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2213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2212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2211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2210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2209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2208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2207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2206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2205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2204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2203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2202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2201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2200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2199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2198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2197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2196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2195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2194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2193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2192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2191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2190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2189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2188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2187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2186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2185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2184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2183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2182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2181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2180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2179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2178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2177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2176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2175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2174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2173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2172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2171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2170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2169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2168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2167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2166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2165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2164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2163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2162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2161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2160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2159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2158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2157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2156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2155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2154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2153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2152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2151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2150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2149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2148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2147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2146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2145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2144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2143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2142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2141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2140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2139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2138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2137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2136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2135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2134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2133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2132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2131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2130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2129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2128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2127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2126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2125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2124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2123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2122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2121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2120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2119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2118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2117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2116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2115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2114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2113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2112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2111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2110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2109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2108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2107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2106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2105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2104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2103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2102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2101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2100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2099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2098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2097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2096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2095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2094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2093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2092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2091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2090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2089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2088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2087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2086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2085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2084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2083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2082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2081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2080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2079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2078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2077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2076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2075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2074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2073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2072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2071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2070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2069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2068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2067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2066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2065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2064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2063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2062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2061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2060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2059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2058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2057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2056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2055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2054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2053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2052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2051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2050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2049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2048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2047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2046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2045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2044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2043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2042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2041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2040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2039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2038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2037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2036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2035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2034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2033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2032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2031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2030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2029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2028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2027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2026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2025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2024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2023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2022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2021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2020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2019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2018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2017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2016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2015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2014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2013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2012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2011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2010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2009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2008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2007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2006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2005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2004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2003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2002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2001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2000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1999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1998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1997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1996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1995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1994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1993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1992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1991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1990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1989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1988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1987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1986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1985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1984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1983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1982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1981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1980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1979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1978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1977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1976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1975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1974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1973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972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1971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1970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1969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1968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1967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1966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1965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1964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1963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1962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1961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1960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1959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1958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1957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1956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1955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1954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1953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1952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1951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1950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1949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1948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1947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1946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1945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1944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1943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1942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1941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1940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1939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1938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1937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1936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1935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1934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1933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1932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1931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1930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1929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1928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1927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1926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1925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1924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1923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1922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1921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1920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1919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1918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1917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1916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1915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1914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1913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1912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1911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1910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1909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1908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1907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906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1905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1904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1903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1902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1901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1900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1899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1898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1897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1896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1895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1894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1893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1892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1891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1890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1889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1888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1887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1886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1885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1884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1883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1882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1881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1880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1879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1878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1877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1876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1875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1874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1873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1872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1871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1870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1869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1868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1867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1866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1865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1864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1863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1862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1861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1860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1859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1858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1857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1856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1855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1854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1853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1852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1851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1850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1849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1848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1847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1846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1845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1844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1843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1842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1841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1840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1839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1838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1837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1836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1835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1834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1833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1832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1831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1830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1829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1828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1827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1826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1825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1824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1823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1822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1821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1820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1819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1818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1817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1816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1815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1814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1813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1812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1811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1810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1809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1808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1807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1806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1805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1804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1803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1802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1801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1800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1799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1798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1797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1796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1795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1794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1793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1792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1791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1790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1789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1788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1787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1786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1785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1784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1783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1782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1781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1780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1779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1778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1777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1776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1775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1774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1773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1772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1771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1770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1769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1768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1767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1766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1765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1764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1763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1762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1761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1760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1759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1758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1757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1756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1755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1754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1753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1752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1751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1750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1749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1748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1747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1746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1745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1744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1743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1742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1741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1740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1739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1738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1737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1736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1735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1734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1733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1732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1731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1730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1729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1728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1727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1726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1725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1724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723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722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1721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1720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719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1718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1717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1716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715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1714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1713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1712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1711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1710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1709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1708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1707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1706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1705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1704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1703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1702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1701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1700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1699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1698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1697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1696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1695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1694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693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1692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1691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1690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1689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1688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1687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1686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1685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684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1683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1682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1681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1680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1679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1678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677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676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1675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1674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1673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1672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1671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1670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1669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1668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1667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1666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1665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1664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1663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1662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1661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660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1659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1658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1657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1656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1655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1654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1653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1652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1651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1650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1649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1648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1647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1646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1645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644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1643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642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1641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1640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1639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638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637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1636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1635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634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1633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632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1631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630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629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1628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1627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1626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1625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1624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1623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1622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621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1620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1619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1618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1617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1616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1615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1614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1613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612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1611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610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1609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1608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1607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606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605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604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1603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1602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1601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600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1599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1598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597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1596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1595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1594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593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1592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1591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1590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1589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1588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587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1586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585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584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1583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582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581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1580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579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1578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1577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1576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1575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1574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1573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1572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1571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1570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569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1568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567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1566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1565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1564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563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562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1561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1560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559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1558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1557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1556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1555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1554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1553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552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551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1550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1549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1548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547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1546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545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1544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1543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542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541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540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539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1538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537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536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1535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1534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1533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532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1531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1530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529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528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527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1526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525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524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523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522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1521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1520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1519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1518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517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151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15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1514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1513">
      <pivotArea outline="0" fieldPosition="0">
        <references count="1">
          <reference field="4294967294" count="1" selected="0">
            <x v="3"/>
          </reference>
        </references>
      </pivotArea>
    </format>
    <format dxfId="1512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21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70" firstHeaderRow="0" firstDataRow="1" firstDataCol="4" rowPageCount="2" colPageCount="1"/>
  <pivotFields count="13">
    <pivotField axis="axisPage" compact="0" outline="0" multipleItemSelectionAllowed="1" showAll="0" defaultSubtotal="0">
      <items count="9">
        <item h="1" x="7"/>
        <item h="1" x="8"/>
        <item h="1" x="0"/>
        <item h="1" x="1"/>
        <item h="1" x="2"/>
        <item h="1" x="3"/>
        <item h="1" x="4"/>
        <item h="1" x="5"/>
        <item x="6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0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9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n="Corne"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7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8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</items>
    </pivotField>
    <pivotField axis="axisRow" compact="0" outline="0" showAll="0" defaultSubtotal="0">
      <items count="240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8"/>
        <item x="239"/>
        <item x="235"/>
        <item x="236"/>
        <item x="237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65">
    <i>
      <x v="50"/>
      <x v="50"/>
      <x v="23"/>
      <x v="6"/>
    </i>
    <i>
      <x v="372"/>
      <x v="155"/>
      <x v="216"/>
      <x v="8"/>
    </i>
    <i>
      <x v="142"/>
      <x v="125"/>
      <x v="72"/>
      <x v="8"/>
    </i>
    <i>
      <x v="4"/>
      <x v="8"/>
      <x v="22"/>
      <x v="6"/>
    </i>
    <i>
      <x v="397"/>
      <x v="293"/>
      <x v="17"/>
      <x v="2"/>
    </i>
    <i>
      <x v="23"/>
      <x v="13"/>
      <x v="28"/>
      <x v="25"/>
    </i>
    <i>
      <x v="53"/>
      <x v="86"/>
      <x v="49"/>
      <x v="25"/>
    </i>
    <i>
      <x v="308"/>
      <x v="229"/>
      <x v="92"/>
      <x v="3"/>
    </i>
    <i>
      <x v="46"/>
      <x v="102"/>
      <x v="28"/>
      <x v="25"/>
    </i>
    <i>
      <x v="160"/>
      <x v="242"/>
      <x v="50"/>
      <x v="25"/>
    </i>
    <i>
      <x v="391"/>
      <x v="288"/>
      <x v="231"/>
      <x v="1"/>
    </i>
    <i>
      <x v="249"/>
      <x v="79"/>
      <x v="233"/>
      <x v="6"/>
    </i>
    <i>
      <x v="177"/>
      <x v="146"/>
      <x v="157"/>
      <x v="11"/>
    </i>
    <i>
      <x v="80"/>
      <x v="73"/>
      <x v="48"/>
      <x v="25"/>
    </i>
    <i>
      <x v="111"/>
      <x v="92"/>
      <x v="95"/>
      <x v="7"/>
    </i>
    <i>
      <x v="201"/>
      <x v="158"/>
      <x v="75"/>
      <x v="10"/>
    </i>
    <i>
      <x v="135"/>
      <x v="35"/>
      <x v="47"/>
      <x v="25"/>
    </i>
    <i>
      <x v="93"/>
      <x v="115"/>
      <x v="109"/>
      <x v="3"/>
    </i>
    <i>
      <x v="158"/>
      <x v="57"/>
      <x v="47"/>
      <x v="4"/>
    </i>
    <i>
      <x v="194"/>
      <x v="271"/>
      <x v="50"/>
      <x v="5"/>
    </i>
    <i>
      <x v="363"/>
      <x v="79"/>
      <x v="11"/>
      <x v="6"/>
    </i>
    <i>
      <x v="202"/>
      <x v="159"/>
      <x v="142"/>
      <x v="4"/>
    </i>
    <i>
      <x v="330"/>
      <x v="49"/>
      <x v="32"/>
      <x v="6"/>
    </i>
    <i>
      <x v="256"/>
      <x v="192"/>
      <x v="44"/>
      <x v="9"/>
    </i>
    <i>
      <x v="140"/>
      <x v="103"/>
      <x v="17"/>
      <x v="2"/>
    </i>
    <i>
      <x v="351"/>
      <x v="260"/>
      <x v="133"/>
      <x v="10"/>
    </i>
    <i>
      <x v="26"/>
      <x v="2"/>
      <x v="25"/>
      <x v="6"/>
    </i>
    <i>
      <x v="74"/>
      <x v="16"/>
      <x v="133"/>
      <x v="6"/>
    </i>
    <i>
      <x v="272"/>
      <x v="91"/>
      <x v="172"/>
      <x v="6"/>
    </i>
    <i>
      <x v="90"/>
      <x v="34"/>
      <x v="205"/>
      <x v="6"/>
    </i>
    <i>
      <x v="259"/>
      <x v="194"/>
      <x v="45"/>
      <x v="9"/>
    </i>
    <i>
      <x v="392"/>
      <x v="289"/>
      <x v="232"/>
      <x v="11"/>
    </i>
    <i>
      <x v="324"/>
      <x v="239"/>
      <x v="11"/>
      <x v="5"/>
    </i>
    <i>
      <x v="155"/>
      <x v="266"/>
      <x v="30"/>
      <x v="6"/>
    </i>
    <i>
      <x v="196"/>
      <x v="155"/>
      <x v="155"/>
      <x v="5"/>
    </i>
    <i>
      <x v="218"/>
      <x v="171"/>
      <x v="2"/>
      <x v="25"/>
    </i>
    <i>
      <x v="183"/>
      <x v="143"/>
      <x v="33"/>
      <x v="6"/>
    </i>
    <i>
      <x v="222"/>
      <x v="114"/>
      <x v="129"/>
      <x v="1"/>
    </i>
    <i>
      <x v="97"/>
      <x v="54"/>
      <x v="24"/>
      <x v="6"/>
    </i>
    <i>
      <x v="95"/>
      <x v="76"/>
      <x v="149"/>
      <x v="25"/>
    </i>
    <i>
      <x v="360"/>
      <x v="265"/>
      <x v="95"/>
      <x v="9"/>
    </i>
    <i>
      <x v="250"/>
      <x v="190"/>
      <x v="98"/>
      <x v="3"/>
    </i>
    <i>
      <x v="389"/>
      <x v="30"/>
      <x v="229"/>
      <x v="1"/>
    </i>
    <i>
      <x v="179"/>
      <x v="147"/>
      <x v="130"/>
      <x v="1"/>
    </i>
    <i>
      <x v="319"/>
      <x v="236"/>
      <x v="119"/>
      <x v="25"/>
    </i>
    <i>
      <x v="257"/>
      <x v="17"/>
      <x v="37"/>
      <x v="9"/>
    </i>
    <i>
      <x v="327"/>
      <x v="3"/>
      <x v="170"/>
      <x v="4"/>
    </i>
    <i>
      <x v="398"/>
      <x v="16"/>
      <x v="15"/>
      <x v="2"/>
    </i>
    <i>
      <x v="337"/>
      <x v="250"/>
      <x v="179"/>
      <x v="5"/>
    </i>
    <i>
      <x v="396"/>
      <x v="292"/>
      <x v="95"/>
      <x v="6"/>
    </i>
    <i>
      <x v="354"/>
      <x v="262"/>
      <x v="198"/>
      <x/>
    </i>
    <i>
      <x v="17"/>
      <x v="51"/>
      <x v="150"/>
      <x v="25"/>
    </i>
    <i>
      <x v="87"/>
      <x v="14"/>
      <x v="41"/>
      <x v="9"/>
    </i>
    <i>
      <x v="289"/>
      <x v="160"/>
      <x v="158"/>
      <x v="6"/>
    </i>
    <i>
      <x v="388"/>
      <x v="286"/>
      <x v="24"/>
      <x v="1"/>
    </i>
    <i>
      <x v="400"/>
      <x v="294"/>
      <x v="237"/>
      <x v="6"/>
    </i>
    <i>
      <x v="123"/>
      <x v="63"/>
      <x v="17"/>
      <x v="5"/>
    </i>
    <i>
      <x v="175"/>
      <x v="133"/>
      <x v="183"/>
      <x v="2"/>
    </i>
    <i>
      <x v="290"/>
      <x v="214"/>
      <x v="29"/>
      <x v="6"/>
    </i>
    <i>
      <x v="304"/>
      <x v="3"/>
      <x v="58"/>
      <x v="25"/>
    </i>
    <i>
      <x v="164"/>
      <x v="139"/>
      <x v="64"/>
      <x v="2"/>
    </i>
    <i>
      <x v="283"/>
      <x v="210"/>
      <x v="46"/>
      <x v="10"/>
    </i>
    <i>
      <x v="402"/>
      <x v="296"/>
      <x v="238"/>
      <x v="9"/>
    </i>
    <i>
      <x v="211"/>
      <x v="166"/>
      <x v="15"/>
      <x v="2"/>
    </i>
    <i>
      <x v="214"/>
      <x v="168"/>
      <x v="69"/>
      <x v="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511">
      <pivotArea field="3" type="button" dataOnly="0" labelOnly="1" outline="0" axis="axisRow" fieldPosition="0"/>
    </format>
    <format dxfId="1510">
      <pivotArea field="4" type="button" dataOnly="0" labelOnly="1" outline="0" axis="axisRow" fieldPosition="1"/>
    </format>
    <format dxfId="1509">
      <pivotArea field="5" type="button" dataOnly="0" labelOnly="1" outline="0" axis="axisRow" fieldPosition="2"/>
    </format>
    <format dxfId="1508">
      <pivotArea field="6" type="button" dataOnly="0" labelOnly="1" outline="0" axis="axisPage" fieldPosition="1"/>
    </format>
    <format dxfId="1507">
      <pivotArea field="7" type="button" dataOnly="0" labelOnly="1" outline="0" axis="axisRow" fieldPosition="3"/>
    </format>
    <format dxfId="150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505">
      <pivotArea field="3" type="button" dataOnly="0" labelOnly="1" outline="0" axis="axisRow" fieldPosition="0"/>
    </format>
    <format dxfId="1504">
      <pivotArea field="4" type="button" dataOnly="0" labelOnly="1" outline="0" axis="axisRow" fieldPosition="1"/>
    </format>
    <format dxfId="1503">
      <pivotArea field="5" type="button" dataOnly="0" labelOnly="1" outline="0" axis="axisRow" fieldPosition="2"/>
    </format>
    <format dxfId="1502">
      <pivotArea field="6" type="button" dataOnly="0" labelOnly="1" outline="0" axis="axisPage" fieldPosition="1"/>
    </format>
    <format dxfId="1501">
      <pivotArea field="7" type="button" dataOnly="0" labelOnly="1" outline="0" axis="axisRow" fieldPosition="3"/>
    </format>
    <format dxfId="150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99">
      <pivotArea field="3" type="button" dataOnly="0" labelOnly="1" outline="0" axis="axisRow" fieldPosition="0"/>
    </format>
    <format dxfId="1498">
      <pivotArea field="4" type="button" dataOnly="0" labelOnly="1" outline="0" axis="axisRow" fieldPosition="1"/>
    </format>
    <format dxfId="1497">
      <pivotArea field="5" type="button" dataOnly="0" labelOnly="1" outline="0" axis="axisRow" fieldPosition="2"/>
    </format>
    <format dxfId="1496">
      <pivotArea field="6" type="button" dataOnly="0" labelOnly="1" outline="0" axis="axisPage" fieldPosition="1"/>
    </format>
    <format dxfId="1495">
      <pivotArea field="7" type="button" dataOnly="0" labelOnly="1" outline="0" axis="axisRow" fieldPosition="3"/>
    </format>
    <format dxfId="149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93">
      <pivotArea field="3" type="button" dataOnly="0" labelOnly="1" outline="0" axis="axisRow" fieldPosition="0"/>
    </format>
    <format dxfId="1492">
      <pivotArea field="4" type="button" dataOnly="0" labelOnly="1" outline="0" axis="axisRow" fieldPosition="1"/>
    </format>
    <format dxfId="1491">
      <pivotArea field="5" type="button" dataOnly="0" labelOnly="1" outline="0" axis="axisRow" fieldPosition="2"/>
    </format>
    <format dxfId="1490">
      <pivotArea field="6" type="button" dataOnly="0" labelOnly="1" outline="0" axis="axisPage" fieldPosition="1"/>
    </format>
    <format dxfId="1489">
      <pivotArea field="7" type="button" dataOnly="0" labelOnly="1" outline="0" axis="axisRow" fieldPosition="3"/>
    </format>
    <format dxfId="148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87">
      <pivotArea field="3" type="button" dataOnly="0" labelOnly="1" outline="0" axis="axisRow" fieldPosition="0"/>
    </format>
    <format dxfId="1486">
      <pivotArea field="4" type="button" dataOnly="0" labelOnly="1" outline="0" axis="axisRow" fieldPosition="1"/>
    </format>
    <format dxfId="1485">
      <pivotArea field="5" type="button" dataOnly="0" labelOnly="1" outline="0" axis="axisRow" fieldPosition="2"/>
    </format>
    <format dxfId="1484">
      <pivotArea field="6" type="button" dataOnly="0" labelOnly="1" outline="0" axis="axisPage" fieldPosition="1"/>
    </format>
    <format dxfId="1483">
      <pivotArea field="7" type="button" dataOnly="0" labelOnly="1" outline="0" axis="axisRow" fieldPosition="3"/>
    </format>
    <format dxfId="148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81">
      <pivotArea field="6" type="button" dataOnly="0" labelOnly="1" outline="0" axis="axisPage" fieldPosition="1"/>
    </format>
    <format dxfId="148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7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7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77">
      <pivotArea type="all" dataOnly="0" outline="0" fieldPosition="0"/>
    </format>
    <format dxfId="1476">
      <pivotArea field="3" type="button" dataOnly="0" labelOnly="1" outline="0" axis="axisRow" fieldPosition="0"/>
    </format>
    <format dxfId="1475">
      <pivotArea field="4" type="button" dataOnly="0" labelOnly="1" outline="0" axis="axisRow" fieldPosition="1"/>
    </format>
    <format dxfId="1474">
      <pivotArea field="5" type="button" dataOnly="0" labelOnly="1" outline="0" axis="axisRow" fieldPosition="2"/>
    </format>
    <format dxfId="1473">
      <pivotArea field="7" type="button" dataOnly="0" labelOnly="1" outline="0" axis="axisRow" fieldPosition="3"/>
    </format>
    <format dxfId="147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71">
      <pivotArea type="all" dataOnly="0" outline="0" fieldPosition="0"/>
    </format>
    <format dxfId="1470">
      <pivotArea field="3" type="button" dataOnly="0" labelOnly="1" outline="0" axis="axisRow" fieldPosition="0"/>
    </format>
    <format dxfId="1469">
      <pivotArea field="4" type="button" dataOnly="0" labelOnly="1" outline="0" axis="axisRow" fieldPosition="1"/>
    </format>
    <format dxfId="1468">
      <pivotArea field="5" type="button" dataOnly="0" labelOnly="1" outline="0" axis="axisRow" fieldPosition="2"/>
    </format>
    <format dxfId="1467">
      <pivotArea field="7" type="button" dataOnly="0" labelOnly="1" outline="0" axis="axisRow" fieldPosition="3"/>
    </format>
    <format dxfId="146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21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3" firstHeaderRow="0" firstDataRow="1" firstDataCol="4" rowPageCount="2" colPageCount="1"/>
  <pivotFields count="13">
    <pivotField axis="axisPage" compact="0" outline="0" multipleItemSelectionAllowed="1" showAll="0" defaultSubtotal="0">
      <items count="9">
        <item h="1" x="7"/>
        <item h="1" x="8"/>
        <item h="1" x="0"/>
        <item h="1" x="1"/>
        <item h="1" x="2"/>
        <item h="1" x="3"/>
        <item h="1" x="4"/>
        <item h="1" x="5"/>
        <item x="6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0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9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7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8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</items>
    </pivotField>
    <pivotField axis="axisRow" compact="0" outline="0" showAll="0" defaultSubtotal="0">
      <items count="240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8"/>
        <item x="239"/>
        <item x="235"/>
        <item x="236"/>
        <item x="237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x="8"/>
        <item h="1"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8">
    <i>
      <x v="229"/>
      <x v="177"/>
      <x v="208"/>
      <x v="8"/>
    </i>
    <i>
      <x v="5"/>
      <x v="3"/>
      <x v="69"/>
      <x v="4"/>
    </i>
    <i>
      <x v="130"/>
      <x v="116"/>
      <x v="56"/>
      <x v="1"/>
    </i>
    <i>
      <x v="13"/>
      <x v="58"/>
      <x v="8"/>
      <x/>
    </i>
    <i>
      <x v="62"/>
      <x v="15"/>
      <x v="137"/>
      <x v="4"/>
    </i>
    <i>
      <x v="106"/>
      <x v="28"/>
      <x v="151"/>
      <x v="5"/>
    </i>
    <i>
      <x v="39"/>
      <x v="91"/>
      <x v="50"/>
      <x v="25"/>
    </i>
    <i>
      <x v="181"/>
      <x v="113"/>
      <x v="10"/>
      <x/>
    </i>
    <i>
      <x v="54"/>
      <x v="45"/>
      <x v="130"/>
      <x v="1"/>
    </i>
    <i>
      <x v="42"/>
      <x v="20"/>
      <x v="24"/>
      <x v="1"/>
    </i>
    <i>
      <x v="60"/>
      <x v="36"/>
      <x v="42"/>
      <x v="5"/>
    </i>
    <i>
      <x v="29"/>
      <x v="31"/>
      <x v="71"/>
      <x v="8"/>
    </i>
    <i>
      <x/>
      <x v="6"/>
      <x v="164"/>
      <x v="11"/>
    </i>
    <i>
      <x v="203"/>
      <x v="160"/>
      <x v="79"/>
      <x v="10"/>
    </i>
    <i>
      <x v="69"/>
      <x v="62"/>
      <x v="122"/>
      <x v="1"/>
    </i>
    <i>
      <x v="403"/>
      <x v="57"/>
      <x v="208"/>
      <x/>
    </i>
    <i>
      <x v="82"/>
      <x v="43"/>
      <x v="21"/>
      <x/>
    </i>
    <i>
      <x v="103"/>
      <x v="66"/>
      <x v="41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8">
    <format dxfId="1465">
      <pivotArea field="3" type="button" dataOnly="0" labelOnly="1" outline="0" axis="axisRow" fieldPosition="0"/>
    </format>
    <format dxfId="1464">
      <pivotArea field="4" type="button" dataOnly="0" labelOnly="1" outline="0" axis="axisRow" fieldPosition="1"/>
    </format>
    <format dxfId="1463">
      <pivotArea field="5" type="button" dataOnly="0" labelOnly="1" outline="0" axis="axisRow" fieldPosition="2"/>
    </format>
    <format dxfId="1462">
      <pivotArea field="6" type="button" dataOnly="0" labelOnly="1" outline="0" axis="axisPage" fieldPosition="1"/>
    </format>
    <format dxfId="1461">
      <pivotArea field="7" type="button" dataOnly="0" labelOnly="1" outline="0" axis="axisRow" fieldPosition="3"/>
    </format>
    <format dxfId="146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59">
      <pivotArea field="3" type="button" dataOnly="0" labelOnly="1" outline="0" axis="axisRow" fieldPosition="0"/>
    </format>
    <format dxfId="1458">
      <pivotArea field="4" type="button" dataOnly="0" labelOnly="1" outline="0" axis="axisRow" fieldPosition="1"/>
    </format>
    <format dxfId="1457">
      <pivotArea field="5" type="button" dataOnly="0" labelOnly="1" outline="0" axis="axisRow" fieldPosition="2"/>
    </format>
    <format dxfId="1456">
      <pivotArea field="6" type="button" dataOnly="0" labelOnly="1" outline="0" axis="axisPage" fieldPosition="1"/>
    </format>
    <format dxfId="1455">
      <pivotArea field="7" type="button" dataOnly="0" labelOnly="1" outline="0" axis="axisRow" fieldPosition="3"/>
    </format>
    <format dxfId="145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53">
      <pivotArea field="3" type="button" dataOnly="0" labelOnly="1" outline="0" axis="axisRow" fieldPosition="0"/>
    </format>
    <format dxfId="1452">
      <pivotArea field="4" type="button" dataOnly="0" labelOnly="1" outline="0" axis="axisRow" fieldPosition="1"/>
    </format>
    <format dxfId="1451">
      <pivotArea field="5" type="button" dataOnly="0" labelOnly="1" outline="0" axis="axisRow" fieldPosition="2"/>
    </format>
    <format dxfId="1450">
      <pivotArea field="6" type="button" dataOnly="0" labelOnly="1" outline="0" axis="axisPage" fieldPosition="1"/>
    </format>
    <format dxfId="1449">
      <pivotArea field="7" type="button" dataOnly="0" labelOnly="1" outline="0" axis="axisRow" fieldPosition="3"/>
    </format>
    <format dxfId="144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47">
      <pivotArea field="3" type="button" dataOnly="0" labelOnly="1" outline="0" axis="axisRow" fieldPosition="0"/>
    </format>
    <format dxfId="1446">
      <pivotArea field="4" type="button" dataOnly="0" labelOnly="1" outline="0" axis="axisRow" fieldPosition="1"/>
    </format>
    <format dxfId="1445">
      <pivotArea field="5" type="button" dataOnly="0" labelOnly="1" outline="0" axis="axisRow" fieldPosition="2"/>
    </format>
    <format dxfId="1444">
      <pivotArea field="6" type="button" dataOnly="0" labelOnly="1" outline="0" axis="axisPage" fieldPosition="1"/>
    </format>
    <format dxfId="1443">
      <pivotArea field="7" type="button" dataOnly="0" labelOnly="1" outline="0" axis="axisRow" fieldPosition="3"/>
    </format>
    <format dxfId="144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41">
      <pivotArea field="3" type="button" dataOnly="0" labelOnly="1" outline="0" axis="axisRow" fieldPosition="0"/>
    </format>
    <format dxfId="1440">
      <pivotArea field="4" type="button" dataOnly="0" labelOnly="1" outline="0" axis="axisRow" fieldPosition="1"/>
    </format>
    <format dxfId="1439">
      <pivotArea field="5" type="button" dataOnly="0" labelOnly="1" outline="0" axis="axisRow" fieldPosition="2"/>
    </format>
    <format dxfId="1438">
      <pivotArea field="6" type="button" dataOnly="0" labelOnly="1" outline="0" axis="axisPage" fieldPosition="1"/>
    </format>
    <format dxfId="1437">
      <pivotArea field="7" type="button" dataOnly="0" labelOnly="1" outline="0" axis="axisRow" fieldPosition="3"/>
    </format>
    <format dxfId="143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35">
      <pivotArea field="6" type="button" dataOnly="0" labelOnly="1" outline="0" axis="axisPage" fieldPosition="1"/>
    </format>
    <format dxfId="14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3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3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31">
      <pivotArea type="all" dataOnly="0" outline="0" fieldPosition="0"/>
    </format>
    <format dxfId="1430">
      <pivotArea field="3" type="button" dataOnly="0" labelOnly="1" outline="0" axis="axisRow" fieldPosition="0"/>
    </format>
    <format dxfId="1429">
      <pivotArea field="4" type="button" dataOnly="0" labelOnly="1" outline="0" axis="axisRow" fieldPosition="1"/>
    </format>
    <format dxfId="1428">
      <pivotArea field="5" type="button" dataOnly="0" labelOnly="1" outline="0" axis="axisRow" fieldPosition="2"/>
    </format>
    <format dxfId="1427">
      <pivotArea field="7" type="button" dataOnly="0" labelOnly="1" outline="0" axis="axisRow" fieldPosition="3"/>
    </format>
    <format dxfId="142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25">
      <pivotArea type="all" dataOnly="0" outline="0" fieldPosition="0"/>
    </format>
    <format dxfId="1424">
      <pivotArea field="3" type="button" dataOnly="0" labelOnly="1" outline="0" axis="axisRow" fieldPosition="0"/>
    </format>
    <format dxfId="1423">
      <pivotArea field="4" type="button" dataOnly="0" labelOnly="1" outline="0" axis="axisRow" fieldPosition="1"/>
    </format>
    <format dxfId="1422">
      <pivotArea field="5" type="button" dataOnly="0" labelOnly="1" outline="0" axis="axisRow" fieldPosition="2"/>
    </format>
    <format dxfId="1421">
      <pivotArea field="7" type="button" dataOnly="0" labelOnly="1" outline="0" axis="axisRow" fieldPosition="3"/>
    </format>
    <format dxfId="142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19">
      <pivotArea dataOnly="0" labelOnly="1" outline="0" fieldPosition="0">
        <references count="1">
          <reference field="0" count="0"/>
        </references>
      </pivotArea>
    </format>
    <format dxfId="1418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21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30" firstHeaderRow="0" firstDataRow="1" firstDataCol="4" rowPageCount="2" colPageCount="1"/>
  <pivotFields count="13">
    <pivotField axis="axisPage" compact="0" outline="0" multipleItemSelectionAllowed="1" showAll="0" defaultSubtotal="0">
      <items count="9">
        <item h="1" x="7"/>
        <item h="1" x="8"/>
        <item h="1" x="0"/>
        <item h="1" x="1"/>
        <item h="1" x="2"/>
        <item h="1" x="3"/>
        <item h="1" x="4"/>
        <item h="1" x="5"/>
        <item x="6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0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9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7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8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</items>
    </pivotField>
    <pivotField axis="axisRow" compact="0" outline="0" showAll="0" defaultSubtotal="0">
      <items count="240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8"/>
        <item x="239"/>
        <item x="235"/>
        <item x="236"/>
        <item x="237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5">
    <i>
      <x v="43"/>
      <x v="98"/>
      <x v="20"/>
      <x v="2"/>
    </i>
    <i>
      <x v="116"/>
      <x v="71"/>
      <x v="17"/>
      <x v="2"/>
    </i>
    <i>
      <x v="207"/>
      <x v="3"/>
      <x v="75"/>
      <x v="10"/>
    </i>
    <i>
      <x v="227"/>
      <x v="57"/>
      <x v="9"/>
      <x v="3"/>
    </i>
    <i>
      <x v="280"/>
      <x v="194"/>
      <x v="195"/>
      <x v="10"/>
    </i>
    <i>
      <x v="378"/>
      <x v="279"/>
      <x v="219"/>
      <x v="25"/>
    </i>
    <i>
      <x v="326"/>
      <x v="244"/>
      <x v="169"/>
      <x v="4"/>
    </i>
    <i>
      <x v="303"/>
      <x v="225"/>
      <x v="57"/>
      <x v="25"/>
    </i>
    <i>
      <x v="260"/>
      <x v="46"/>
      <x v="11"/>
      <x/>
    </i>
    <i>
      <x v="18"/>
      <x v="65"/>
      <x v="145"/>
      <x v="2"/>
    </i>
    <i>
      <x v="312"/>
      <x v="231"/>
      <x v="106"/>
      <x v="3"/>
    </i>
    <i>
      <x v="120"/>
      <x v="108"/>
      <x v="9"/>
      <x/>
    </i>
    <i>
      <x v="15"/>
      <x v="27"/>
      <x v="135"/>
      <x v="1"/>
    </i>
    <i>
      <x v="137"/>
      <x v="32"/>
      <x v="90"/>
      <x v="10"/>
    </i>
    <i>
      <x v="72"/>
      <x v="1"/>
      <x v="7"/>
      <x/>
    </i>
    <i>
      <x v="147"/>
      <x v="270"/>
      <x v="5"/>
      <x/>
    </i>
    <i>
      <x v="311"/>
      <x v="48"/>
      <x v="105"/>
      <x v="3"/>
    </i>
    <i>
      <x v="180"/>
      <x v="148"/>
      <x v="4"/>
      <x/>
    </i>
    <i>
      <x v="325"/>
      <x v="84"/>
      <x v="168"/>
      <x v="1"/>
    </i>
    <i>
      <x v="364"/>
      <x v="268"/>
      <x v="176"/>
      <x v="1"/>
    </i>
    <i>
      <x v="92"/>
      <x v="7"/>
      <x v="31"/>
      <x v="6"/>
    </i>
    <i>
      <x v="401"/>
      <x v="295"/>
      <x v="92"/>
      <x v="3"/>
    </i>
    <i>
      <x v="2"/>
      <x v="68"/>
      <x v="62"/>
      <x v="8"/>
    </i>
    <i>
      <x v="35"/>
      <x v="48"/>
      <x v="47"/>
      <x v="25"/>
    </i>
    <i>
      <x v="212"/>
      <x v="57"/>
      <x v="15"/>
      <x v="2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1417">
      <pivotArea field="3" type="button" dataOnly="0" labelOnly="1" outline="0" axis="axisRow" fieldPosition="0"/>
    </format>
    <format dxfId="1416">
      <pivotArea field="4" type="button" dataOnly="0" labelOnly="1" outline="0" axis="axisRow" fieldPosition="1"/>
    </format>
    <format dxfId="1415">
      <pivotArea field="5" type="button" dataOnly="0" labelOnly="1" outline="0" axis="axisRow" fieldPosition="2"/>
    </format>
    <format dxfId="1414">
      <pivotArea field="6" type="button" dataOnly="0" labelOnly="1" outline="0" axis="axisPage" fieldPosition="1"/>
    </format>
    <format dxfId="1413">
      <pivotArea field="7" type="button" dataOnly="0" labelOnly="1" outline="0" axis="axisRow" fieldPosition="3"/>
    </format>
    <format dxfId="141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11">
      <pivotArea field="3" type="button" dataOnly="0" labelOnly="1" outline="0" axis="axisRow" fieldPosition="0"/>
    </format>
    <format dxfId="1410">
      <pivotArea field="4" type="button" dataOnly="0" labelOnly="1" outline="0" axis="axisRow" fieldPosition="1"/>
    </format>
    <format dxfId="1409">
      <pivotArea field="5" type="button" dataOnly="0" labelOnly="1" outline="0" axis="axisRow" fieldPosition="2"/>
    </format>
    <format dxfId="1408">
      <pivotArea field="6" type="button" dataOnly="0" labelOnly="1" outline="0" axis="axisPage" fieldPosition="1"/>
    </format>
    <format dxfId="1407">
      <pivotArea field="7" type="button" dataOnly="0" labelOnly="1" outline="0" axis="axisRow" fieldPosition="3"/>
    </format>
    <format dxfId="140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5">
      <pivotArea field="3" type="button" dataOnly="0" labelOnly="1" outline="0" axis="axisRow" fieldPosition="0"/>
    </format>
    <format dxfId="1404">
      <pivotArea field="4" type="button" dataOnly="0" labelOnly="1" outline="0" axis="axisRow" fieldPosition="1"/>
    </format>
    <format dxfId="1403">
      <pivotArea field="5" type="button" dataOnly="0" labelOnly="1" outline="0" axis="axisRow" fieldPosition="2"/>
    </format>
    <format dxfId="1402">
      <pivotArea field="6" type="button" dataOnly="0" labelOnly="1" outline="0" axis="axisPage" fieldPosition="1"/>
    </format>
    <format dxfId="1401">
      <pivotArea field="7" type="button" dataOnly="0" labelOnly="1" outline="0" axis="axisRow" fieldPosition="3"/>
    </format>
    <format dxfId="140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99">
      <pivotArea field="3" type="button" dataOnly="0" labelOnly="1" outline="0" axis="axisRow" fieldPosition="0"/>
    </format>
    <format dxfId="1398">
      <pivotArea field="4" type="button" dataOnly="0" labelOnly="1" outline="0" axis="axisRow" fieldPosition="1"/>
    </format>
    <format dxfId="1397">
      <pivotArea field="5" type="button" dataOnly="0" labelOnly="1" outline="0" axis="axisRow" fieldPosition="2"/>
    </format>
    <format dxfId="1396">
      <pivotArea field="6" type="button" dataOnly="0" labelOnly="1" outline="0" axis="axisPage" fieldPosition="1"/>
    </format>
    <format dxfId="1395">
      <pivotArea field="7" type="button" dataOnly="0" labelOnly="1" outline="0" axis="axisRow" fieldPosition="3"/>
    </format>
    <format dxfId="139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93">
      <pivotArea field="3" type="button" dataOnly="0" labelOnly="1" outline="0" axis="axisRow" fieldPosition="0"/>
    </format>
    <format dxfId="1392">
      <pivotArea field="4" type="button" dataOnly="0" labelOnly="1" outline="0" axis="axisRow" fieldPosition="1"/>
    </format>
    <format dxfId="1391">
      <pivotArea field="5" type="button" dataOnly="0" labelOnly="1" outline="0" axis="axisRow" fieldPosition="2"/>
    </format>
    <format dxfId="1390">
      <pivotArea field="6" type="button" dataOnly="0" labelOnly="1" outline="0" axis="axisPage" fieldPosition="1"/>
    </format>
    <format dxfId="1389">
      <pivotArea field="7" type="button" dataOnly="0" labelOnly="1" outline="0" axis="axisRow" fieldPosition="3"/>
    </format>
    <format dxfId="138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87">
      <pivotArea field="6" type="button" dataOnly="0" labelOnly="1" outline="0" axis="axisPage" fieldPosition="1"/>
    </format>
    <format dxfId="138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8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84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21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44" firstHeaderRow="0" firstDataRow="1" firstDataCol="4" rowPageCount="2" colPageCount="1"/>
  <pivotFields count="13">
    <pivotField axis="axisPage" compact="0" outline="0" multipleItemSelectionAllowed="1" showAll="0" defaultSubtotal="0">
      <items count="9">
        <item h="1" x="7"/>
        <item h="1" x="8"/>
        <item h="1" x="0"/>
        <item h="1" x="1"/>
        <item h="1" x="2"/>
        <item h="1" x="3"/>
        <item h="1" x="4"/>
        <item h="1" x="5"/>
        <item x="6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0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9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7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8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</items>
    </pivotField>
    <pivotField axis="axisRow" compact="0" outline="0" showAll="0" defaultSubtotal="0">
      <items count="240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8"/>
        <item x="239"/>
        <item x="235"/>
        <item x="236"/>
        <item x="237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h="1" x="7"/>
        <item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9">
    <i>
      <x v="22"/>
      <x v="67"/>
      <x v="18"/>
      <x v="6"/>
    </i>
    <i>
      <x v="113"/>
      <x v="76"/>
      <x v="83"/>
      <x v="10"/>
    </i>
    <i>
      <x v="127"/>
      <x v="112"/>
      <x v="68"/>
      <x v="8"/>
    </i>
    <i>
      <x v="129"/>
      <x v="216"/>
      <x v="77"/>
      <x v="10"/>
    </i>
    <i>
      <x v="45"/>
      <x v="105"/>
      <x v="82"/>
      <x v="10"/>
    </i>
    <i>
      <x v="16"/>
      <x v="25"/>
      <x v="26"/>
      <x v="2"/>
    </i>
    <i>
      <x v="206"/>
      <x v="163"/>
      <x v="48"/>
      <x v="10"/>
    </i>
    <i>
      <x v="81"/>
      <x v="47"/>
      <x v="60"/>
      <x v="8"/>
    </i>
    <i>
      <x v="24"/>
      <x v="97"/>
      <x v="144"/>
      <x v="25"/>
    </i>
    <i>
      <x v="187"/>
      <x v="215"/>
      <x v="100"/>
      <x v="3"/>
    </i>
    <i>
      <x v="133"/>
      <x v="106"/>
      <x v="42"/>
      <x v="9"/>
    </i>
    <i>
      <x v="268"/>
      <x v="201"/>
      <x v="73"/>
      <x v="1"/>
    </i>
    <i>
      <x v="12"/>
      <x v="79"/>
      <x v="33"/>
      <x v="11"/>
    </i>
    <i>
      <x v="210"/>
      <x v="70"/>
      <x v="19"/>
      <x v="2"/>
    </i>
    <i>
      <x v="100"/>
      <x v="95"/>
      <x v="101"/>
      <x v="3"/>
    </i>
    <i>
      <x v="108"/>
      <x v="61"/>
      <x v="203"/>
      <x v="3"/>
    </i>
    <i>
      <x v="298"/>
      <x v="18"/>
      <x v="85"/>
      <x v="9"/>
    </i>
    <i>
      <x v="373"/>
      <x v="276"/>
      <x v="133"/>
      <x v="8"/>
    </i>
    <i>
      <x v="70"/>
      <x v="12"/>
      <x v="14"/>
      <x v="6"/>
    </i>
    <i>
      <x v="144"/>
      <x v="28"/>
      <x v="186"/>
      <x v="10"/>
    </i>
    <i>
      <x v="355"/>
      <x v="106"/>
      <x v="199"/>
      <x/>
    </i>
    <i>
      <x v="404"/>
      <x v="258"/>
      <x v="239"/>
      <x v="1"/>
    </i>
    <i>
      <x v="240"/>
      <x v="79"/>
      <x v="74"/>
      <x v="10"/>
    </i>
    <i>
      <x v="85"/>
      <x v="17"/>
      <x v="85"/>
      <x v="25"/>
    </i>
    <i>
      <x v="3"/>
      <x v="81"/>
      <x v="50"/>
      <x v="8"/>
    </i>
    <i>
      <x v="150"/>
      <x v="130"/>
      <x/>
      <x/>
    </i>
    <i>
      <x v="117"/>
      <x v="77"/>
      <x v="6"/>
      <x v="7"/>
    </i>
    <i>
      <x v="58"/>
      <x v="39"/>
      <x v="78"/>
      <x v="10"/>
    </i>
    <i>
      <x v="10"/>
      <x v="33"/>
      <x v="81"/>
      <x v="10"/>
    </i>
    <i>
      <x v="165"/>
      <x v="51"/>
      <x v="211"/>
      <x/>
    </i>
    <i>
      <x v="8"/>
      <x v="107"/>
      <x v="137"/>
      <x v="11"/>
    </i>
    <i>
      <x v="339"/>
      <x v="252"/>
      <x v="96"/>
      <x v="5"/>
    </i>
    <i>
      <x v="91"/>
      <x v="79"/>
      <x v="202"/>
      <x v="10"/>
    </i>
    <i>
      <x v="357"/>
      <x v="57"/>
      <x v="201"/>
      <x v="5"/>
    </i>
    <i>
      <x v="94"/>
      <x v="89"/>
      <x v="56"/>
      <x v="1"/>
    </i>
    <i>
      <x v="376"/>
      <x v="278"/>
      <x v="175"/>
      <x v="25"/>
    </i>
    <i>
      <x v="278"/>
      <x v="12"/>
      <x v="89"/>
      <x v="2"/>
    </i>
    <i>
      <x v="40"/>
      <x v="44"/>
      <x v="102"/>
      <x v="3"/>
    </i>
    <i>
      <x v="52"/>
      <x v="64"/>
      <x v="9"/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34">
    <format dxfId="1383">
      <pivotArea field="3" type="button" dataOnly="0" labelOnly="1" outline="0" axis="axisRow" fieldPosition="0"/>
    </format>
    <format dxfId="1382">
      <pivotArea field="4" type="button" dataOnly="0" labelOnly="1" outline="0" axis="axisRow" fieldPosition="1"/>
    </format>
    <format dxfId="1381">
      <pivotArea field="5" type="button" dataOnly="0" labelOnly="1" outline="0" axis="axisRow" fieldPosition="2"/>
    </format>
    <format dxfId="1380">
      <pivotArea field="6" type="button" dataOnly="0" labelOnly="1" outline="0" axis="axisPage" fieldPosition="1"/>
    </format>
    <format dxfId="1379">
      <pivotArea field="7" type="button" dataOnly="0" labelOnly="1" outline="0" axis="axisRow" fieldPosition="3"/>
    </format>
    <format dxfId="137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77">
      <pivotArea field="3" type="button" dataOnly="0" labelOnly="1" outline="0" axis="axisRow" fieldPosition="0"/>
    </format>
    <format dxfId="1376">
      <pivotArea field="4" type="button" dataOnly="0" labelOnly="1" outline="0" axis="axisRow" fieldPosition="1"/>
    </format>
    <format dxfId="1375">
      <pivotArea field="5" type="button" dataOnly="0" labelOnly="1" outline="0" axis="axisRow" fieldPosition="2"/>
    </format>
    <format dxfId="1374">
      <pivotArea field="6" type="button" dataOnly="0" labelOnly="1" outline="0" axis="axisPage" fieldPosition="1"/>
    </format>
    <format dxfId="1373">
      <pivotArea field="7" type="button" dataOnly="0" labelOnly="1" outline="0" axis="axisRow" fieldPosition="3"/>
    </format>
    <format dxfId="137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71">
      <pivotArea field="3" type="button" dataOnly="0" labelOnly="1" outline="0" axis="axisRow" fieldPosition="0"/>
    </format>
    <format dxfId="1370">
      <pivotArea field="4" type="button" dataOnly="0" labelOnly="1" outline="0" axis="axisRow" fieldPosition="1"/>
    </format>
    <format dxfId="1369">
      <pivotArea field="5" type="button" dataOnly="0" labelOnly="1" outline="0" axis="axisRow" fieldPosition="2"/>
    </format>
    <format dxfId="1368">
      <pivotArea field="6" type="button" dataOnly="0" labelOnly="1" outline="0" axis="axisPage" fieldPosition="1"/>
    </format>
    <format dxfId="1367">
      <pivotArea field="7" type="button" dataOnly="0" labelOnly="1" outline="0" axis="axisRow" fieldPosition="3"/>
    </format>
    <format dxfId="136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65">
      <pivotArea field="3" type="button" dataOnly="0" labelOnly="1" outline="0" axis="axisRow" fieldPosition="0"/>
    </format>
    <format dxfId="1364">
      <pivotArea field="4" type="button" dataOnly="0" labelOnly="1" outline="0" axis="axisRow" fieldPosition="1"/>
    </format>
    <format dxfId="1363">
      <pivotArea field="5" type="button" dataOnly="0" labelOnly="1" outline="0" axis="axisRow" fieldPosition="2"/>
    </format>
    <format dxfId="1362">
      <pivotArea field="6" type="button" dataOnly="0" labelOnly="1" outline="0" axis="axisPage" fieldPosition="1"/>
    </format>
    <format dxfId="1361">
      <pivotArea field="7" type="button" dataOnly="0" labelOnly="1" outline="0" axis="axisRow" fieldPosition="3"/>
    </format>
    <format dxfId="136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59">
      <pivotArea field="3" type="button" dataOnly="0" labelOnly="1" outline="0" axis="axisRow" fieldPosition="0"/>
    </format>
    <format dxfId="1358">
      <pivotArea field="4" type="button" dataOnly="0" labelOnly="1" outline="0" axis="axisRow" fieldPosition="1"/>
    </format>
    <format dxfId="1357">
      <pivotArea field="5" type="button" dataOnly="0" labelOnly="1" outline="0" axis="axisRow" fieldPosition="2"/>
    </format>
    <format dxfId="1356">
      <pivotArea field="6" type="button" dataOnly="0" labelOnly="1" outline="0" axis="axisPage" fieldPosition="1"/>
    </format>
    <format dxfId="1355">
      <pivotArea field="7" type="button" dataOnly="0" labelOnly="1" outline="0" axis="axisRow" fieldPosition="3"/>
    </format>
    <format dxfId="135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53">
      <pivotArea field="6" type="button" dataOnly="0" labelOnly="1" outline="0" axis="axisPage" fieldPosition="1"/>
    </format>
    <format dxfId="135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5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5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21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0" firstHeaderRow="0" firstDataRow="1" firstDataCol="4" rowPageCount="2" colPageCount="1"/>
  <pivotFields count="13">
    <pivotField axis="axisPage" compact="0" outline="0" multipleItemSelectionAllowed="1" showAll="0" defaultSubtotal="0">
      <items count="9">
        <item h="1" x="7"/>
        <item h="1" x="8"/>
        <item h="1" x="0"/>
        <item h="1" x="1"/>
        <item h="1" x="2"/>
        <item h="1" x="3"/>
        <item h="1" x="4"/>
        <item h="1" x="5"/>
        <item x="6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0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9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7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8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</items>
    </pivotField>
    <pivotField axis="axisRow" compact="0" outline="0" showAll="0" defaultSubtotal="0">
      <items count="240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8"/>
        <item x="239"/>
        <item x="235"/>
        <item x="236"/>
        <item x="237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5">
    <i>
      <x v="244"/>
      <x v="185"/>
      <x v="60"/>
      <x v="8"/>
    </i>
    <i>
      <x v="107"/>
      <x v="96"/>
      <x v="101"/>
      <x v="3"/>
    </i>
    <i>
      <x v="334"/>
      <x v="248"/>
      <x v="176"/>
      <x v="1"/>
    </i>
    <i>
      <x v="379"/>
      <x v="189"/>
      <x v="28"/>
      <x v="25"/>
    </i>
    <i>
      <x v="292"/>
      <x v="269"/>
      <x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349">
      <pivotArea field="3" type="button" dataOnly="0" labelOnly="1" outline="0" axis="axisRow" fieldPosition="0"/>
    </format>
    <format dxfId="1348">
      <pivotArea field="4" type="button" dataOnly="0" labelOnly="1" outline="0" axis="axisRow" fieldPosition="1"/>
    </format>
    <format dxfId="1347">
      <pivotArea field="5" type="button" dataOnly="0" labelOnly="1" outline="0" axis="axisRow" fieldPosition="2"/>
    </format>
    <format dxfId="1346">
      <pivotArea field="6" type="button" dataOnly="0" labelOnly="1" outline="0" axis="axisPage" fieldPosition="1"/>
    </format>
    <format dxfId="1345">
      <pivotArea field="7" type="button" dataOnly="0" labelOnly="1" outline="0" axis="axisRow" fieldPosition="3"/>
    </format>
    <format dxfId="134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3">
      <pivotArea field="3" type="button" dataOnly="0" labelOnly="1" outline="0" axis="axisRow" fieldPosition="0"/>
    </format>
    <format dxfId="1342">
      <pivotArea field="4" type="button" dataOnly="0" labelOnly="1" outline="0" axis="axisRow" fieldPosition="1"/>
    </format>
    <format dxfId="1341">
      <pivotArea field="5" type="button" dataOnly="0" labelOnly="1" outline="0" axis="axisRow" fieldPosition="2"/>
    </format>
    <format dxfId="1340">
      <pivotArea field="6" type="button" dataOnly="0" labelOnly="1" outline="0" axis="axisPage" fieldPosition="1"/>
    </format>
    <format dxfId="1339">
      <pivotArea field="7" type="button" dataOnly="0" labelOnly="1" outline="0" axis="axisRow" fieldPosition="3"/>
    </format>
    <format dxfId="133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37">
      <pivotArea field="3" type="button" dataOnly="0" labelOnly="1" outline="0" axis="axisRow" fieldPosition="0"/>
    </format>
    <format dxfId="1336">
      <pivotArea field="4" type="button" dataOnly="0" labelOnly="1" outline="0" axis="axisRow" fieldPosition="1"/>
    </format>
    <format dxfId="1335">
      <pivotArea field="5" type="button" dataOnly="0" labelOnly="1" outline="0" axis="axisRow" fieldPosition="2"/>
    </format>
    <format dxfId="1334">
      <pivotArea field="6" type="button" dataOnly="0" labelOnly="1" outline="0" axis="axisPage" fieldPosition="1"/>
    </format>
    <format dxfId="1333">
      <pivotArea field="7" type="button" dataOnly="0" labelOnly="1" outline="0" axis="axisRow" fieldPosition="3"/>
    </format>
    <format dxfId="133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31">
      <pivotArea field="3" type="button" dataOnly="0" labelOnly="1" outline="0" axis="axisRow" fieldPosition="0"/>
    </format>
    <format dxfId="1330">
      <pivotArea field="4" type="button" dataOnly="0" labelOnly="1" outline="0" axis="axisRow" fieldPosition="1"/>
    </format>
    <format dxfId="1329">
      <pivotArea field="5" type="button" dataOnly="0" labelOnly="1" outline="0" axis="axisRow" fieldPosition="2"/>
    </format>
    <format dxfId="1328">
      <pivotArea field="6" type="button" dataOnly="0" labelOnly="1" outline="0" axis="axisPage" fieldPosition="1"/>
    </format>
    <format dxfId="1327">
      <pivotArea field="7" type="button" dataOnly="0" labelOnly="1" outline="0" axis="axisRow" fieldPosition="3"/>
    </format>
    <format dxfId="132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25">
      <pivotArea field="3" type="button" dataOnly="0" labelOnly="1" outline="0" axis="axisRow" fieldPosition="0"/>
    </format>
    <format dxfId="1324">
      <pivotArea field="4" type="button" dataOnly="0" labelOnly="1" outline="0" axis="axisRow" fieldPosition="1"/>
    </format>
    <format dxfId="1323">
      <pivotArea field="5" type="button" dataOnly="0" labelOnly="1" outline="0" axis="axisRow" fieldPosition="2"/>
    </format>
    <format dxfId="1322">
      <pivotArea field="6" type="button" dataOnly="0" labelOnly="1" outline="0" axis="axisPage" fieldPosition="1"/>
    </format>
    <format dxfId="1321">
      <pivotArea field="7" type="button" dataOnly="0" labelOnly="1" outline="0" axis="axisRow" fieldPosition="3"/>
    </format>
    <format dxfId="132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19">
      <pivotArea field="6" type="button" dataOnly="0" labelOnly="1" outline="0" axis="axisPage" fieldPosition="1"/>
    </format>
    <format dxfId="131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1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1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15">
      <pivotArea type="all" dataOnly="0" outline="0" fieldPosition="0"/>
    </format>
    <format dxfId="1314">
      <pivotArea field="3" type="button" dataOnly="0" labelOnly="1" outline="0" axis="axisRow" fieldPosition="0"/>
    </format>
    <format dxfId="1313">
      <pivotArea field="4" type="button" dataOnly="0" labelOnly="1" outline="0" axis="axisRow" fieldPosition="1"/>
    </format>
    <format dxfId="1312">
      <pivotArea field="5" type="button" dataOnly="0" labelOnly="1" outline="0" axis="axisRow" fieldPosition="2"/>
    </format>
    <format dxfId="1311">
      <pivotArea field="7" type="button" dataOnly="0" labelOnly="1" outline="0" axis="axisRow" fieldPosition="3"/>
    </format>
    <format dxfId="131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309">
      <pivotArea type="all" dataOnly="0" outline="0" fieldPosition="0"/>
    </format>
    <format dxfId="1308">
      <pivotArea field="3" type="button" dataOnly="0" labelOnly="1" outline="0" axis="axisRow" fieldPosition="0"/>
    </format>
    <format dxfId="1307">
      <pivotArea field="4" type="button" dataOnly="0" labelOnly="1" outline="0" axis="axisRow" fieldPosition="1"/>
    </format>
    <format dxfId="1306">
      <pivotArea field="5" type="button" dataOnly="0" labelOnly="1" outline="0" axis="axisRow" fieldPosition="2"/>
    </format>
    <format dxfId="1305">
      <pivotArea field="7" type="button" dataOnly="0" labelOnly="1" outline="0" axis="axisRow" fieldPosition="3"/>
    </format>
    <format dxfId="130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21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6" firstHeaderRow="0" firstDataRow="1" firstDataCol="4" rowPageCount="2" colPageCount="1"/>
  <pivotFields count="13">
    <pivotField axis="axisPage" compact="0" outline="0" multipleItemSelectionAllowed="1" showAll="0" defaultSubtotal="0">
      <items count="9">
        <item h="1" x="7"/>
        <item h="1" x="8"/>
        <item h="1" x="0"/>
        <item h="1" x="1"/>
        <item h="1" x="2"/>
        <item h="1" x="3"/>
        <item h="1" x="4"/>
        <item h="1" x="5"/>
        <item x="6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0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9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7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8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</items>
    </pivotField>
    <pivotField axis="axisRow" compact="0" outline="0" showAll="0" defaultSubtotal="0">
      <items count="240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8"/>
        <item x="239"/>
        <item x="235"/>
        <item x="236"/>
        <item x="237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x="7"/>
        <item h="1" x="1"/>
        <item h="1" x="13"/>
        <item h="1" x="6"/>
        <item h="1"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1">
    <i>
      <x v="224"/>
      <x v="174"/>
      <x v="60"/>
      <x v="8"/>
    </i>
    <i>
      <x v="223"/>
      <x v="173"/>
      <x v="62"/>
      <x v="8"/>
    </i>
    <i>
      <x v="307"/>
      <x v="228"/>
      <x v="91"/>
      <x v="10"/>
    </i>
    <i>
      <x v="86"/>
      <x v="49"/>
      <x v="18"/>
      <x v="6"/>
    </i>
    <i>
      <x v="153"/>
      <x v="134"/>
      <x v="4"/>
      <x/>
    </i>
    <i>
      <x v="399"/>
      <x v="35"/>
      <x v="119"/>
      <x v="25"/>
    </i>
    <i>
      <x v="152"/>
      <x v="84"/>
      <x v="145"/>
      <x v="3"/>
    </i>
    <i>
      <x v="405"/>
      <x v="297"/>
      <x v="239"/>
      <x v="1"/>
    </i>
    <i>
      <x v="406"/>
      <x v="298"/>
      <x v="135"/>
      <x v="1"/>
    </i>
    <i>
      <x v="347"/>
      <x v="79"/>
      <x v="187"/>
      <x v="10"/>
    </i>
    <i>
      <x v="281"/>
      <x v="208"/>
      <x v="74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303">
      <pivotArea field="3" type="button" dataOnly="0" labelOnly="1" outline="0" axis="axisRow" fieldPosition="0"/>
    </format>
    <format dxfId="1302">
      <pivotArea field="4" type="button" dataOnly="0" labelOnly="1" outline="0" axis="axisRow" fieldPosition="1"/>
    </format>
    <format dxfId="1301">
      <pivotArea field="5" type="button" dataOnly="0" labelOnly="1" outline="0" axis="axisRow" fieldPosition="2"/>
    </format>
    <format dxfId="1300">
      <pivotArea field="6" type="button" dataOnly="0" labelOnly="1" outline="0" axis="axisPage" fieldPosition="1"/>
    </format>
    <format dxfId="1299">
      <pivotArea field="7" type="button" dataOnly="0" labelOnly="1" outline="0" axis="axisRow" fieldPosition="3"/>
    </format>
    <format dxfId="129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97">
      <pivotArea field="3" type="button" dataOnly="0" labelOnly="1" outline="0" axis="axisRow" fieldPosition="0"/>
    </format>
    <format dxfId="1296">
      <pivotArea field="4" type="button" dataOnly="0" labelOnly="1" outline="0" axis="axisRow" fieldPosition="1"/>
    </format>
    <format dxfId="1295">
      <pivotArea field="5" type="button" dataOnly="0" labelOnly="1" outline="0" axis="axisRow" fieldPosition="2"/>
    </format>
    <format dxfId="1294">
      <pivotArea field="6" type="button" dataOnly="0" labelOnly="1" outline="0" axis="axisPage" fieldPosition="1"/>
    </format>
    <format dxfId="1293">
      <pivotArea field="7" type="button" dataOnly="0" labelOnly="1" outline="0" axis="axisRow" fieldPosition="3"/>
    </format>
    <format dxfId="129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91">
      <pivotArea field="3" type="button" dataOnly="0" labelOnly="1" outline="0" axis="axisRow" fieldPosition="0"/>
    </format>
    <format dxfId="1290">
      <pivotArea field="4" type="button" dataOnly="0" labelOnly="1" outline="0" axis="axisRow" fieldPosition="1"/>
    </format>
    <format dxfId="1289">
      <pivotArea field="5" type="button" dataOnly="0" labelOnly="1" outline="0" axis="axisRow" fieldPosition="2"/>
    </format>
    <format dxfId="1288">
      <pivotArea field="6" type="button" dataOnly="0" labelOnly="1" outline="0" axis="axisPage" fieldPosition="1"/>
    </format>
    <format dxfId="1287">
      <pivotArea field="7" type="button" dataOnly="0" labelOnly="1" outline="0" axis="axisRow" fieldPosition="3"/>
    </format>
    <format dxfId="128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5">
      <pivotArea field="3" type="button" dataOnly="0" labelOnly="1" outline="0" axis="axisRow" fieldPosition="0"/>
    </format>
    <format dxfId="1284">
      <pivotArea field="4" type="button" dataOnly="0" labelOnly="1" outline="0" axis="axisRow" fieldPosition="1"/>
    </format>
    <format dxfId="1283">
      <pivotArea field="5" type="button" dataOnly="0" labelOnly="1" outline="0" axis="axisRow" fieldPosition="2"/>
    </format>
    <format dxfId="1282">
      <pivotArea field="6" type="button" dataOnly="0" labelOnly="1" outline="0" axis="axisPage" fieldPosition="1"/>
    </format>
    <format dxfId="1281">
      <pivotArea field="7" type="button" dataOnly="0" labelOnly="1" outline="0" axis="axisRow" fieldPosition="3"/>
    </format>
    <format dxfId="128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79">
      <pivotArea field="3" type="button" dataOnly="0" labelOnly="1" outline="0" axis="axisRow" fieldPosition="0"/>
    </format>
    <format dxfId="1278">
      <pivotArea field="4" type="button" dataOnly="0" labelOnly="1" outline="0" axis="axisRow" fieldPosition="1"/>
    </format>
    <format dxfId="1277">
      <pivotArea field="5" type="button" dataOnly="0" labelOnly="1" outline="0" axis="axisRow" fieldPosition="2"/>
    </format>
    <format dxfId="1276">
      <pivotArea field="6" type="button" dataOnly="0" labelOnly="1" outline="0" axis="axisPage" fieldPosition="1"/>
    </format>
    <format dxfId="1275">
      <pivotArea field="7" type="button" dataOnly="0" labelOnly="1" outline="0" axis="axisRow" fieldPosition="3"/>
    </format>
    <format dxfId="127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73">
      <pivotArea field="6" type="button" dataOnly="0" labelOnly="1" outline="0" axis="axisPage" fieldPosition="1"/>
    </format>
    <format dxfId="127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7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7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69">
      <pivotArea type="all" dataOnly="0" outline="0" fieldPosition="0"/>
    </format>
    <format dxfId="1268">
      <pivotArea field="3" type="button" dataOnly="0" labelOnly="1" outline="0" axis="axisRow" fieldPosition="0"/>
    </format>
    <format dxfId="1267">
      <pivotArea field="4" type="button" dataOnly="0" labelOnly="1" outline="0" axis="axisRow" fieldPosition="1"/>
    </format>
    <format dxfId="1266">
      <pivotArea field="5" type="button" dataOnly="0" labelOnly="1" outline="0" axis="axisRow" fieldPosition="2"/>
    </format>
    <format dxfId="1265">
      <pivotArea field="7" type="button" dataOnly="0" labelOnly="1" outline="0" axis="axisRow" fieldPosition="3"/>
    </format>
    <format dxfId="126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63">
      <pivotArea type="all" dataOnly="0" outline="0" fieldPosition="0"/>
    </format>
    <format dxfId="1262">
      <pivotArea field="3" type="button" dataOnly="0" labelOnly="1" outline="0" axis="axisRow" fieldPosition="0"/>
    </format>
    <format dxfId="1261">
      <pivotArea field="4" type="button" dataOnly="0" labelOnly="1" outline="0" axis="axisRow" fieldPosition="1"/>
    </format>
    <format dxfId="1260">
      <pivotArea field="5" type="button" dataOnly="0" labelOnly="1" outline="0" axis="axisRow" fieldPosition="2"/>
    </format>
    <format dxfId="1259">
      <pivotArea field="7" type="button" dataOnly="0" labelOnly="1" outline="0" axis="axisRow" fieldPosition="3"/>
    </format>
    <format dxfId="125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21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2" firstHeaderRow="0" firstDataRow="1" firstDataCol="4" rowPageCount="2" colPageCount="1"/>
  <pivotFields count="13">
    <pivotField axis="axisPage" compact="0" outline="0" multipleItemSelectionAllowed="1" showAll="0" defaultSubtotal="0">
      <items count="9">
        <item h="1" x="7"/>
        <item h="1" x="8"/>
        <item h="1" x="0"/>
        <item h="1" x="1"/>
        <item h="1" x="2"/>
        <item h="1" x="3"/>
        <item h="1" x="4"/>
        <item h="1" x="5"/>
        <item x="6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7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06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9">
        <item x="51"/>
        <item x="12"/>
        <item x="37"/>
        <item x="83"/>
        <item x="129"/>
        <item x="92"/>
        <item x="207"/>
        <item x="42"/>
        <item x="33"/>
        <item x="205"/>
        <item x="237"/>
        <item x="105"/>
        <item x="122"/>
        <item x="74"/>
        <item x="54"/>
        <item x="178"/>
        <item x="100"/>
        <item x="49"/>
        <item x="58"/>
        <item x="81"/>
        <item x="158"/>
        <item x="213"/>
        <item x="64"/>
        <item x="173"/>
        <item x="22"/>
        <item x="38"/>
        <item x="130"/>
        <item x="176"/>
        <item x="192"/>
        <item x="221"/>
        <item x="73"/>
        <item x="101"/>
        <item x="123"/>
        <item x="268"/>
        <item x="255"/>
        <item x="186"/>
        <item x="200"/>
        <item x="84"/>
        <item x="93"/>
        <item x="111"/>
        <item x="148"/>
        <item x="226"/>
        <item x="77"/>
        <item x="30"/>
        <item x="137"/>
        <item x="19"/>
        <item x="18"/>
        <item x="102"/>
        <item x="78"/>
        <item x="31"/>
        <item x="34"/>
        <item x="7"/>
        <item x="232"/>
        <item x="194"/>
        <item x="36"/>
        <item x="143"/>
        <item x="35"/>
        <item x="9"/>
        <item x="13"/>
        <item x="236"/>
        <item x="208"/>
        <item x="252"/>
        <item x="164"/>
        <item x="193"/>
        <item x="138"/>
        <item x="218"/>
        <item x="56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6"/>
        <item x="155"/>
        <item x="209"/>
        <item x="168"/>
        <item x="70"/>
        <item x="43"/>
        <item x="238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7"/>
        <item x="115"/>
        <item x="60"/>
        <item x="52"/>
        <item x="14"/>
        <item x="276"/>
        <item x="45"/>
        <item x="76"/>
        <item x="95"/>
        <item x="15"/>
        <item x="169"/>
        <item x="146"/>
        <item x="79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7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8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</items>
    </pivotField>
    <pivotField axis="axisRow" compact="0" outline="0" showAll="0" defaultSubtotal="0">
      <items count="240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8"/>
        <item x="239"/>
        <item x="235"/>
        <item x="236"/>
        <item x="237"/>
      </items>
    </pivotField>
    <pivotField axis="axisPage" compact="0" outline="0" multipleItemSelectionAllowed="1" showAll="0" defaultSubtotal="0">
      <items count="14">
        <item h="1" x="12"/>
        <item x="10"/>
        <item x="3"/>
        <item x="4"/>
        <item x="9"/>
        <item h="1" x="8"/>
        <item h="1" x="2"/>
        <item h="1" x="5"/>
        <item h="1" x="0"/>
        <item h="1" x="7"/>
        <item h="1" x="1"/>
        <item h="1" x="13"/>
        <item h="1" x="6"/>
        <item x="11"/>
      </items>
    </pivotField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7">
    <i>
      <x v="51"/>
      <x v="104"/>
      <x v="145"/>
      <x v="2"/>
    </i>
    <i>
      <x v="59"/>
      <x v="69"/>
      <x v="18"/>
      <x v="6"/>
    </i>
    <i>
      <x v="205"/>
      <x v="162"/>
      <x v="142"/>
      <x v="4"/>
    </i>
    <i>
      <x v="67"/>
      <x v="24"/>
      <x v="14"/>
      <x v="6"/>
    </i>
    <i>
      <x v="366"/>
      <x v="267"/>
      <x v="69"/>
      <x/>
    </i>
    <i>
      <x v="261"/>
      <x v="195"/>
      <x v="146"/>
      <x v="25"/>
    </i>
    <i>
      <x v="247"/>
      <x v="188"/>
      <x v="16"/>
      <x v="10"/>
    </i>
    <i>
      <x v="340"/>
      <x v="253"/>
      <x v="180"/>
      <x v="5"/>
    </i>
    <i>
      <x v="141"/>
      <x v="123"/>
      <x v="68"/>
      <x v="8"/>
    </i>
    <i>
      <x v="258"/>
      <x v="193"/>
      <x v="39"/>
      <x v="2"/>
    </i>
    <i>
      <x v="358"/>
      <x v="264"/>
      <x v="169"/>
      <x v="4"/>
    </i>
    <i>
      <x v="328"/>
      <x v="245"/>
      <x v="139"/>
      <x v="4"/>
    </i>
    <i>
      <x v="36"/>
      <x v="9"/>
      <x v="137"/>
      <x v="11"/>
    </i>
    <i>
      <x v="125"/>
      <x v="119"/>
      <x v="13"/>
      <x v="2"/>
    </i>
    <i>
      <x v="48"/>
      <x v="78"/>
      <x v="20"/>
      <x v="2"/>
    </i>
    <i>
      <x v="162"/>
      <x v="138"/>
      <x v="90"/>
      <x v="10"/>
    </i>
    <i>
      <x v="163"/>
      <x v="69"/>
      <x v="64"/>
      <x v="2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257">
      <pivotArea field="3" type="button" dataOnly="0" labelOnly="1" outline="0" axis="axisRow" fieldPosition="0"/>
    </format>
    <format dxfId="1256">
      <pivotArea field="4" type="button" dataOnly="0" labelOnly="1" outline="0" axis="axisRow" fieldPosition="1"/>
    </format>
    <format dxfId="1255">
      <pivotArea field="5" type="button" dataOnly="0" labelOnly="1" outline="0" axis="axisRow" fieldPosition="2"/>
    </format>
    <format dxfId="1254">
      <pivotArea field="6" type="button" dataOnly="0" labelOnly="1" outline="0" axis="axisPage" fieldPosition="1"/>
    </format>
    <format dxfId="1253">
      <pivotArea field="7" type="button" dataOnly="0" labelOnly="1" outline="0" axis="axisRow" fieldPosition="3"/>
    </format>
    <format dxfId="125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51">
      <pivotArea field="3" type="button" dataOnly="0" labelOnly="1" outline="0" axis="axisRow" fieldPosition="0"/>
    </format>
    <format dxfId="1250">
      <pivotArea field="4" type="button" dataOnly="0" labelOnly="1" outline="0" axis="axisRow" fieldPosition="1"/>
    </format>
    <format dxfId="1249">
      <pivotArea field="5" type="button" dataOnly="0" labelOnly="1" outline="0" axis="axisRow" fieldPosition="2"/>
    </format>
    <format dxfId="1248">
      <pivotArea field="6" type="button" dataOnly="0" labelOnly="1" outline="0" axis="axisPage" fieldPosition="1"/>
    </format>
    <format dxfId="1247">
      <pivotArea field="7" type="button" dataOnly="0" labelOnly="1" outline="0" axis="axisRow" fieldPosition="3"/>
    </format>
    <format dxfId="124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45">
      <pivotArea field="3" type="button" dataOnly="0" labelOnly="1" outline="0" axis="axisRow" fieldPosition="0"/>
    </format>
    <format dxfId="1244">
      <pivotArea field="4" type="button" dataOnly="0" labelOnly="1" outline="0" axis="axisRow" fieldPosition="1"/>
    </format>
    <format dxfId="1243">
      <pivotArea field="5" type="button" dataOnly="0" labelOnly="1" outline="0" axis="axisRow" fieldPosition="2"/>
    </format>
    <format dxfId="1242">
      <pivotArea field="6" type="button" dataOnly="0" labelOnly="1" outline="0" axis="axisPage" fieldPosition="1"/>
    </format>
    <format dxfId="1241">
      <pivotArea field="7" type="button" dataOnly="0" labelOnly="1" outline="0" axis="axisRow" fieldPosition="3"/>
    </format>
    <format dxfId="124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39">
      <pivotArea field="3" type="button" dataOnly="0" labelOnly="1" outline="0" axis="axisRow" fieldPosition="0"/>
    </format>
    <format dxfId="1238">
      <pivotArea field="4" type="button" dataOnly="0" labelOnly="1" outline="0" axis="axisRow" fieldPosition="1"/>
    </format>
    <format dxfId="1237">
      <pivotArea field="5" type="button" dataOnly="0" labelOnly="1" outline="0" axis="axisRow" fieldPosition="2"/>
    </format>
    <format dxfId="1236">
      <pivotArea field="6" type="button" dataOnly="0" labelOnly="1" outline="0" axis="axisPage" fieldPosition="1"/>
    </format>
    <format dxfId="1235">
      <pivotArea field="7" type="button" dataOnly="0" labelOnly="1" outline="0" axis="axisRow" fieldPosition="3"/>
    </format>
    <format dxfId="123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33">
      <pivotArea field="3" type="button" dataOnly="0" labelOnly="1" outline="0" axis="axisRow" fieldPosition="0"/>
    </format>
    <format dxfId="1232">
      <pivotArea field="4" type="button" dataOnly="0" labelOnly="1" outline="0" axis="axisRow" fieldPosition="1"/>
    </format>
    <format dxfId="1231">
      <pivotArea field="5" type="button" dataOnly="0" labelOnly="1" outline="0" axis="axisRow" fieldPosition="2"/>
    </format>
    <format dxfId="1230">
      <pivotArea field="6" type="button" dataOnly="0" labelOnly="1" outline="0" axis="axisPage" fieldPosition="1"/>
    </format>
    <format dxfId="1229">
      <pivotArea field="7" type="button" dataOnly="0" labelOnly="1" outline="0" axis="axisRow" fieldPosition="3"/>
    </format>
    <format dxfId="122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7">
      <pivotArea field="6" type="button" dataOnly="0" labelOnly="1" outline="0" axis="axisPage" fieldPosition="1"/>
    </format>
    <format dxfId="122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2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2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23">
      <pivotArea type="all" dataOnly="0" outline="0" fieldPosition="0"/>
    </format>
    <format dxfId="1222">
      <pivotArea field="3" type="button" dataOnly="0" labelOnly="1" outline="0" axis="axisRow" fieldPosition="0"/>
    </format>
    <format dxfId="1221">
      <pivotArea field="4" type="button" dataOnly="0" labelOnly="1" outline="0" axis="axisRow" fieldPosition="1"/>
    </format>
    <format dxfId="1220">
      <pivotArea field="5" type="button" dataOnly="0" labelOnly="1" outline="0" axis="axisRow" fieldPosition="2"/>
    </format>
    <format dxfId="1219">
      <pivotArea field="7" type="button" dataOnly="0" labelOnly="1" outline="0" axis="axisRow" fieldPosition="3"/>
    </format>
    <format dxfId="12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17">
      <pivotArea type="all" dataOnly="0" outline="0" fieldPosition="0"/>
    </format>
    <format dxfId="1216">
      <pivotArea field="3" type="button" dataOnly="0" labelOnly="1" outline="0" axis="axisRow" fieldPosition="0"/>
    </format>
    <format dxfId="1215">
      <pivotArea field="4" type="button" dataOnly="0" labelOnly="1" outline="0" axis="axisRow" fieldPosition="1"/>
    </format>
    <format dxfId="1214">
      <pivotArea field="5" type="button" dataOnly="0" labelOnly="1" outline="0" axis="axisRow" fieldPosition="2"/>
    </format>
    <format dxfId="1213">
      <pivotArea field="7" type="button" dataOnly="0" labelOnly="1" outline="0" axis="axisRow" fieldPosition="3"/>
    </format>
    <format dxfId="121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21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fieldListSortAscending="1">
  <location ref="A7:E12" firstHeaderRow="1" firstDataRow="1" firstDataCol="4" rowPageCount="1" colPageCount="1"/>
  <pivotFields count="13">
    <pivotField axis="axisPage" compact="0" outline="0" multipleItemSelectionAllowed="1" showAll="0" defaultSubtotal="0">
      <items count="9">
        <item h="1" x="7"/>
        <item h="1" x="8"/>
        <item h="1" x="0"/>
        <item h="1" x="1"/>
        <item h="1" x="2"/>
        <item h="1" x="3"/>
        <item h="1" x="4"/>
        <item h="1" x="5"/>
        <item x="6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299">
        <item x="51"/>
        <item x="12"/>
        <item x="37"/>
        <item x="83"/>
        <item x="129"/>
        <item x="207"/>
        <item x="33"/>
        <item x="205"/>
        <item x="237"/>
        <item x="105"/>
        <item x="122"/>
        <item x="74"/>
        <item x="178"/>
        <item x="100"/>
        <item x="49"/>
        <item x="58"/>
        <item x="158"/>
        <item x="213"/>
        <item x="64"/>
        <item x="22"/>
        <item x="38"/>
        <item x="130"/>
        <item x="221"/>
        <item x="73"/>
        <item x="101"/>
        <item x="268"/>
        <item x="255"/>
        <item x="186"/>
        <item x="200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2"/>
        <item x="194"/>
        <item x="36"/>
        <item x="143"/>
        <item x="35"/>
        <item x="9"/>
        <item x="236"/>
        <item x="208"/>
        <item x="164"/>
        <item x="193"/>
        <item x="138"/>
        <item x="218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6"/>
        <item x="155"/>
        <item x="209"/>
        <item x="168"/>
        <item x="70"/>
        <item x="238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7"/>
        <item x="115"/>
        <item x="60"/>
        <item x="52"/>
        <item x="56"/>
        <item x="54"/>
        <item x="42"/>
        <item x="192"/>
        <item x="13"/>
        <item x="24"/>
        <item x="92"/>
        <item x="226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7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8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</items>
    </pivotField>
    <pivotField axis="axisRow" compact="0" outline="0" showAll="0" measureFilter="1" defaultSubtotal="0">
      <items count="240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8"/>
        <item x="239"/>
        <item x="235"/>
        <item x="236"/>
        <item x="237"/>
      </items>
    </pivotField>
    <pivotField compact="0" outline="0" showAll="0" defaultSubtotal="0"/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compact="0" outline="0" showAll="0" defaultSubtotal="0"/>
    <pivotField axis="axisRow" compact="0" outline="0" showAll="0" sortType="ascending" defaultSubtotal="0">
      <items count="14">
        <item x="10"/>
        <item x="4"/>
        <item x="2"/>
        <item x="11"/>
        <item x="13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5">
    <i>
      <x v="1"/>
      <x v="46"/>
      <x v="47"/>
      <x v="4"/>
    </i>
    <i>
      <x v="2"/>
      <x v="92"/>
      <x v="17"/>
      <x v="2"/>
    </i>
    <i>
      <x v="3"/>
      <x v="83"/>
      <x v="145"/>
      <x v="2"/>
    </i>
    <i>
      <x v="9"/>
      <x v="201"/>
      <x v="73"/>
      <x v="1"/>
    </i>
    <i>
      <x v="11"/>
      <x v="185"/>
      <x v="60"/>
      <x v="8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17">
    <format dxfId="121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210">
      <pivotArea type="all" dataOnly="0" outline="0" fieldPosition="0"/>
    </format>
    <format dxfId="1209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1208">
      <pivotArea outline="0" collapsedLevelsAreSubtotals="1" fieldPosition="0"/>
    </format>
    <format dxfId="1207">
      <pivotArea dataOnly="0" labelOnly="1" outline="0" fieldPosition="0">
        <references count="1">
          <reference field="9" count="1">
            <x v="2"/>
          </reference>
        </references>
      </pivotArea>
    </format>
    <format dxfId="1206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1205">
      <pivotArea outline="0" collapsedLevelsAreSubtotals="1" fieldPosition="0"/>
    </format>
    <format dxfId="1204">
      <pivotArea dataOnly="0" labelOnly="1" outline="0" fieldPosition="0">
        <references count="1">
          <reference field="9" count="1">
            <x v="2"/>
          </reference>
        </references>
      </pivotArea>
    </format>
    <format dxfId="1203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1202">
      <pivotArea outline="0" collapsedLevelsAreSubtotals="1" fieldPosition="0"/>
    </format>
    <format dxfId="1201">
      <pivotArea type="all" dataOnly="0" outline="0" fieldPosition="0"/>
    </format>
    <format dxfId="1200">
      <pivotArea type="all" dataOnly="0" outline="0" fieldPosition="0"/>
    </format>
    <format dxfId="1199">
      <pivotArea type="all" dataOnly="0" outline="0" fieldPosition="0"/>
    </format>
    <format dxfId="1198">
      <pivotArea outline="0" collapsedLevelsAreSubtotals="1" fieldPosition="0"/>
    </format>
    <format dxfId="1197">
      <pivotArea dataOnly="0" labelOnly="1" outline="0" axis="axisValues" fieldPosition="0"/>
    </format>
    <format dxfId="1196">
      <pivotArea dataOnly="0" labelOnly="1" outline="0" fieldPosition="0">
        <references count="1">
          <reference field="9" count="1">
            <x v="2"/>
          </reference>
        </references>
      </pivotArea>
    </format>
    <format dxfId="1195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21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rowHeaderCaption="Species">
  <location ref="A8:E12" firstHeaderRow="1" firstDataRow="1" firstDataCol="4" rowPageCount="1" colPageCount="1"/>
  <pivotFields count="13">
    <pivotField axis="axisPage" compact="0" outline="0" multipleItemSelectionAllowed="1" showAll="0" defaultSubtotal="0">
      <items count="9">
        <item h="1" x="7"/>
        <item h="1" x="8"/>
        <item h="1" x="0"/>
        <item h="1" x="1"/>
        <item h="1" x="2"/>
        <item h="1" x="3"/>
        <item h="1" x="4"/>
        <item h="1" x="5"/>
        <item x="6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299">
        <item x="51"/>
        <item x="12"/>
        <item x="37"/>
        <item x="83"/>
        <item x="129"/>
        <item x="207"/>
        <item x="33"/>
        <item x="205"/>
        <item x="237"/>
        <item x="105"/>
        <item x="122"/>
        <item x="74"/>
        <item x="178"/>
        <item x="100"/>
        <item x="49"/>
        <item x="58"/>
        <item x="158"/>
        <item x="213"/>
        <item x="64"/>
        <item x="22"/>
        <item x="38"/>
        <item x="130"/>
        <item x="221"/>
        <item x="73"/>
        <item x="101"/>
        <item x="268"/>
        <item x="255"/>
        <item x="186"/>
        <item x="200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2"/>
        <item x="194"/>
        <item x="36"/>
        <item x="143"/>
        <item x="35"/>
        <item x="9"/>
        <item x="236"/>
        <item x="208"/>
        <item x="164"/>
        <item x="193"/>
        <item x="138"/>
        <item x="218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6"/>
        <item x="155"/>
        <item x="209"/>
        <item x="168"/>
        <item x="70"/>
        <item x="238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7"/>
        <item x="115"/>
        <item x="60"/>
        <item x="52"/>
        <item x="56"/>
        <item x="54"/>
        <item x="42"/>
        <item x="192"/>
        <item x="13"/>
        <item x="24"/>
        <item x="92"/>
        <item x="226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8"/>
        <item x="3"/>
        <item x="21"/>
        <item x="62"/>
        <item x="99"/>
        <item x="156"/>
        <item x="96"/>
        <item x="231"/>
        <item x="104"/>
        <item x="204"/>
        <item x="11"/>
        <item x="120"/>
        <item x="203"/>
        <item x="1"/>
        <item x="247"/>
        <item x="297"/>
        <item x="235"/>
        <item x="17"/>
        <item x="39"/>
        <item x="225"/>
        <item x="113"/>
        <item x="124"/>
        <item x="106"/>
        <item x="262"/>
        <item x="16"/>
        <item x="103"/>
        <item x="46"/>
        <item x="128"/>
        <item x="157"/>
        <item x="201"/>
        <item x="170"/>
        <item x="6"/>
        <item x="198"/>
        <item x="298"/>
        <item x="90"/>
        <item x="162"/>
        <item x="2"/>
        <item x="72"/>
        <item x="196"/>
        <item x="251"/>
        <item x="160"/>
        <item x="108"/>
        <item x="182"/>
        <item x="112"/>
        <item x="114"/>
        <item x="184"/>
        <item x="5"/>
        <item x="269"/>
        <item x="153"/>
        <item x="278"/>
        <item x="212"/>
        <item x="183"/>
        <item x="177"/>
        <item x="258"/>
        <item x="82"/>
        <item x="167"/>
        <item x="97"/>
        <item x="261"/>
        <item x="214"/>
        <item x="259"/>
        <item x="260"/>
        <item x="59"/>
        <item x="141"/>
        <item x="163"/>
        <item x="175"/>
        <item x="65"/>
        <item x="280"/>
        <item x="55"/>
        <item x="85"/>
        <item x="234"/>
        <item x="215"/>
        <item x="23"/>
        <item x="257"/>
        <item x="131"/>
        <item x="134"/>
        <item x="61"/>
        <item x="53"/>
        <item x="63"/>
        <item x="185"/>
        <item x="149"/>
        <item x="171"/>
        <item x="119"/>
        <item x="166"/>
        <item x="47"/>
        <item x="223"/>
        <item x="161"/>
        <item x="165"/>
        <item x="44"/>
        <item x="91"/>
        <item x="87"/>
        <item x="110"/>
        <item x="242"/>
        <item x="107"/>
        <item x="125"/>
        <item x="147"/>
        <item x="216"/>
        <item x="89"/>
        <item x="40"/>
        <item x="133"/>
        <item x="109"/>
        <item x="202"/>
        <item x="121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x="188"/>
        <item x="189"/>
        <item x="191"/>
        <item x="195"/>
        <item x="199"/>
        <item x="57"/>
        <item x="66"/>
        <item x="187"/>
        <item x="159"/>
        <item x="210"/>
        <item x="211"/>
        <item x="219"/>
        <item x="220"/>
        <item x="222"/>
        <item x="224"/>
        <item x="227"/>
        <item x="228"/>
        <item x="229"/>
        <item x="230"/>
        <item x="233"/>
        <item x="239"/>
        <item x="240"/>
        <item x="241"/>
        <item x="243"/>
        <item x="244"/>
        <item x="245"/>
        <item x="246"/>
        <item x="249"/>
        <item x="250"/>
        <item x="254"/>
        <item x="256"/>
        <item x="41"/>
        <item x="264"/>
        <item x="263"/>
        <item x="0"/>
        <item x="10"/>
        <item x="197"/>
        <item x="265"/>
        <item x="266"/>
        <item x="267"/>
        <item x="270"/>
        <item x="271"/>
        <item x="272"/>
        <item x="273"/>
        <item x="274"/>
        <item x="275"/>
        <item x="277"/>
        <item x="279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3"/>
        <item x="292"/>
        <item x="294"/>
        <item x="295"/>
        <item x="296"/>
      </items>
    </pivotField>
    <pivotField axis="axisRow" compact="0" outline="0" showAll="0" measureFilter="1" defaultSubtotal="0">
      <items count="240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46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5"/>
        <item x="25"/>
        <item x="42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8"/>
        <item x="239"/>
        <item x="235"/>
        <item x="236"/>
        <item x="237"/>
      </items>
    </pivotField>
    <pivotField compact="0" outline="0" showAll="0" defaultSubtotal="0"/>
    <pivotField axis="axisRow" compact="0" outline="0" showAll="0" defaultSubtotal="0">
      <items count="27">
        <item x="0"/>
        <item x="11"/>
        <item x="2"/>
        <item x="4"/>
        <item x="19"/>
        <item x="20"/>
        <item x="3"/>
        <item x="16"/>
        <item x="12"/>
        <item x="7"/>
        <item x="5"/>
        <item x="13"/>
        <item x="22"/>
        <item x="21"/>
        <item x="14"/>
        <item x="18"/>
        <item x="25"/>
        <item x="26"/>
        <item x="24"/>
        <item x="17"/>
        <item x="15"/>
        <item x="8"/>
        <item x="6"/>
        <item x="23"/>
        <item x="1"/>
        <item x="9"/>
        <item x="10"/>
      </items>
    </pivotField>
    <pivotField axis="axisRow" compact="0" outline="0" showAll="0" sortType="ascending" defaultSubtotal="0">
      <items count="6">
        <item x="2"/>
        <item x="4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4">
    <i>
      <x/>
      <x v="76"/>
      <x v="101"/>
      <x v="3"/>
    </i>
    <i>
      <x v="1"/>
      <x v="194"/>
      <x v="195"/>
      <x v="10"/>
    </i>
    <i>
      <x v="2"/>
      <x v="3"/>
      <x v="75"/>
      <x v="10"/>
    </i>
    <i>
      <x v="4"/>
      <x v="258"/>
      <x v="239"/>
      <x v="1"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22">
    <format dxfId="1194">
      <pivotArea field="-2" type="button" dataOnly="0" labelOnly="1" outline="0" axis="axisValues" fieldPosition="0"/>
    </format>
    <format dxfId="1193">
      <pivotArea type="topRight" dataOnly="0" labelOnly="1" outline="0" fieldPosition="0"/>
    </format>
    <format dxfId="119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19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190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1189">
      <pivotArea field="8" type="button" dataOnly="0" labelOnly="1" outline="0" axis="axisRow" fieldPosition="0"/>
    </format>
    <format dxfId="1188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118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5">
      <pivotArea type="all" dataOnly="0" outline="0" fieldPosition="0"/>
    </format>
    <format dxfId="1184">
      <pivotArea outline="0" collapsedLevelsAreSubtotals="1" fieldPosition="0"/>
    </format>
    <format dxfId="1183">
      <pivotArea dataOnly="0" labelOnly="1" outline="0" fieldPosition="0">
        <references count="1">
          <reference field="8" count="0"/>
        </references>
      </pivotArea>
    </format>
    <format dxfId="1182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1181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1180">
      <pivotArea outline="0" collapsedLevelsAreSubtotals="1" fieldPosition="0"/>
    </format>
    <format dxfId="1179">
      <pivotArea dataOnly="0" labelOnly="1" outline="0" fieldPosition="0">
        <references count="1">
          <reference field="8" count="0"/>
        </references>
      </pivotArea>
    </format>
    <format dxfId="1178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1177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1176">
      <pivotArea type="all" dataOnly="0" outline="0" fieldPosition="0"/>
    </format>
    <format dxfId="1175">
      <pivotArea outline="0" collapsedLevelsAreSubtotals="1" fieldPosition="0"/>
    </format>
    <format dxfId="1174">
      <pivotArea type="all" dataOnly="0" outline="0" fieldPosition="0"/>
    </format>
    <format dxfId="1173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21" applyNumberFormats="0" applyBorderFormats="0" applyFontFormats="0" applyPatternFormats="0" applyAlignmentFormats="0" applyWidthHeightFormats="1" dataCaption="Values" updatedVersion="7" minRefreshableVersion="3" showCalcMbrs="0" showDrill="0" useAutoFormatting="1" colGrandTotals="0" itemPrintTitles="1" createdVersion="3" indent="0" compact="0" compactData="0" multipleFieldFilters="0">
  <location ref="A7:F19" firstHeaderRow="1" firstDataRow="2" firstDataCol="2" rowPageCount="1" colPageCount="1"/>
  <pivotFields count="13">
    <pivotField axis="axisPage" compact="0" outline="0" multipleItemSelectionAllowed="1" showAll="0" defaultSubtotal="0">
      <items count="9">
        <item h="1" x="7"/>
        <item h="1" x="8"/>
        <item h="1" x="0"/>
        <item h="1" x="1"/>
        <item h="1" x="2"/>
        <item h="1" x="3"/>
        <item h="1" x="4"/>
        <item h="1" x="5"/>
        <item x="6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4"/>
        <item x="1"/>
        <item x="0"/>
        <item x="2"/>
        <item x="5"/>
        <item x="3"/>
      </items>
    </pivotField>
    <pivotField axis="axisRow" compact="0" outline="0" showAll="0" defaultSubtotal="0">
      <items count="14">
        <item x="2"/>
        <item x="0"/>
        <item x="1"/>
        <item x="3"/>
        <item x="11"/>
        <item x="13"/>
        <item x="10"/>
        <item x="8"/>
        <item x="7"/>
        <item x="9"/>
        <item x="4"/>
        <item x="12"/>
        <item x="6"/>
        <item x="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1">
    <i>
      <x/>
      <x v="2"/>
    </i>
    <i>
      <x v="1"/>
      <x/>
    </i>
    <i r="1">
      <x v="1"/>
    </i>
    <i r="1">
      <x v="2"/>
    </i>
    <i r="1">
      <x v="3"/>
    </i>
    <i r="1">
      <x v="4"/>
    </i>
    <i>
      <x v="2"/>
      <x v="2"/>
    </i>
    <i>
      <x v="3"/>
      <x v="2"/>
    </i>
    <i>
      <x v="4"/>
      <x v="2"/>
    </i>
    <i>
      <x v="10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2">
    <format dxfId="1172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171">
      <pivotArea field="9" type="button" dataOnly="0" labelOnly="1" outline="0" axis="axisRow" fieldPosition="0"/>
    </format>
    <format dxfId="1170">
      <pivotArea field="8" type="button" dataOnly="0" labelOnly="1" outline="0" axis="axisRow" fieldPosition="1"/>
    </format>
    <format dxfId="116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8">
      <pivotArea field="9" type="button" dataOnly="0" labelOnly="1" outline="0" axis="axisRow" fieldPosition="0"/>
    </format>
    <format dxfId="1167">
      <pivotArea field="8" type="button" dataOnly="0" labelOnly="1" outline="0" axis="axisRow" fieldPosition="1"/>
    </format>
    <format dxfId="116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65">
      <pivotArea type="all" dataOnly="0" outline="0" fieldPosition="0"/>
    </format>
    <format dxfId="1164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163">
      <pivotArea outline="0" collapsedLevelsAreSubtotals="1" fieldPosition="0"/>
    </format>
    <format dxfId="1162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161">
      <pivotArea dataOnly="0" labelOnly="1" grandRow="1" outline="0" fieldPosition="0"/>
    </format>
    <format dxfId="1160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1159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1158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157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156">
      <pivotArea type="all" dataOnly="0" outline="0" fieldPosition="0"/>
    </format>
    <format dxfId="1155">
      <pivotArea outline="0" collapsedLevelsAreSubtotals="1" fieldPosition="0"/>
    </format>
    <format dxfId="1154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153">
      <pivotArea dataOnly="0" labelOnly="1" grandRow="1" outline="0" fieldPosition="0"/>
    </format>
    <format dxfId="1152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1151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0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3" activePane="bottomLeft" state="frozen"/>
      <selection activeCell="K1" sqref="K1"/>
      <selection pane="bottomLeft" activeCell="A2" sqref="A2:A16"/>
    </sheetView>
  </sheetViews>
  <sheetFormatPr defaultColWidth="9.140625" defaultRowHeight="13.5" x14ac:dyDescent="0.2"/>
  <cols>
    <col min="1" max="1" width="17.28515625" style="137" bestFit="1" customWidth="1"/>
    <col min="2" max="2" width="7.140625" style="137" bestFit="1" customWidth="1"/>
    <col min="3" max="3" width="15" style="137" bestFit="1" customWidth="1"/>
    <col min="4" max="4" width="18.140625" style="137" bestFit="1" customWidth="1"/>
    <col min="5" max="5" width="6.85546875" style="184" customWidth="1"/>
    <col min="6" max="6" width="9.42578125" style="137" customWidth="1"/>
    <col min="7" max="7" width="15.85546875" style="137" bestFit="1" customWidth="1"/>
    <col min="8" max="8" width="23" style="137" bestFit="1" customWidth="1"/>
    <col min="9" max="9" width="7" style="184" customWidth="1"/>
    <col min="10" max="10" width="12.5703125" style="137" bestFit="1" customWidth="1"/>
    <col min="11" max="11" width="18.7109375" style="137" bestFit="1" customWidth="1"/>
    <col min="12" max="12" width="13" style="137" customWidth="1"/>
    <col min="13" max="13" width="7.140625" style="137" customWidth="1"/>
    <col min="14" max="15" width="9.140625" style="137" customWidth="1"/>
    <col min="16" max="16" width="11.5703125" style="137" customWidth="1"/>
    <col min="17" max="22" width="9.140625" style="137" customWidth="1"/>
    <col min="23" max="25" width="9.85546875" style="137" customWidth="1"/>
    <col min="26" max="26" width="8.28515625" style="137" customWidth="1"/>
    <col min="27" max="27" width="9.140625" style="137" customWidth="1"/>
    <col min="28" max="29" width="6.85546875" style="137" customWidth="1"/>
    <col min="30" max="30" width="7.42578125" style="137" customWidth="1"/>
    <col min="31" max="31" width="10.7109375" style="165" customWidth="1"/>
    <col min="32" max="16384" width="9.140625" style="137"/>
  </cols>
  <sheetData>
    <row r="1" spans="1:34" s="72" customFormat="1" ht="28.5" customHeight="1" x14ac:dyDescent="0.2">
      <c r="A1" s="170" t="s">
        <v>3</v>
      </c>
      <c r="B1" s="170"/>
      <c r="C1" s="170" t="s">
        <v>4</v>
      </c>
      <c r="D1" s="171" t="s">
        <v>1343</v>
      </c>
      <c r="E1" s="182" t="s">
        <v>2007</v>
      </c>
      <c r="F1" s="171" t="s">
        <v>1344</v>
      </c>
      <c r="G1" s="173" t="s">
        <v>5</v>
      </c>
      <c r="H1" s="172" t="s">
        <v>1343</v>
      </c>
      <c r="I1" s="182" t="s">
        <v>2007</v>
      </c>
      <c r="J1" s="172" t="s">
        <v>1344</v>
      </c>
      <c r="K1" s="174" t="s">
        <v>6</v>
      </c>
      <c r="M1" s="72" t="s">
        <v>1383</v>
      </c>
      <c r="Q1" s="136" t="s">
        <v>1132</v>
      </c>
    </row>
    <row r="2" spans="1:34" x14ac:dyDescent="0.2">
      <c r="A2" s="175" t="s">
        <v>42</v>
      </c>
      <c r="B2" s="175" t="s">
        <v>57</v>
      </c>
      <c r="C2" s="178" t="s">
        <v>1059</v>
      </c>
      <c r="D2" s="180" t="s">
        <v>1374</v>
      </c>
      <c r="E2" s="183">
        <v>25</v>
      </c>
      <c r="F2" s="180" t="s">
        <v>1347</v>
      </c>
      <c r="G2" s="180" t="s">
        <v>7</v>
      </c>
      <c r="H2" s="181" t="s">
        <v>1346</v>
      </c>
      <c r="I2" s="187">
        <v>40</v>
      </c>
      <c r="J2" s="181" t="s">
        <v>1347</v>
      </c>
      <c r="K2" s="181" t="s">
        <v>10</v>
      </c>
      <c r="L2" s="138" t="s">
        <v>1131</v>
      </c>
      <c r="M2" s="139" t="s">
        <v>7</v>
      </c>
      <c r="N2" s="139" t="s">
        <v>9</v>
      </c>
      <c r="O2" s="139" t="s">
        <v>19</v>
      </c>
      <c r="P2" s="139" t="s">
        <v>24</v>
      </c>
      <c r="Q2" s="139" t="s">
        <v>11</v>
      </c>
      <c r="R2" s="139" t="s">
        <v>22</v>
      </c>
      <c r="S2" s="139" t="s">
        <v>1231</v>
      </c>
      <c r="T2" s="140" t="s">
        <v>1350</v>
      </c>
      <c r="U2" s="140" t="s">
        <v>1349</v>
      </c>
      <c r="V2" s="140" t="s">
        <v>1354</v>
      </c>
      <c r="W2" s="140" t="s">
        <v>1355</v>
      </c>
      <c r="X2" s="140" t="s">
        <v>1356</v>
      </c>
      <c r="Y2" s="140" t="s">
        <v>1382</v>
      </c>
      <c r="Z2" s="140" t="s">
        <v>20</v>
      </c>
      <c r="AA2" s="140" t="s">
        <v>8</v>
      </c>
      <c r="AB2" s="140" t="s">
        <v>1334</v>
      </c>
      <c r="AC2" s="140" t="s">
        <v>1335</v>
      </c>
      <c r="AD2" s="140" t="s">
        <v>1333</v>
      </c>
      <c r="AE2" s="140" t="s">
        <v>1336</v>
      </c>
      <c r="AF2" s="140" t="s">
        <v>1371</v>
      </c>
      <c r="AG2" s="140" t="s">
        <v>1332</v>
      </c>
      <c r="AH2" s="140" t="s">
        <v>10</v>
      </c>
    </row>
    <row r="3" spans="1:34" x14ac:dyDescent="0.2">
      <c r="A3" s="176" t="s">
        <v>50</v>
      </c>
      <c r="B3" s="176" t="s">
        <v>65</v>
      </c>
      <c r="C3" s="179" t="s">
        <v>1317</v>
      </c>
      <c r="D3" s="180"/>
      <c r="E3" s="183"/>
      <c r="F3" s="180"/>
      <c r="G3" s="180" t="s">
        <v>16</v>
      </c>
      <c r="H3" s="181" t="s">
        <v>1348</v>
      </c>
      <c r="I3" s="187"/>
      <c r="J3" s="181" t="s">
        <v>1347</v>
      </c>
      <c r="K3" s="181" t="s">
        <v>12</v>
      </c>
      <c r="L3" s="141">
        <v>1</v>
      </c>
      <c r="M3" s="142"/>
      <c r="N3" s="142"/>
      <c r="O3" s="142"/>
      <c r="P3" s="142"/>
      <c r="Q3" s="142"/>
      <c r="R3" s="142"/>
      <c r="S3" s="143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</row>
    <row r="4" spans="1:34" x14ac:dyDescent="0.2">
      <c r="A4" s="176" t="s">
        <v>39</v>
      </c>
      <c r="B4" s="176" t="s">
        <v>54</v>
      </c>
      <c r="C4" s="179" t="s">
        <v>1318</v>
      </c>
      <c r="D4" s="180"/>
      <c r="E4" s="183"/>
      <c r="F4" s="180"/>
      <c r="G4" s="180" t="s">
        <v>15</v>
      </c>
      <c r="H4" s="181" t="s">
        <v>1342</v>
      </c>
      <c r="I4" s="187">
        <v>50</v>
      </c>
      <c r="J4" s="181" t="s">
        <v>1345</v>
      </c>
      <c r="K4" s="181" t="s">
        <v>8</v>
      </c>
      <c r="L4" s="144">
        <v>2</v>
      </c>
      <c r="M4" s="145"/>
      <c r="N4" s="145"/>
      <c r="O4" s="145"/>
      <c r="P4" s="145"/>
      <c r="Q4" s="145"/>
      <c r="R4" s="145"/>
      <c r="S4" s="146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</row>
    <row r="5" spans="1:34" x14ac:dyDescent="0.2">
      <c r="A5" s="176" t="s">
        <v>44</v>
      </c>
      <c r="B5" s="176" t="s">
        <v>59</v>
      </c>
      <c r="C5" s="179" t="s">
        <v>1319</v>
      </c>
      <c r="D5" s="180" t="s">
        <v>1375</v>
      </c>
      <c r="E5" s="183">
        <v>30</v>
      </c>
      <c r="F5" s="180" t="s">
        <v>1345</v>
      </c>
      <c r="G5" s="180" t="s">
        <v>9</v>
      </c>
      <c r="H5" s="181" t="s">
        <v>1361</v>
      </c>
      <c r="I5" s="187">
        <v>66</v>
      </c>
      <c r="J5" s="181"/>
      <c r="K5" s="181" t="s">
        <v>1332</v>
      </c>
      <c r="L5" s="144">
        <v>3</v>
      </c>
      <c r="M5" s="145"/>
      <c r="N5" s="145"/>
      <c r="O5" s="145"/>
      <c r="P5" s="145"/>
      <c r="Q5" s="145"/>
      <c r="R5" s="145"/>
      <c r="S5" s="146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</row>
    <row r="6" spans="1:34" x14ac:dyDescent="0.2">
      <c r="A6" s="176" t="s">
        <v>40</v>
      </c>
      <c r="B6" s="176" t="s">
        <v>55</v>
      </c>
      <c r="C6" s="179" t="s">
        <v>1320</v>
      </c>
      <c r="D6" s="180" t="s">
        <v>1376</v>
      </c>
      <c r="E6" s="183">
        <v>36</v>
      </c>
      <c r="F6" s="180" t="s">
        <v>1347</v>
      </c>
      <c r="G6" s="180" t="s">
        <v>11</v>
      </c>
      <c r="H6" s="181" t="s">
        <v>1359</v>
      </c>
      <c r="I6" s="187"/>
      <c r="J6" s="181" t="s">
        <v>1345</v>
      </c>
      <c r="K6" s="181" t="s">
        <v>23</v>
      </c>
      <c r="L6" s="144">
        <v>4</v>
      </c>
      <c r="M6" s="145"/>
      <c r="N6" s="145"/>
      <c r="O6" s="145"/>
      <c r="P6" s="145"/>
      <c r="Q6" s="145"/>
      <c r="R6" s="145"/>
      <c r="S6" s="146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</row>
    <row r="7" spans="1:34" x14ac:dyDescent="0.2">
      <c r="A7" s="176" t="s">
        <v>47</v>
      </c>
      <c r="B7" s="176" t="s">
        <v>62</v>
      </c>
      <c r="C7" s="179" t="s">
        <v>1321</v>
      </c>
      <c r="D7" s="180"/>
      <c r="E7" s="183"/>
      <c r="F7" s="180"/>
      <c r="G7" s="180" t="s">
        <v>13</v>
      </c>
      <c r="H7" s="181" t="s">
        <v>1360</v>
      </c>
      <c r="I7" s="187"/>
      <c r="J7" s="181" t="s">
        <v>1345</v>
      </c>
      <c r="K7" s="181" t="s">
        <v>21</v>
      </c>
      <c r="L7" s="144">
        <v>5</v>
      </c>
      <c r="M7" s="145"/>
      <c r="N7" s="145"/>
      <c r="O7" s="145"/>
      <c r="P7" s="145"/>
      <c r="Q7" s="145"/>
      <c r="R7" s="145"/>
      <c r="S7" s="146"/>
      <c r="T7" s="145"/>
      <c r="U7" s="145"/>
      <c r="V7" s="145"/>
      <c r="W7" s="145"/>
      <c r="X7" s="145"/>
      <c r="Y7" s="147"/>
      <c r="Z7" s="145"/>
      <c r="AA7" s="145"/>
      <c r="AB7" s="145"/>
      <c r="AC7" s="145"/>
      <c r="AD7" s="145"/>
      <c r="AE7" s="145"/>
      <c r="AF7" s="145"/>
      <c r="AG7" s="145"/>
    </row>
    <row r="8" spans="1:34" x14ac:dyDescent="0.2">
      <c r="A8" s="176" t="s">
        <v>38</v>
      </c>
      <c r="B8" s="176" t="s">
        <v>53</v>
      </c>
      <c r="C8" s="179" t="s">
        <v>1322</v>
      </c>
      <c r="D8" s="180"/>
      <c r="E8" s="183"/>
      <c r="F8" s="180"/>
      <c r="G8" s="180" t="s">
        <v>34</v>
      </c>
      <c r="H8" s="181" t="s">
        <v>1358</v>
      </c>
      <c r="I8" s="187">
        <v>65</v>
      </c>
      <c r="J8" s="181" t="s">
        <v>1345</v>
      </c>
      <c r="K8" s="181" t="s">
        <v>20</v>
      </c>
      <c r="L8" s="144">
        <v>6</v>
      </c>
      <c r="M8" s="145"/>
      <c r="N8" s="145"/>
      <c r="O8" s="145"/>
      <c r="P8" s="145"/>
      <c r="Q8" s="145"/>
      <c r="R8" s="145"/>
      <c r="S8" s="146"/>
      <c r="T8" s="145"/>
      <c r="U8" s="145"/>
      <c r="V8" s="145"/>
      <c r="W8" s="145"/>
      <c r="X8" s="145"/>
      <c r="Y8" s="147"/>
      <c r="Z8" s="145"/>
      <c r="AA8" s="145"/>
      <c r="AB8" s="145"/>
      <c r="AC8" s="145"/>
      <c r="AD8" s="145"/>
      <c r="AE8" s="145"/>
      <c r="AF8" s="145"/>
      <c r="AG8" s="145"/>
    </row>
    <row r="9" spans="1:34" x14ac:dyDescent="0.2">
      <c r="A9" s="176" t="s">
        <v>49</v>
      </c>
      <c r="B9" s="176" t="s">
        <v>64</v>
      </c>
      <c r="C9" s="179" t="s">
        <v>1323</v>
      </c>
      <c r="D9" s="180" t="s">
        <v>1379</v>
      </c>
      <c r="E9" s="183">
        <v>40</v>
      </c>
      <c r="F9" s="180" t="s">
        <v>1345</v>
      </c>
      <c r="G9" s="180" t="s">
        <v>19</v>
      </c>
      <c r="H9" s="181" t="s">
        <v>1337</v>
      </c>
      <c r="I9" s="187">
        <v>30</v>
      </c>
      <c r="J9" s="181" t="s">
        <v>1369</v>
      </c>
      <c r="K9" s="181" t="s">
        <v>1335</v>
      </c>
      <c r="L9" s="144">
        <v>7</v>
      </c>
      <c r="M9" s="145"/>
      <c r="N9" s="145"/>
      <c r="O9" s="145"/>
      <c r="P9" s="145"/>
      <c r="Q9" s="145"/>
      <c r="R9" s="145"/>
      <c r="S9" s="146"/>
      <c r="T9" s="145"/>
      <c r="U9" s="145"/>
      <c r="V9" s="145"/>
      <c r="W9" s="145"/>
      <c r="X9" s="145"/>
      <c r="Y9" s="147"/>
      <c r="Z9" s="145"/>
      <c r="AA9" s="145"/>
      <c r="AB9" s="145"/>
      <c r="AC9" s="145"/>
      <c r="AD9" s="145"/>
      <c r="AE9" s="145"/>
      <c r="AF9" s="145"/>
      <c r="AG9" s="145"/>
    </row>
    <row r="10" spans="1:34" x14ac:dyDescent="0.2">
      <c r="A10" s="176" t="s">
        <v>37</v>
      </c>
      <c r="B10" s="176" t="s">
        <v>52</v>
      </c>
      <c r="C10" s="179" t="s">
        <v>1324</v>
      </c>
      <c r="D10" s="180"/>
      <c r="E10" s="183"/>
      <c r="F10" s="180"/>
      <c r="G10" s="180" t="s">
        <v>17</v>
      </c>
      <c r="H10" s="181" t="s">
        <v>1337</v>
      </c>
      <c r="I10" s="187">
        <v>32</v>
      </c>
      <c r="J10" s="181" t="s">
        <v>1369</v>
      </c>
      <c r="K10" s="181" t="s">
        <v>1334</v>
      </c>
      <c r="L10" s="144">
        <v>8</v>
      </c>
      <c r="M10" s="145"/>
      <c r="N10" s="145"/>
      <c r="O10" s="145"/>
      <c r="P10" s="145"/>
      <c r="Q10" s="145"/>
      <c r="R10" s="145"/>
      <c r="S10" s="146"/>
      <c r="T10" s="145"/>
      <c r="U10" s="145"/>
      <c r="V10" s="145"/>
      <c r="W10" s="145"/>
      <c r="X10" s="145"/>
      <c r="Y10" s="147"/>
      <c r="Z10" s="145"/>
      <c r="AA10" s="145"/>
      <c r="AB10" s="145"/>
      <c r="AC10" s="145"/>
      <c r="AD10" s="145"/>
      <c r="AE10" s="145"/>
      <c r="AF10" s="145"/>
      <c r="AG10" s="145"/>
    </row>
    <row r="11" spans="1:34" x14ac:dyDescent="0.2">
      <c r="A11" s="176" t="s">
        <v>45</v>
      </c>
      <c r="B11" s="176" t="s">
        <v>60</v>
      </c>
      <c r="C11" s="148" t="s">
        <v>1325</v>
      </c>
      <c r="D11" s="180"/>
      <c r="E11" s="183"/>
      <c r="F11" s="180"/>
      <c r="G11" s="180" t="s">
        <v>18</v>
      </c>
      <c r="H11" s="181" t="s">
        <v>1338</v>
      </c>
      <c r="I11" s="187">
        <v>38</v>
      </c>
      <c r="J11" s="181" t="s">
        <v>1369</v>
      </c>
      <c r="K11" s="181" t="s">
        <v>1333</v>
      </c>
      <c r="L11" s="144">
        <v>9</v>
      </c>
      <c r="M11" s="145"/>
      <c r="N11" s="145"/>
      <c r="O11" s="145"/>
      <c r="P11" s="145"/>
      <c r="Q11" s="145"/>
      <c r="R11" s="145"/>
      <c r="S11" s="146"/>
      <c r="T11" s="145"/>
      <c r="U11" s="145"/>
      <c r="V11" s="145"/>
      <c r="W11" s="145"/>
      <c r="X11" s="145"/>
      <c r="Y11" s="147"/>
      <c r="Z11" s="145"/>
      <c r="AA11" s="145"/>
      <c r="AB11" s="145"/>
      <c r="AC11" s="145"/>
      <c r="AD11" s="145"/>
      <c r="AE11" s="145"/>
      <c r="AF11" s="145"/>
      <c r="AG11" s="145"/>
    </row>
    <row r="12" spans="1:34" x14ac:dyDescent="0.2">
      <c r="A12" s="176" t="s">
        <v>51</v>
      </c>
      <c r="B12" s="176" t="s">
        <v>66</v>
      </c>
      <c r="C12" s="148" t="s">
        <v>1326</v>
      </c>
      <c r="D12" s="180"/>
      <c r="E12" s="183"/>
      <c r="F12" s="180"/>
      <c r="G12" s="180" t="s">
        <v>1231</v>
      </c>
      <c r="H12" s="181" t="s">
        <v>1339</v>
      </c>
      <c r="I12" s="187">
        <v>48</v>
      </c>
      <c r="J12" s="181" t="s">
        <v>1369</v>
      </c>
      <c r="K12" s="181" t="s">
        <v>1336</v>
      </c>
      <c r="L12" s="144">
        <v>10</v>
      </c>
      <c r="M12" s="145"/>
      <c r="N12" s="145"/>
      <c r="O12" s="145"/>
      <c r="P12" s="145"/>
      <c r="Q12" s="145"/>
      <c r="R12" s="145"/>
      <c r="S12" s="146"/>
      <c r="T12" s="145"/>
      <c r="U12" s="145"/>
      <c r="V12" s="145"/>
      <c r="W12" s="145"/>
      <c r="X12" s="145"/>
      <c r="Y12" s="147"/>
      <c r="Z12" s="145"/>
      <c r="AA12" s="145"/>
      <c r="AB12" s="145"/>
      <c r="AC12" s="145"/>
      <c r="AD12" s="145"/>
      <c r="AE12" s="145"/>
      <c r="AF12" s="145"/>
      <c r="AG12" s="145"/>
    </row>
    <row r="13" spans="1:34" x14ac:dyDescent="0.2">
      <c r="A13" s="176" t="s">
        <v>46</v>
      </c>
      <c r="B13" s="176" t="s">
        <v>61</v>
      </c>
      <c r="C13" s="148" t="s">
        <v>1327</v>
      </c>
      <c r="D13" s="180" t="s">
        <v>1377</v>
      </c>
      <c r="E13" s="183">
        <v>38</v>
      </c>
      <c r="F13" s="180" t="s">
        <v>1347</v>
      </c>
      <c r="G13" s="180" t="s">
        <v>22</v>
      </c>
      <c r="H13" s="181" t="s">
        <v>1341</v>
      </c>
      <c r="I13" s="187"/>
      <c r="J13" s="181" t="s">
        <v>1369</v>
      </c>
      <c r="K13" s="181" t="s">
        <v>1340</v>
      </c>
      <c r="L13" s="144">
        <v>11</v>
      </c>
      <c r="M13" s="145"/>
      <c r="N13" s="145"/>
      <c r="O13" s="145"/>
      <c r="P13" s="145"/>
      <c r="Q13" s="145"/>
      <c r="R13" s="145"/>
      <c r="S13" s="146"/>
      <c r="T13" s="145"/>
      <c r="U13" s="145"/>
      <c r="V13" s="145"/>
      <c r="W13" s="145"/>
      <c r="X13" s="145"/>
      <c r="Y13" s="147"/>
      <c r="Z13" s="145"/>
      <c r="AA13" s="145"/>
      <c r="AB13" s="145"/>
      <c r="AC13" s="145"/>
      <c r="AD13" s="145"/>
      <c r="AE13" s="145"/>
      <c r="AF13" s="145"/>
      <c r="AG13" s="145"/>
    </row>
    <row r="14" spans="1:34" x14ac:dyDescent="0.2">
      <c r="A14" s="176" t="s">
        <v>48</v>
      </c>
      <c r="B14" s="176" t="s">
        <v>63</v>
      </c>
      <c r="C14" s="148" t="s">
        <v>1328</v>
      </c>
      <c r="D14" s="180"/>
      <c r="E14" s="183"/>
      <c r="F14" s="180"/>
      <c r="G14" s="180" t="s">
        <v>26</v>
      </c>
      <c r="H14" s="181" t="s">
        <v>1351</v>
      </c>
      <c r="I14" s="187">
        <v>44</v>
      </c>
      <c r="J14" s="181" t="s">
        <v>1352</v>
      </c>
      <c r="K14" s="181" t="s">
        <v>1349</v>
      </c>
      <c r="L14" s="144">
        <v>12</v>
      </c>
      <c r="M14" s="145"/>
      <c r="N14" s="145"/>
      <c r="O14" s="145"/>
      <c r="P14" s="145"/>
      <c r="Q14" s="145"/>
      <c r="R14" s="145"/>
      <c r="S14" s="146"/>
      <c r="T14" s="145"/>
      <c r="U14" s="145"/>
      <c r="V14" s="145"/>
      <c r="W14" s="145"/>
      <c r="X14" s="145"/>
      <c r="Y14" s="147"/>
      <c r="Z14" s="145"/>
      <c r="AA14" s="145"/>
      <c r="AB14" s="145"/>
      <c r="AC14" s="145"/>
      <c r="AD14" s="145"/>
      <c r="AE14" s="145"/>
      <c r="AF14" s="145"/>
      <c r="AG14" s="145"/>
    </row>
    <row r="15" spans="1:34" x14ac:dyDescent="0.2">
      <c r="A15" s="176" t="s">
        <v>43</v>
      </c>
      <c r="B15" s="176" t="s">
        <v>58</v>
      </c>
      <c r="C15" s="148"/>
      <c r="D15" s="180" t="s">
        <v>1378</v>
      </c>
      <c r="E15" s="183">
        <v>40</v>
      </c>
      <c r="F15" s="180" t="s">
        <v>1347</v>
      </c>
      <c r="G15" s="180" t="s">
        <v>24</v>
      </c>
      <c r="H15" s="181" t="s">
        <v>1351</v>
      </c>
      <c r="I15" s="187">
        <v>44</v>
      </c>
      <c r="J15" s="181" t="s">
        <v>1352</v>
      </c>
      <c r="K15" s="181" t="s">
        <v>1350</v>
      </c>
      <c r="L15" s="144">
        <v>13</v>
      </c>
      <c r="M15" s="145"/>
      <c r="N15" s="145"/>
      <c r="O15" s="145"/>
      <c r="P15" s="145"/>
      <c r="Q15" s="145"/>
      <c r="R15" s="145"/>
      <c r="S15" s="146"/>
      <c r="T15" s="145"/>
      <c r="U15" s="145"/>
      <c r="V15" s="145"/>
      <c r="W15" s="145"/>
      <c r="X15" s="145"/>
      <c r="Y15" s="147"/>
      <c r="Z15" s="145"/>
      <c r="AA15" s="145"/>
      <c r="AB15" s="145"/>
      <c r="AC15" s="145"/>
      <c r="AD15" s="145"/>
      <c r="AE15" s="145"/>
      <c r="AF15" s="145"/>
      <c r="AG15" s="145"/>
    </row>
    <row r="16" spans="1:34" x14ac:dyDescent="0.2">
      <c r="A16" s="177" t="s">
        <v>41</v>
      </c>
      <c r="B16" s="177" t="s">
        <v>56</v>
      </c>
      <c r="C16" s="155"/>
      <c r="D16" s="180"/>
      <c r="E16" s="183"/>
      <c r="F16" s="180"/>
      <c r="G16" s="180" t="s">
        <v>25</v>
      </c>
      <c r="H16" s="181" t="s">
        <v>1353</v>
      </c>
      <c r="I16" s="187">
        <v>53</v>
      </c>
      <c r="J16" s="181" t="s">
        <v>1352</v>
      </c>
      <c r="K16" s="181" t="s">
        <v>1354</v>
      </c>
      <c r="L16" s="144">
        <v>14</v>
      </c>
      <c r="M16" s="145"/>
      <c r="N16" s="145"/>
      <c r="O16" s="145"/>
      <c r="P16" s="145"/>
      <c r="Q16" s="145"/>
      <c r="R16" s="145"/>
      <c r="S16" s="146"/>
      <c r="T16" s="145"/>
      <c r="U16" s="145"/>
      <c r="V16" s="145"/>
      <c r="W16" s="145"/>
      <c r="X16" s="145"/>
      <c r="Y16" s="147"/>
      <c r="Z16" s="145"/>
      <c r="AA16" s="145"/>
      <c r="AB16" s="145"/>
      <c r="AC16" s="145"/>
      <c r="AD16" s="145"/>
      <c r="AE16" s="145"/>
      <c r="AF16" s="145"/>
      <c r="AG16" s="145"/>
    </row>
    <row r="17" spans="1:33" x14ac:dyDescent="0.2">
      <c r="A17" s="148"/>
      <c r="B17" s="149"/>
      <c r="D17" s="180"/>
      <c r="E17" s="183"/>
      <c r="F17" s="180"/>
      <c r="G17" s="180" t="s">
        <v>27</v>
      </c>
      <c r="H17" s="181" t="s">
        <v>1357</v>
      </c>
      <c r="I17" s="187">
        <v>68</v>
      </c>
      <c r="J17" s="181" t="s">
        <v>1345</v>
      </c>
      <c r="K17" s="181" t="s">
        <v>1356</v>
      </c>
      <c r="L17" s="144">
        <v>15</v>
      </c>
      <c r="M17" s="145"/>
      <c r="N17" s="145"/>
      <c r="O17" s="145"/>
      <c r="P17" s="145"/>
      <c r="Q17" s="145"/>
      <c r="R17" s="145"/>
      <c r="S17" s="146"/>
      <c r="T17" s="145"/>
      <c r="U17" s="145"/>
      <c r="V17" s="145"/>
      <c r="W17" s="145"/>
      <c r="X17" s="145"/>
      <c r="Y17" s="147"/>
      <c r="Z17" s="145"/>
      <c r="AA17" s="145"/>
      <c r="AB17" s="145"/>
      <c r="AC17" s="145"/>
      <c r="AD17" s="145"/>
      <c r="AE17" s="145"/>
      <c r="AF17" s="145"/>
      <c r="AG17" s="145"/>
    </row>
    <row r="18" spans="1:33" x14ac:dyDescent="0.2">
      <c r="A18" s="148"/>
      <c r="B18" s="149"/>
      <c r="D18" s="180"/>
      <c r="E18" s="183"/>
      <c r="F18" s="180"/>
      <c r="G18" s="180" t="s">
        <v>32</v>
      </c>
      <c r="H18" s="181" t="s">
        <v>1366</v>
      </c>
      <c r="I18" s="187">
        <v>68</v>
      </c>
      <c r="J18" s="181" t="s">
        <v>1345</v>
      </c>
      <c r="K18" s="181" t="s">
        <v>1362</v>
      </c>
      <c r="L18" s="144">
        <v>16</v>
      </c>
      <c r="M18" s="145"/>
      <c r="N18" s="145"/>
      <c r="O18" s="145"/>
      <c r="P18" s="145"/>
      <c r="Q18" s="145"/>
      <c r="R18" s="145"/>
      <c r="S18" s="146"/>
      <c r="T18" s="145"/>
      <c r="U18" s="145"/>
      <c r="V18" s="145"/>
      <c r="W18" s="145"/>
      <c r="X18" s="145"/>
      <c r="Y18" s="147"/>
      <c r="Z18" s="145"/>
      <c r="AA18" s="145"/>
      <c r="AB18" s="145"/>
      <c r="AC18" s="145"/>
      <c r="AD18" s="145"/>
      <c r="AE18" s="145"/>
      <c r="AF18" s="145"/>
      <c r="AG18" s="145"/>
    </row>
    <row r="19" spans="1:33" x14ac:dyDescent="0.2">
      <c r="A19" s="148"/>
      <c r="B19" s="149"/>
      <c r="D19" s="180"/>
      <c r="E19" s="183"/>
      <c r="F19" s="180"/>
      <c r="G19" s="180" t="s">
        <v>30</v>
      </c>
      <c r="H19" s="181" t="s">
        <v>1368</v>
      </c>
      <c r="I19" s="187"/>
      <c r="J19" s="181" t="s">
        <v>1352</v>
      </c>
      <c r="K19" s="181" t="s">
        <v>1364</v>
      </c>
      <c r="L19" s="144">
        <v>17</v>
      </c>
      <c r="M19" s="145"/>
      <c r="N19" s="145"/>
      <c r="O19" s="145"/>
      <c r="P19" s="145"/>
      <c r="Q19" s="145"/>
      <c r="R19" s="145"/>
      <c r="S19" s="146"/>
      <c r="T19" s="145"/>
      <c r="U19" s="145"/>
      <c r="V19" s="145"/>
      <c r="W19" s="145"/>
      <c r="X19" s="145"/>
      <c r="Y19" s="147"/>
      <c r="Z19" s="145"/>
      <c r="AA19" s="145"/>
      <c r="AB19" s="145"/>
      <c r="AC19" s="145"/>
      <c r="AD19" s="145"/>
      <c r="AE19" s="145"/>
      <c r="AF19" s="145"/>
      <c r="AG19" s="145"/>
    </row>
    <row r="20" spans="1:33" x14ac:dyDescent="0.2">
      <c r="A20" s="148"/>
      <c r="B20" s="149"/>
      <c r="D20" s="180"/>
      <c r="E20" s="183"/>
      <c r="F20" s="180"/>
      <c r="G20" s="180" t="s">
        <v>28</v>
      </c>
      <c r="H20" s="181" t="s">
        <v>1365</v>
      </c>
      <c r="I20" s="187">
        <v>36</v>
      </c>
      <c r="J20" s="181" t="s">
        <v>1352</v>
      </c>
      <c r="K20" s="181" t="s">
        <v>1382</v>
      </c>
      <c r="L20" s="144">
        <v>18</v>
      </c>
      <c r="M20" s="145"/>
      <c r="N20" s="145"/>
      <c r="O20" s="145"/>
      <c r="P20" s="145"/>
      <c r="Q20" s="145"/>
      <c r="R20" s="145"/>
      <c r="S20" s="146"/>
      <c r="T20" s="145"/>
      <c r="U20" s="145"/>
      <c r="V20" s="145"/>
      <c r="W20" s="145"/>
      <c r="X20" s="145"/>
      <c r="Y20" s="147"/>
      <c r="Z20" s="145"/>
      <c r="AA20" s="145"/>
      <c r="AB20" s="145"/>
      <c r="AC20" s="145"/>
      <c r="AD20" s="145"/>
      <c r="AE20" s="145"/>
      <c r="AF20" s="145"/>
      <c r="AG20" s="145"/>
    </row>
    <row r="21" spans="1:33" x14ac:dyDescent="0.2">
      <c r="A21" s="148"/>
      <c r="B21" s="149"/>
      <c r="D21" s="180"/>
      <c r="E21" s="183"/>
      <c r="F21" s="180"/>
      <c r="G21" s="180" t="s">
        <v>31</v>
      </c>
      <c r="H21" s="181" t="s">
        <v>1373</v>
      </c>
      <c r="I21" s="187">
        <v>65</v>
      </c>
      <c r="J21" s="181" t="s">
        <v>1345</v>
      </c>
      <c r="K21" s="181" t="s">
        <v>1355</v>
      </c>
      <c r="L21" s="144">
        <v>19</v>
      </c>
      <c r="M21" s="145"/>
      <c r="N21" s="145"/>
      <c r="O21" s="145"/>
      <c r="P21" s="145"/>
      <c r="Q21" s="145"/>
      <c r="R21" s="145"/>
      <c r="S21" s="146"/>
      <c r="T21" s="145"/>
      <c r="U21" s="145"/>
      <c r="V21" s="145"/>
      <c r="W21" s="145"/>
      <c r="X21" s="145"/>
      <c r="Y21" s="147"/>
      <c r="Z21" s="145"/>
      <c r="AA21" s="145"/>
      <c r="AB21" s="145"/>
      <c r="AC21" s="145"/>
      <c r="AD21" s="145"/>
      <c r="AE21" s="145"/>
      <c r="AF21" s="145"/>
      <c r="AG21" s="145"/>
    </row>
    <row r="22" spans="1:33" x14ac:dyDescent="0.2">
      <c r="A22" s="148"/>
      <c r="B22" s="149"/>
      <c r="D22" s="180"/>
      <c r="E22" s="183"/>
      <c r="F22" s="180"/>
      <c r="G22" s="180"/>
      <c r="H22" s="181" t="s">
        <v>1367</v>
      </c>
      <c r="I22" s="187"/>
      <c r="J22" s="181" t="s">
        <v>1369</v>
      </c>
      <c r="K22" s="181" t="s">
        <v>1363</v>
      </c>
      <c r="L22" s="144">
        <v>20</v>
      </c>
      <c r="M22" s="145"/>
      <c r="N22" s="145"/>
      <c r="O22" s="145"/>
      <c r="P22" s="145"/>
      <c r="Q22" s="145"/>
      <c r="R22" s="145"/>
      <c r="S22" s="146"/>
      <c r="T22" s="145"/>
      <c r="U22" s="145"/>
      <c r="V22" s="145"/>
      <c r="W22" s="145"/>
      <c r="X22" s="145"/>
      <c r="Y22" s="147"/>
      <c r="Z22" s="145"/>
      <c r="AA22" s="145"/>
      <c r="AB22" s="145"/>
      <c r="AC22" s="145"/>
      <c r="AD22" s="145"/>
      <c r="AE22" s="145"/>
      <c r="AF22" s="145"/>
      <c r="AG22" s="145"/>
    </row>
    <row r="23" spans="1:33" x14ac:dyDescent="0.2">
      <c r="A23" s="148"/>
      <c r="B23" s="149"/>
      <c r="D23" s="180"/>
      <c r="E23" s="183"/>
      <c r="F23" s="180"/>
      <c r="G23" s="180"/>
      <c r="H23" s="181" t="s">
        <v>1370</v>
      </c>
      <c r="I23" s="187"/>
      <c r="J23" s="181" t="s">
        <v>1369</v>
      </c>
      <c r="K23" s="181" t="s">
        <v>29</v>
      </c>
      <c r="L23" s="144">
        <v>21</v>
      </c>
      <c r="M23" s="145"/>
      <c r="N23" s="145"/>
      <c r="O23" s="145"/>
      <c r="P23" s="145"/>
      <c r="Q23" s="145"/>
      <c r="R23" s="145"/>
      <c r="S23" s="146"/>
      <c r="T23" s="145"/>
      <c r="U23" s="145"/>
      <c r="V23" s="145"/>
      <c r="W23" s="145"/>
      <c r="X23" s="145"/>
      <c r="Y23" s="147"/>
      <c r="Z23" s="145"/>
      <c r="AA23" s="145"/>
      <c r="AB23" s="145"/>
      <c r="AC23" s="145"/>
      <c r="AD23" s="145"/>
      <c r="AE23" s="145"/>
      <c r="AF23" s="145"/>
      <c r="AG23" s="145"/>
    </row>
    <row r="24" spans="1:33" x14ac:dyDescent="0.2">
      <c r="A24" s="148"/>
      <c r="B24" s="149"/>
      <c r="D24" s="180"/>
      <c r="E24" s="183"/>
      <c r="F24" s="180"/>
      <c r="G24" s="180"/>
      <c r="H24" s="181" t="s">
        <v>1372</v>
      </c>
      <c r="I24" s="187">
        <v>50</v>
      </c>
      <c r="J24" s="181" t="s">
        <v>1369</v>
      </c>
      <c r="K24" s="181" t="s">
        <v>1371</v>
      </c>
      <c r="L24" s="150">
        <v>23</v>
      </c>
      <c r="M24" s="145">
        <v>0.3</v>
      </c>
      <c r="N24" s="145"/>
      <c r="O24" s="145"/>
      <c r="P24" s="145"/>
      <c r="Q24" s="145"/>
      <c r="R24" s="145"/>
      <c r="S24" s="146">
        <v>0</v>
      </c>
      <c r="T24" s="145"/>
      <c r="U24" s="145"/>
      <c r="V24" s="145"/>
      <c r="W24" s="145"/>
      <c r="X24" s="145"/>
      <c r="Y24" s="147"/>
      <c r="Z24" s="145"/>
      <c r="AA24" s="145"/>
      <c r="AB24" s="145"/>
      <c r="AC24" s="145"/>
      <c r="AD24" s="145"/>
      <c r="AE24" s="145"/>
      <c r="AF24" s="145"/>
      <c r="AG24" s="145"/>
    </row>
    <row r="25" spans="1:33" x14ac:dyDescent="0.2">
      <c r="A25" s="148"/>
      <c r="B25" s="149"/>
      <c r="D25" s="180"/>
      <c r="E25" s="183"/>
      <c r="F25" s="180"/>
      <c r="G25" s="180"/>
      <c r="H25" s="181"/>
      <c r="I25" s="187"/>
      <c r="J25" s="181"/>
      <c r="K25" s="181" t="s">
        <v>35</v>
      </c>
      <c r="L25" s="150">
        <v>24</v>
      </c>
      <c r="M25" s="145">
        <v>0.4</v>
      </c>
      <c r="N25" s="145"/>
      <c r="O25" s="145"/>
      <c r="P25" s="145"/>
      <c r="Q25" s="145"/>
      <c r="R25" s="145"/>
      <c r="S25" s="146">
        <v>0</v>
      </c>
      <c r="T25" s="145"/>
      <c r="U25" s="145"/>
      <c r="V25" s="145"/>
      <c r="W25" s="145"/>
      <c r="X25" s="145"/>
      <c r="Y25" s="147"/>
      <c r="Z25" s="145"/>
      <c r="AA25" s="145"/>
      <c r="AB25" s="145"/>
      <c r="AC25" s="145"/>
      <c r="AD25" s="145"/>
      <c r="AE25" s="145"/>
      <c r="AF25" s="145"/>
      <c r="AG25" s="145"/>
    </row>
    <row r="26" spans="1:33" x14ac:dyDescent="0.2">
      <c r="A26" s="148"/>
      <c r="B26" s="149"/>
      <c r="D26" s="180"/>
      <c r="E26" s="183"/>
      <c r="F26" s="180"/>
      <c r="G26" s="180"/>
      <c r="H26" s="181"/>
      <c r="I26" s="187"/>
      <c r="J26" s="181"/>
      <c r="K26" s="181" t="s">
        <v>33</v>
      </c>
      <c r="L26" s="150">
        <v>25</v>
      </c>
      <c r="M26" s="145">
        <v>0.4</v>
      </c>
      <c r="N26" s="145"/>
      <c r="O26" s="145"/>
      <c r="P26" s="145"/>
      <c r="Q26" s="145"/>
      <c r="R26" s="145"/>
      <c r="S26" s="146">
        <v>0</v>
      </c>
      <c r="T26" s="145"/>
      <c r="U26" s="145"/>
      <c r="V26" s="145"/>
      <c r="W26" s="145"/>
      <c r="X26" s="145"/>
      <c r="Y26" s="147"/>
      <c r="Z26" s="145"/>
      <c r="AA26" s="145"/>
      <c r="AB26" s="145"/>
      <c r="AC26" s="145"/>
      <c r="AD26" s="145"/>
      <c r="AE26" s="145"/>
      <c r="AF26" s="145"/>
      <c r="AG26" s="145"/>
    </row>
    <row r="27" spans="1:33" x14ac:dyDescent="0.2">
      <c r="A27" s="148"/>
      <c r="B27" s="149"/>
      <c r="D27" s="180"/>
      <c r="E27" s="183"/>
      <c r="F27" s="180"/>
      <c r="G27" s="180"/>
      <c r="H27" s="181"/>
      <c r="I27" s="187"/>
      <c r="J27" s="181"/>
      <c r="K27" s="181" t="s">
        <v>36</v>
      </c>
      <c r="L27" s="150">
        <v>26</v>
      </c>
      <c r="M27" s="145">
        <v>0.5</v>
      </c>
      <c r="N27" s="145"/>
      <c r="O27" s="145"/>
      <c r="P27" s="145"/>
      <c r="Q27" s="145"/>
      <c r="R27" s="145"/>
      <c r="S27" s="146">
        <v>0</v>
      </c>
      <c r="T27" s="145"/>
      <c r="U27" s="145"/>
      <c r="V27" s="145"/>
      <c r="W27" s="145"/>
      <c r="X27" s="145"/>
      <c r="Y27" s="147"/>
      <c r="Z27" s="145"/>
      <c r="AA27" s="145"/>
      <c r="AB27" s="151"/>
      <c r="AC27" s="145"/>
      <c r="AD27" s="145"/>
      <c r="AE27" s="145"/>
      <c r="AF27" s="145"/>
      <c r="AG27" s="145"/>
    </row>
    <row r="28" spans="1:33" x14ac:dyDescent="0.2">
      <c r="A28" s="148"/>
      <c r="B28" s="149"/>
      <c r="D28" s="180"/>
      <c r="E28" s="183"/>
      <c r="F28" s="180"/>
      <c r="G28" s="180"/>
      <c r="H28" s="181"/>
      <c r="I28" s="187"/>
      <c r="J28" s="181"/>
      <c r="K28" s="181" t="s">
        <v>14</v>
      </c>
      <c r="L28" s="150">
        <v>27</v>
      </c>
      <c r="M28" s="145">
        <v>0.6</v>
      </c>
      <c r="N28" s="145"/>
      <c r="O28" s="145"/>
      <c r="P28" s="145"/>
      <c r="Q28" s="145"/>
      <c r="R28" s="145"/>
      <c r="S28" s="146">
        <v>0</v>
      </c>
      <c r="T28" s="145"/>
      <c r="U28" s="145"/>
      <c r="V28" s="145"/>
      <c r="W28" s="145"/>
      <c r="X28" s="145"/>
      <c r="Y28" s="147"/>
      <c r="Z28" s="145"/>
      <c r="AA28" s="145"/>
      <c r="AB28" s="151"/>
      <c r="AC28" s="145"/>
      <c r="AD28" s="145"/>
      <c r="AE28" s="145"/>
      <c r="AF28" s="145"/>
      <c r="AG28" s="145"/>
    </row>
    <row r="29" spans="1:33" x14ac:dyDescent="0.2">
      <c r="A29" s="148"/>
      <c r="B29" s="149"/>
      <c r="D29" s="180"/>
      <c r="E29" s="183"/>
      <c r="F29" s="180"/>
      <c r="G29" s="180"/>
      <c r="H29" s="181"/>
      <c r="I29" s="187"/>
      <c r="J29" s="181"/>
      <c r="K29" s="181"/>
      <c r="L29" s="150">
        <v>28</v>
      </c>
      <c r="M29" s="145">
        <v>0.6</v>
      </c>
      <c r="N29" s="145"/>
      <c r="O29" s="145"/>
      <c r="P29" s="145"/>
      <c r="Q29" s="145"/>
      <c r="R29" s="145"/>
      <c r="S29" s="146">
        <v>0</v>
      </c>
      <c r="T29" s="145"/>
      <c r="U29" s="145"/>
      <c r="V29" s="145"/>
      <c r="W29" s="145"/>
      <c r="X29" s="145"/>
      <c r="Y29" s="147"/>
      <c r="Z29" s="145"/>
      <c r="AA29" s="145"/>
      <c r="AB29" s="151"/>
      <c r="AC29" s="151"/>
      <c r="AD29" s="145"/>
      <c r="AE29" s="145"/>
      <c r="AF29" s="145"/>
      <c r="AG29" s="145"/>
    </row>
    <row r="30" spans="1:33" x14ac:dyDescent="0.2">
      <c r="A30" s="148"/>
      <c r="B30" s="149"/>
      <c r="D30" s="180"/>
      <c r="E30" s="183"/>
      <c r="F30" s="180"/>
      <c r="G30" s="180"/>
      <c r="H30" s="181"/>
      <c r="I30" s="187"/>
      <c r="J30" s="181"/>
      <c r="K30" s="181"/>
      <c r="L30" s="150">
        <v>29</v>
      </c>
      <c r="M30" s="145">
        <v>0.7</v>
      </c>
      <c r="N30" s="145"/>
      <c r="O30" s="145"/>
      <c r="P30" s="145"/>
      <c r="Q30" s="145"/>
      <c r="R30" s="145"/>
      <c r="S30" s="146">
        <v>0</v>
      </c>
      <c r="T30" s="145"/>
      <c r="U30" s="145"/>
      <c r="V30" s="145"/>
      <c r="W30" s="145"/>
      <c r="X30" s="145"/>
      <c r="Y30" s="147"/>
      <c r="Z30" s="145"/>
      <c r="AA30" s="145"/>
      <c r="AB30" s="151"/>
      <c r="AC30" s="151"/>
      <c r="AD30" s="145"/>
      <c r="AE30" s="145"/>
      <c r="AF30" s="145"/>
      <c r="AG30" s="145"/>
    </row>
    <row r="31" spans="1:33" x14ac:dyDescent="0.2">
      <c r="A31" s="148"/>
      <c r="B31" s="149"/>
      <c r="D31" s="180"/>
      <c r="E31" s="183"/>
      <c r="F31" s="180"/>
      <c r="G31" s="180"/>
      <c r="H31" s="181"/>
      <c r="I31" s="187"/>
      <c r="J31" s="181"/>
      <c r="K31" s="181"/>
      <c r="L31" s="150">
        <v>30</v>
      </c>
      <c r="M31" s="145">
        <v>0.84160148184076311</v>
      </c>
      <c r="N31" s="152">
        <v>0.5</v>
      </c>
      <c r="O31" s="145"/>
      <c r="P31" s="145"/>
      <c r="Q31" s="145"/>
      <c r="R31" s="145"/>
      <c r="S31" s="146">
        <v>0</v>
      </c>
      <c r="T31" s="145"/>
      <c r="U31" s="145"/>
      <c r="V31" s="145"/>
      <c r="W31" s="145"/>
      <c r="X31" s="145"/>
      <c r="Y31" s="147"/>
      <c r="Z31" s="145"/>
      <c r="AA31" s="145"/>
      <c r="AB31" s="151"/>
      <c r="AC31" s="153">
        <v>1.0179249123093477</v>
      </c>
      <c r="AD31" s="145"/>
      <c r="AE31" s="145"/>
      <c r="AF31" s="145"/>
      <c r="AG31" s="145"/>
    </row>
    <row r="32" spans="1:33" x14ac:dyDescent="0.2">
      <c r="A32" s="148"/>
      <c r="B32" s="149"/>
      <c r="L32" s="154">
        <v>31</v>
      </c>
      <c r="M32" s="145">
        <v>0.92829370295317559</v>
      </c>
      <c r="N32" s="152">
        <v>0.5</v>
      </c>
      <c r="O32" s="145"/>
      <c r="P32" s="145"/>
      <c r="Q32" s="145"/>
      <c r="R32" s="145"/>
      <c r="S32" s="146">
        <v>0</v>
      </c>
      <c r="T32" s="145"/>
      <c r="U32" s="145"/>
      <c r="V32" s="145"/>
      <c r="W32" s="145"/>
      <c r="X32" s="145"/>
      <c r="Y32" s="147"/>
      <c r="Z32" s="145"/>
      <c r="AA32" s="145"/>
      <c r="AB32" s="153"/>
      <c r="AC32" s="153">
        <v>1.1324445622501804</v>
      </c>
      <c r="AD32" s="145"/>
      <c r="AE32" s="145"/>
      <c r="AF32" s="145"/>
      <c r="AG32" s="145"/>
    </row>
    <row r="33" spans="1:34" x14ac:dyDescent="0.2">
      <c r="A33" s="148"/>
      <c r="B33" s="149"/>
      <c r="L33" s="154">
        <v>32</v>
      </c>
      <c r="M33" s="145">
        <v>1.0207335157615676</v>
      </c>
      <c r="N33" s="152">
        <v>0.6</v>
      </c>
      <c r="O33" s="145"/>
      <c r="P33" s="145">
        <v>0.7</v>
      </c>
      <c r="Q33" s="145"/>
      <c r="R33" s="145"/>
      <c r="S33" s="146">
        <v>0</v>
      </c>
      <c r="T33" s="145"/>
      <c r="U33" s="145"/>
      <c r="V33" s="145"/>
      <c r="W33" s="145"/>
      <c r="X33" s="145"/>
      <c r="Y33" s="147"/>
      <c r="Z33" s="145"/>
      <c r="AA33" s="145"/>
      <c r="AB33" s="153">
        <v>0.9583637611725635</v>
      </c>
      <c r="AC33" s="153">
        <v>1.2555905188210328</v>
      </c>
      <c r="AD33" s="145"/>
      <c r="AE33" s="145"/>
      <c r="AF33" s="145"/>
      <c r="AG33" s="145"/>
    </row>
    <row r="34" spans="1:34" x14ac:dyDescent="0.2">
      <c r="A34" s="148"/>
      <c r="B34" s="149"/>
      <c r="L34" s="154">
        <v>33</v>
      </c>
      <c r="M34" s="145">
        <v>1.1191044434123771</v>
      </c>
      <c r="N34" s="152">
        <v>0.7</v>
      </c>
      <c r="O34" s="145"/>
      <c r="P34" s="145">
        <v>0.8</v>
      </c>
      <c r="Q34" s="145"/>
      <c r="R34" s="145"/>
      <c r="S34" s="146">
        <v>0</v>
      </c>
      <c r="T34" s="145"/>
      <c r="U34" s="145"/>
      <c r="V34" s="145"/>
      <c r="W34" s="145"/>
      <c r="X34" s="145"/>
      <c r="Y34" s="147"/>
      <c r="Z34" s="145"/>
      <c r="AA34" s="145"/>
      <c r="AB34" s="153">
        <v>1.0570748008181827</v>
      </c>
      <c r="AC34" s="153">
        <v>1.37298560430521</v>
      </c>
      <c r="AD34" s="145"/>
      <c r="AE34" s="145"/>
      <c r="AF34" s="145"/>
      <c r="AG34" s="145"/>
    </row>
    <row r="35" spans="1:34" x14ac:dyDescent="0.2">
      <c r="A35" s="148"/>
      <c r="B35" s="149"/>
      <c r="L35" s="154">
        <v>34</v>
      </c>
      <c r="M35" s="145">
        <v>1.223589951691203</v>
      </c>
      <c r="N35" s="152">
        <v>0.7</v>
      </c>
      <c r="O35" s="145"/>
      <c r="P35" s="145">
        <v>0.9</v>
      </c>
      <c r="Q35" s="145"/>
      <c r="R35" s="145"/>
      <c r="S35" s="146">
        <v>0</v>
      </c>
      <c r="T35" s="145"/>
      <c r="U35" s="145"/>
      <c r="V35" s="145"/>
      <c r="W35" s="145"/>
      <c r="X35" s="145"/>
      <c r="Y35" s="147"/>
      <c r="Z35" s="145"/>
      <c r="AA35" s="145"/>
      <c r="AB35" s="153">
        <v>1.1557858404638</v>
      </c>
      <c r="AC35" s="153">
        <v>1.4918184075610501</v>
      </c>
      <c r="AD35" s="145"/>
      <c r="AE35" s="145"/>
      <c r="AF35" s="145"/>
      <c r="AG35" s="145"/>
    </row>
    <row r="36" spans="1:34" x14ac:dyDescent="0.2">
      <c r="A36" s="155"/>
      <c r="B36" s="156"/>
      <c r="L36" s="154">
        <v>35</v>
      </c>
      <c r="M36" s="145">
        <v>1.3343734507791951</v>
      </c>
      <c r="N36" s="152">
        <v>0.78195191700812661</v>
      </c>
      <c r="O36" s="145"/>
      <c r="P36" s="145">
        <v>0.9</v>
      </c>
      <c r="Q36" s="145"/>
      <c r="R36" s="145"/>
      <c r="S36" s="146">
        <v>0</v>
      </c>
      <c r="T36" s="145"/>
      <c r="U36" s="145"/>
      <c r="V36" s="145"/>
      <c r="W36" s="145"/>
      <c r="X36" s="145"/>
      <c r="Y36" s="147"/>
      <c r="Z36" s="145"/>
      <c r="AA36" s="145"/>
      <c r="AB36" s="153">
        <v>1.2544968801094201</v>
      </c>
      <c r="AC36" s="153">
        <v>1.6802960267515925</v>
      </c>
      <c r="AD36" s="145"/>
      <c r="AE36" s="145"/>
      <c r="AF36" s="145"/>
      <c r="AG36" s="145"/>
    </row>
    <row r="37" spans="1:34" x14ac:dyDescent="0.2">
      <c r="L37" s="154">
        <v>36</v>
      </c>
      <c r="M37" s="145">
        <v>1.4516382969056187</v>
      </c>
      <c r="N37" s="152">
        <v>0.85379096109371277</v>
      </c>
      <c r="O37" s="145"/>
      <c r="P37" s="145">
        <v>1</v>
      </c>
      <c r="Q37" s="152">
        <v>0.67361768653629417</v>
      </c>
      <c r="R37" s="145"/>
      <c r="S37" s="146">
        <v>0</v>
      </c>
      <c r="T37" s="145"/>
      <c r="U37" s="145"/>
      <c r="V37" s="145"/>
      <c r="W37" s="145"/>
      <c r="X37" s="145"/>
      <c r="Y37" s="147">
        <v>1.0020531845150356</v>
      </c>
      <c r="Z37" s="145"/>
      <c r="AA37" s="145"/>
      <c r="AB37" s="153">
        <v>1.35320791975504</v>
      </c>
      <c r="AC37" s="153">
        <v>1.841470550304364</v>
      </c>
      <c r="AD37" s="145"/>
      <c r="AE37" s="145"/>
      <c r="AF37" s="145"/>
      <c r="AG37" s="145"/>
    </row>
    <row r="38" spans="1:34" x14ac:dyDescent="0.2">
      <c r="L38" s="154">
        <v>37</v>
      </c>
      <c r="M38" s="145">
        <v>1.5755677939053345</v>
      </c>
      <c r="N38" s="152">
        <v>0.92998753892859376</v>
      </c>
      <c r="O38" s="145"/>
      <c r="P38" s="145">
        <v>1.1000000000000001</v>
      </c>
      <c r="Q38" s="152">
        <v>0.72583660243732817</v>
      </c>
      <c r="R38" s="145"/>
      <c r="S38" s="146">
        <v>0</v>
      </c>
      <c r="T38" s="145"/>
      <c r="U38" s="145"/>
      <c r="V38" s="145"/>
      <c r="W38" s="145"/>
      <c r="X38" s="145"/>
      <c r="Y38" s="147">
        <v>1.0678086576979404</v>
      </c>
      <c r="Z38" s="145"/>
      <c r="AA38" s="145"/>
      <c r="AB38" s="153">
        <v>1.4519189594006601</v>
      </c>
      <c r="AC38" s="151">
        <v>2.0136313066530893</v>
      </c>
      <c r="AD38" s="145"/>
      <c r="AE38" s="145"/>
      <c r="AF38" s="145"/>
      <c r="AG38" s="145"/>
    </row>
    <row r="39" spans="1:34" x14ac:dyDescent="0.2">
      <c r="L39" s="154">
        <v>38</v>
      </c>
      <c r="M39" s="145">
        <v>1.7063451946893589</v>
      </c>
      <c r="N39" s="152">
        <v>1.0106774402874563</v>
      </c>
      <c r="O39" s="145"/>
      <c r="P39" s="145">
        <v>1.2</v>
      </c>
      <c r="Q39" s="152">
        <v>0.78054773475090289</v>
      </c>
      <c r="R39" s="145">
        <v>0.73085121819665233</v>
      </c>
      <c r="S39" s="146">
        <v>0</v>
      </c>
      <c r="T39" s="145"/>
      <c r="U39" s="145"/>
      <c r="V39" s="145"/>
      <c r="W39" s="145"/>
      <c r="X39" s="145"/>
      <c r="Y39" s="147">
        <v>1.13356413088085</v>
      </c>
      <c r="Z39" s="145"/>
      <c r="AA39" s="145"/>
      <c r="AB39" s="153">
        <v>1.6569162395592609</v>
      </c>
      <c r="AC39" s="151">
        <v>2.196013161956913</v>
      </c>
      <c r="AD39" s="145">
        <v>0.96283669591443344</v>
      </c>
      <c r="AE39" s="145"/>
      <c r="AF39" s="145"/>
      <c r="AG39" s="145"/>
    </row>
    <row r="40" spans="1:34" x14ac:dyDescent="0.2">
      <c r="L40" s="154">
        <v>39</v>
      </c>
      <c r="M40" s="145">
        <v>1.8441537026354167</v>
      </c>
      <c r="N40" s="152">
        <v>1.0959968961571405</v>
      </c>
      <c r="O40" s="145"/>
      <c r="P40" s="145">
        <v>1.3</v>
      </c>
      <c r="Q40" s="152">
        <v>0.83779973962459342</v>
      </c>
      <c r="R40" s="145">
        <v>0.78967185252728678</v>
      </c>
      <c r="S40" s="146">
        <v>0</v>
      </c>
      <c r="T40" s="145"/>
      <c r="U40" s="145"/>
      <c r="V40" s="145"/>
      <c r="W40" s="145"/>
      <c r="X40" s="145"/>
      <c r="Y40" s="147">
        <v>1.1993196040637499</v>
      </c>
      <c r="Z40" s="145"/>
      <c r="AA40" s="145"/>
      <c r="AB40" s="153">
        <v>1.7998651116789368</v>
      </c>
      <c r="AC40" s="151">
        <v>2.3895259969281231</v>
      </c>
      <c r="AD40" s="145">
        <v>1.0424833582472035</v>
      </c>
      <c r="AE40" s="145"/>
      <c r="AF40" s="145"/>
      <c r="AG40" s="145"/>
    </row>
    <row r="41" spans="1:34" x14ac:dyDescent="0.2">
      <c r="L41" s="154">
        <v>40</v>
      </c>
      <c r="M41" s="145">
        <v>1.9891764729049572</v>
      </c>
      <c r="N41" s="152">
        <v>1.1860825684982979</v>
      </c>
      <c r="O41" s="152">
        <v>0.65065738082095648</v>
      </c>
      <c r="P41" s="145">
        <v>1.4</v>
      </c>
      <c r="Q41" s="152">
        <v>0.89764092226275449</v>
      </c>
      <c r="R41" s="145">
        <v>0.85155591170439615</v>
      </c>
      <c r="S41" s="146">
        <v>0</v>
      </c>
      <c r="T41" s="145"/>
      <c r="U41" s="145"/>
      <c r="V41" s="145"/>
      <c r="W41" s="145"/>
      <c r="X41" s="145"/>
      <c r="Y41" s="147">
        <v>1.2650750772466499</v>
      </c>
      <c r="Z41" s="145"/>
      <c r="AA41" s="145"/>
      <c r="AB41" s="151">
        <v>1.9505771499820659</v>
      </c>
      <c r="AC41" s="151">
        <v>2.5945375066786482</v>
      </c>
      <c r="AD41" s="145">
        <v>1.1273309937662199</v>
      </c>
      <c r="AE41" s="145"/>
      <c r="AF41" s="145"/>
      <c r="AG41" s="145"/>
      <c r="AH41" s="157">
        <v>0.98692060790394864</v>
      </c>
    </row>
    <row r="42" spans="1:34" x14ac:dyDescent="0.2">
      <c r="L42" s="154">
        <v>41</v>
      </c>
      <c r="M42" s="145">
        <v>2.1415966136922098</v>
      </c>
      <c r="N42" s="152">
        <v>1.2810715405016699</v>
      </c>
      <c r="O42" s="152">
        <v>0.7013792469278527</v>
      </c>
      <c r="P42" s="145">
        <v>1.5</v>
      </c>
      <c r="Q42" s="152">
        <v>0.96011924836471196</v>
      </c>
      <c r="R42" s="145">
        <v>0.91658035661013892</v>
      </c>
      <c r="S42" s="146">
        <v>0</v>
      </c>
      <c r="T42" s="145"/>
      <c r="U42" s="145"/>
      <c r="V42" s="145"/>
      <c r="W42" s="145"/>
      <c r="X42" s="145"/>
      <c r="Y42" s="147">
        <v>1.3308305504295601</v>
      </c>
      <c r="Z42" s="145"/>
      <c r="AA42" s="145"/>
      <c r="AB42" s="151">
        <v>2.1102279331570508</v>
      </c>
      <c r="AC42" s="151">
        <v>2.8114177627218773</v>
      </c>
      <c r="AD42" s="145">
        <v>1.22340127656718</v>
      </c>
      <c r="AE42" s="145"/>
      <c r="AF42" s="145"/>
      <c r="AG42" s="145"/>
      <c r="AH42" s="157">
        <v>1.0649112053471086</v>
      </c>
    </row>
    <row r="43" spans="1:34" x14ac:dyDescent="0.2">
      <c r="L43" s="154">
        <v>42</v>
      </c>
      <c r="M43" s="145">
        <v>2.3015971874104704</v>
      </c>
      <c r="N43" s="152">
        <v>1.3811013073032938</v>
      </c>
      <c r="O43" s="152">
        <v>0.75468866955363878</v>
      </c>
      <c r="P43" s="145">
        <v>1.6</v>
      </c>
      <c r="Q43" s="152">
        <v>1.0252823549142145</v>
      </c>
      <c r="R43" s="151">
        <v>0.98485919601375049</v>
      </c>
      <c r="S43" s="146">
        <v>0</v>
      </c>
      <c r="T43" s="145"/>
      <c r="U43" s="145"/>
      <c r="V43" s="145"/>
      <c r="W43" s="145"/>
      <c r="X43" s="145"/>
      <c r="Y43" s="147">
        <v>1.3965860236124601</v>
      </c>
      <c r="Z43" s="145"/>
      <c r="AA43" s="145"/>
      <c r="AB43" s="151">
        <v>2.278621753660143</v>
      </c>
      <c r="AC43" s="151">
        <v>3.0405391683287388</v>
      </c>
      <c r="AD43" s="145">
        <v>1.3194715593681501</v>
      </c>
      <c r="AE43" s="145"/>
      <c r="AF43" s="145"/>
      <c r="AG43" s="145"/>
      <c r="AH43" s="157">
        <v>1.1469607761111678</v>
      </c>
    </row>
    <row r="44" spans="1:34" x14ac:dyDescent="0.2">
      <c r="L44" s="154">
        <v>43</v>
      </c>
      <c r="M44" s="145">
        <v>2.4693612118201735</v>
      </c>
      <c r="N44" s="152">
        <v>1.4863097671263656</v>
      </c>
      <c r="O44" s="152">
        <v>0.81065131579125005</v>
      </c>
      <c r="P44" s="145">
        <v>1.7</v>
      </c>
      <c r="Q44" s="152">
        <v>1.0931775603718614</v>
      </c>
      <c r="R44" s="151">
        <v>1.0563972370993107</v>
      </c>
      <c r="S44" s="146">
        <v>0</v>
      </c>
      <c r="T44" s="145"/>
      <c r="U44" s="145"/>
      <c r="V44" s="145"/>
      <c r="W44" s="145"/>
      <c r="X44" s="145"/>
      <c r="Y44" s="147">
        <v>1.4623414967953801</v>
      </c>
      <c r="Z44" s="145"/>
      <c r="AA44" s="145"/>
      <c r="AB44" s="151">
        <v>2.4560120851251477</v>
      </c>
      <c r="AC44" s="151">
        <v>3.2822764157950286</v>
      </c>
      <c r="AD44" s="145">
        <v>1.4155418421691099</v>
      </c>
      <c r="AE44" s="145"/>
      <c r="AF44" s="145"/>
      <c r="AG44" s="145"/>
      <c r="AH44" s="157">
        <v>1.2331763578620019</v>
      </c>
    </row>
    <row r="45" spans="1:34" x14ac:dyDescent="0.2">
      <c r="L45" s="154">
        <v>44</v>
      </c>
      <c r="M45" s="145">
        <v>2.645071661103005</v>
      </c>
      <c r="N45" s="152">
        <v>1.5968352128203627</v>
      </c>
      <c r="O45" s="152">
        <v>0.86933291531496948</v>
      </c>
      <c r="P45" s="145">
        <v>1.8</v>
      </c>
      <c r="Q45" s="152">
        <v>1.163851874316888</v>
      </c>
      <c r="R45" s="151">
        <v>1.1313063764820284</v>
      </c>
      <c r="S45" s="146">
        <v>0</v>
      </c>
      <c r="T45" s="158">
        <v>0.96954810005411896</v>
      </c>
      <c r="U45" s="159">
        <v>0.96756273366524093</v>
      </c>
      <c r="V45" s="160"/>
      <c r="W45" s="145"/>
      <c r="X45" s="145"/>
      <c r="Y45" s="147">
        <v>1.5960750382287523</v>
      </c>
      <c r="Z45" s="145"/>
      <c r="AA45" s="145"/>
      <c r="AB45" s="151">
        <v>2.6426535263846413</v>
      </c>
      <c r="AC45" s="151">
        <v>3.5370064454942494</v>
      </c>
      <c r="AD45" s="145">
        <v>1.5078594343980689</v>
      </c>
      <c r="AE45" s="145"/>
      <c r="AF45" s="145"/>
      <c r="AG45" s="145"/>
      <c r="AH45" s="157">
        <v>1.3236651927759671</v>
      </c>
    </row>
    <row r="46" spans="1:34" x14ac:dyDescent="0.2">
      <c r="L46" s="154">
        <v>45</v>
      </c>
      <c r="M46" s="145">
        <v>2.8289114668857231</v>
      </c>
      <c r="N46" s="152">
        <v>1.7128163237708323</v>
      </c>
      <c r="O46" s="152">
        <v>0.93079925898212745</v>
      </c>
      <c r="P46" s="145">
        <v>1.9</v>
      </c>
      <c r="Q46" s="152">
        <v>1.2373520065801846</v>
      </c>
      <c r="R46" s="151">
        <v>1.2096634262531789</v>
      </c>
      <c r="S46" s="146">
        <v>0</v>
      </c>
      <c r="T46" s="158">
        <v>1.0404588115193016</v>
      </c>
      <c r="U46" s="159">
        <v>1.0376029154315309</v>
      </c>
      <c r="V46" s="160"/>
      <c r="W46" s="145"/>
      <c r="X46" s="145"/>
      <c r="Y46" s="147">
        <v>1.6844898674951601</v>
      </c>
      <c r="Z46" s="145"/>
      <c r="AA46" s="145"/>
      <c r="AB46" s="151">
        <v>2.8388017801161247</v>
      </c>
      <c r="AC46" s="151">
        <v>3.8051084066017697</v>
      </c>
      <c r="AD46" s="145">
        <v>1.6151877889150623</v>
      </c>
      <c r="AE46" s="145"/>
      <c r="AF46" s="145"/>
      <c r="AG46" s="145"/>
      <c r="AH46" s="157">
        <v>1.4185347231594283</v>
      </c>
    </row>
    <row r="47" spans="1:34" x14ac:dyDescent="0.2">
      <c r="L47" s="154">
        <v>46</v>
      </c>
      <c r="M47" s="145">
        <v>3.0210635192172193</v>
      </c>
      <c r="N47" s="152">
        <v>1.8343921581554752</v>
      </c>
      <c r="O47" s="152">
        <v>0.99511619749711522</v>
      </c>
      <c r="P47" s="145">
        <v>2.1</v>
      </c>
      <c r="Q47" s="152">
        <v>1.3137243759063155</v>
      </c>
      <c r="R47" s="151">
        <v>1.2915451635912789</v>
      </c>
      <c r="S47" s="146">
        <v>0</v>
      </c>
      <c r="T47" s="158">
        <v>1.1148248033192643</v>
      </c>
      <c r="U47" s="159">
        <v>1.1110052251914095</v>
      </c>
      <c r="V47" s="160"/>
      <c r="W47" s="145"/>
      <c r="X47" s="145"/>
      <c r="Y47" s="147">
        <v>1.7842343748033</v>
      </c>
      <c r="Z47" s="145"/>
      <c r="AA47" s="153"/>
      <c r="AB47" s="151">
        <v>3.0447136323708341</v>
      </c>
      <c r="AC47" s="151">
        <v>4.0869636193850765</v>
      </c>
      <c r="AD47" s="145">
        <v>1.7</v>
      </c>
      <c r="AE47" s="145"/>
      <c r="AF47" s="145"/>
      <c r="AG47" s="145"/>
      <c r="AH47" s="157">
        <v>1.5178925872596762</v>
      </c>
    </row>
    <row r="48" spans="1:34" x14ac:dyDescent="0.2">
      <c r="L48" s="154">
        <v>47</v>
      </c>
      <c r="M48" s="145">
        <v>3.2217106675019358</v>
      </c>
      <c r="N48" s="152">
        <v>1.961702145524401</v>
      </c>
      <c r="O48" s="152">
        <v>1.0623496401336647</v>
      </c>
      <c r="P48" s="145">
        <v>2.2000000000000002</v>
      </c>
      <c r="Q48" s="152">
        <v>1.3930151181787345</v>
      </c>
      <c r="R48" s="151">
        <v>1.3770283315535392</v>
      </c>
      <c r="S48" s="146">
        <v>0</v>
      </c>
      <c r="T48" s="158">
        <v>1.1927338204640574</v>
      </c>
      <c r="U48" s="159">
        <v>1.1878526872965085</v>
      </c>
      <c r="V48" s="160"/>
      <c r="W48" s="145"/>
      <c r="X48" s="145"/>
      <c r="Y48" s="147">
        <v>1.88397888211145</v>
      </c>
      <c r="Z48" s="145"/>
      <c r="AA48" s="153"/>
      <c r="AB48" s="151">
        <v>3.2606469329299514</v>
      </c>
      <c r="AC48" s="151">
        <v>4.3829555389644534</v>
      </c>
      <c r="AD48" s="145">
        <v>1.8</v>
      </c>
      <c r="AE48" s="145"/>
      <c r="AF48" s="145"/>
      <c r="AG48" s="145"/>
      <c r="AH48" s="157">
        <v>1.6218466152548334</v>
      </c>
    </row>
    <row r="49" spans="12:34" x14ac:dyDescent="0.2">
      <c r="L49" s="154">
        <v>48</v>
      </c>
      <c r="M49" s="145">
        <v>3.4310357213924383</v>
      </c>
      <c r="N49" s="152">
        <v>2.0948860796841262</v>
      </c>
      <c r="O49" s="152">
        <v>1.1325655535116195</v>
      </c>
      <c r="P49" s="145">
        <v>2.4</v>
      </c>
      <c r="Q49" s="152">
        <v>1.4752700942392243</v>
      </c>
      <c r="R49" s="151">
        <v>1.466189639832536</v>
      </c>
      <c r="S49" s="146">
        <v>0</v>
      </c>
      <c r="T49" s="158">
        <v>1.27427387734917</v>
      </c>
      <c r="U49" s="159">
        <v>1.2682285247078364</v>
      </c>
      <c r="V49" s="160"/>
      <c r="W49" s="145"/>
      <c r="X49" s="145"/>
      <c r="Y49" s="147">
        <v>1.9530418406882668</v>
      </c>
      <c r="Z49" s="145"/>
      <c r="AA49" s="153"/>
      <c r="AB49" s="151">
        <v>3.4868605764373153</v>
      </c>
      <c r="AC49" s="151">
        <v>4.693469720455882</v>
      </c>
      <c r="AD49" s="145">
        <v>2</v>
      </c>
      <c r="AE49" s="145">
        <v>0.96047262402246203</v>
      </c>
      <c r="AF49" s="145"/>
      <c r="AG49" s="145"/>
      <c r="AH49" s="157">
        <v>1.730504825411352</v>
      </c>
    </row>
    <row r="50" spans="12:34" x14ac:dyDescent="0.2">
      <c r="L50" s="154">
        <v>49</v>
      </c>
      <c r="M50" s="145"/>
      <c r="N50" s="152">
        <v>2.2340841118667045</v>
      </c>
      <c r="O50" s="152">
        <v>1.2058299604247467</v>
      </c>
      <c r="P50" s="145">
        <v>2.5</v>
      </c>
      <c r="Q50" s="152">
        <v>1.5605348973297766</v>
      </c>
      <c r="R50" s="151">
        <v>1.5591057654803746</v>
      </c>
      <c r="S50" s="146">
        <v>0</v>
      </c>
      <c r="T50" s="158">
        <v>1.3595332528231456</v>
      </c>
      <c r="U50" s="159">
        <v>1.3522161552289087</v>
      </c>
      <c r="V50" s="160"/>
      <c r="W50" s="145"/>
      <c r="X50" s="145"/>
      <c r="Y50" s="147">
        <v>2.0487271542659391</v>
      </c>
      <c r="Z50" s="145"/>
      <c r="AA50" s="153"/>
      <c r="AB50" s="151">
        <v>3.7236144842621717</v>
      </c>
      <c r="AC50" s="151">
        <v>5.0188937854147593</v>
      </c>
      <c r="AD50" s="145">
        <v>2.1</v>
      </c>
      <c r="AE50" s="145">
        <v>1.0285084370533399</v>
      </c>
      <c r="AF50" s="145"/>
      <c r="AG50" s="145"/>
      <c r="AH50" s="157">
        <v>1.8439754203986314</v>
      </c>
    </row>
    <row r="51" spans="12:34" x14ac:dyDescent="0.2">
      <c r="L51" s="154">
        <v>50</v>
      </c>
      <c r="M51" s="145"/>
      <c r="N51" s="152">
        <v>2.3794367441668629</v>
      </c>
      <c r="O51" s="152">
        <v>1.2822089387164712</v>
      </c>
      <c r="P51" s="145">
        <v>2.7</v>
      </c>
      <c r="Q51" s="152">
        <v>1.6488548601825748</v>
      </c>
      <c r="R51" s="151">
        <v>1.6558533536023574</v>
      </c>
      <c r="S51" s="146">
        <v>0</v>
      </c>
      <c r="T51" s="158">
        <v>1.448600485446631</v>
      </c>
      <c r="U51" s="159">
        <v>1.4398991878874441</v>
      </c>
      <c r="V51" s="160"/>
      <c r="W51" s="145"/>
      <c r="X51" s="145"/>
      <c r="Y51" s="147">
        <v>2.1470246131137483</v>
      </c>
      <c r="Z51" s="145"/>
      <c r="AA51" s="153">
        <v>0.9962499999622908</v>
      </c>
      <c r="AB51" s="151">
        <v>3.9711695870489296</v>
      </c>
      <c r="AC51" s="151">
        <v>5.3596173895061625</v>
      </c>
      <c r="AD51" s="145">
        <v>2.2000000000000002</v>
      </c>
      <c r="AE51" s="145">
        <v>1.0965442500842153</v>
      </c>
      <c r="AF51" s="145">
        <v>1</v>
      </c>
      <c r="AG51" s="145"/>
      <c r="AH51" s="157">
        <v>1.9623667837513012</v>
      </c>
    </row>
    <row r="52" spans="12:34" x14ac:dyDescent="0.2">
      <c r="L52" s="154">
        <v>51</v>
      </c>
      <c r="M52" s="145"/>
      <c r="N52" s="152">
        <v>2.531084823231363</v>
      </c>
      <c r="O52" s="152">
        <v>1.3617686202006156</v>
      </c>
      <c r="P52" s="145">
        <v>2.8</v>
      </c>
      <c r="Q52" s="152">
        <v>1.7402750617816245</v>
      </c>
      <c r="R52" s="151">
        <v>1.7565090180220257</v>
      </c>
      <c r="S52" s="146">
        <v>0</v>
      </c>
      <c r="T52" s="158">
        <v>1.541564368931599</v>
      </c>
      <c r="U52" s="159">
        <v>1.5313614194568337</v>
      </c>
      <c r="V52" s="160"/>
      <c r="W52" s="145"/>
      <c r="X52" s="145"/>
      <c r="Y52" s="147">
        <v>2.2435806417814699</v>
      </c>
      <c r="Z52" s="145"/>
      <c r="AA52" s="153">
        <v>1.0572284699599828</v>
      </c>
      <c r="AB52" s="151">
        <v>4.2297878079145406</v>
      </c>
      <c r="AC52" s="151">
        <v>5.7160321913322862</v>
      </c>
      <c r="AD52" s="145">
        <v>2.4</v>
      </c>
      <c r="AE52" s="145">
        <v>1.164580063115092</v>
      </c>
      <c r="AF52" s="145">
        <v>1.1000000000000001</v>
      </c>
      <c r="AG52" s="145"/>
      <c r="AH52" s="157">
        <v>2.0857874764702236</v>
      </c>
    </row>
    <row r="53" spans="12:34" x14ac:dyDescent="0.2">
      <c r="L53" s="154">
        <v>52</v>
      </c>
      <c r="M53" s="145"/>
      <c r="N53" s="152">
        <v>2.689169534186016</v>
      </c>
      <c r="O53" s="152">
        <v>1.4445751896244685</v>
      </c>
      <c r="P53" s="145">
        <v>3</v>
      </c>
      <c r="Q53" s="152">
        <v>1.8348403338174262</v>
      </c>
      <c r="R53" s="151">
        <v>1.8611493419193903</v>
      </c>
      <c r="S53" s="146">
        <v>0</v>
      </c>
      <c r="T53" s="158">
        <v>1.6385139477504551</v>
      </c>
      <c r="U53" s="159">
        <v>1.6266868311093177</v>
      </c>
      <c r="V53" s="161"/>
      <c r="W53" s="145"/>
      <c r="X53" s="145"/>
      <c r="Y53" s="147">
        <v>2.3405720279942099</v>
      </c>
      <c r="Z53" s="145"/>
      <c r="AA53" s="153">
        <v>1.1206457599575843</v>
      </c>
      <c r="AB53" s="151">
        <v>4.4997320462566774</v>
      </c>
      <c r="AC53" s="151">
        <v>6.0885318223533158</v>
      </c>
      <c r="AD53" s="145">
        <v>2.5</v>
      </c>
      <c r="AE53" s="145">
        <v>1.22660978571669</v>
      </c>
      <c r="AF53" s="145">
        <v>1.1000000000000001</v>
      </c>
      <c r="AG53" s="145"/>
      <c r="AH53" s="157">
        <v>2.2143462337541862</v>
      </c>
    </row>
    <row r="54" spans="12:34" x14ac:dyDescent="0.2">
      <c r="L54" s="154">
        <v>53</v>
      </c>
      <c r="M54" s="145"/>
      <c r="N54" s="152">
        <v>2.8538323947868873</v>
      </c>
      <c r="O54" s="152">
        <v>1.5306948836717362</v>
      </c>
      <c r="P54" s="145">
        <v>3.1</v>
      </c>
      <c r="Q54" s="152">
        <v>1.9325952668543431</v>
      </c>
      <c r="R54" s="151">
        <v>1.96985087844381</v>
      </c>
      <c r="S54" s="146">
        <v>0</v>
      </c>
      <c r="T54" s="158">
        <v>1.7395385129054934</v>
      </c>
      <c r="U54" s="159">
        <v>1.72595958519338</v>
      </c>
      <c r="V54" s="161">
        <v>1.0148950564277199</v>
      </c>
      <c r="W54" s="145"/>
      <c r="X54" s="145"/>
      <c r="Y54" s="147">
        <v>2.4577579937157839</v>
      </c>
      <c r="Z54" s="145"/>
      <c r="AA54" s="153">
        <v>1.1865496899550885</v>
      </c>
      <c r="AB54" s="151">
        <v>4.7812661621393593</v>
      </c>
      <c r="AC54" s="151">
        <v>6.4775118578426891</v>
      </c>
      <c r="AD54" s="145">
        <v>2.7</v>
      </c>
      <c r="AE54" s="145">
        <v>1.30609105106899</v>
      </c>
      <c r="AF54" s="145">
        <v>1.2</v>
      </c>
      <c r="AG54" s="145"/>
      <c r="AH54" s="157">
        <v>2.3481519618547839</v>
      </c>
    </row>
    <row r="55" spans="12:34" x14ac:dyDescent="0.2">
      <c r="L55" s="154">
        <v>54</v>
      </c>
      <c r="M55" s="145"/>
      <c r="N55" s="152">
        <v>3.0252152497833507</v>
      </c>
      <c r="O55" s="152">
        <v>1.6201939900031344</v>
      </c>
      <c r="P55" s="145">
        <v>3.3</v>
      </c>
      <c r="Q55" s="152">
        <v>2.0335842162288462</v>
      </c>
      <c r="R55" s="151">
        <v>2.0826901513031286</v>
      </c>
      <c r="S55" s="146">
        <v>0</v>
      </c>
      <c r="T55" s="158">
        <v>1.844727597849841</v>
      </c>
      <c r="U55" s="159">
        <v>1.8292640221284293</v>
      </c>
      <c r="V55" s="161">
        <v>1.1726033638756801</v>
      </c>
      <c r="W55" s="145"/>
      <c r="X55" s="145"/>
      <c r="Y55" s="147">
        <v>2.5666710516975502</v>
      </c>
      <c r="Z55" s="145"/>
      <c r="AA55" s="153">
        <v>1.2549880799524988</v>
      </c>
      <c r="AB55" s="151">
        <v>5.0746549612241649</v>
      </c>
      <c r="AC55" s="151">
        <v>6.8833697888220655</v>
      </c>
      <c r="AD55" s="145">
        <v>2.8</v>
      </c>
      <c r="AE55" s="145">
        <v>1.3855723164212828</v>
      </c>
      <c r="AF55" s="145">
        <v>1.3</v>
      </c>
      <c r="AG55" s="145"/>
      <c r="AH55" s="157">
        <v>2.4873137350475276</v>
      </c>
    </row>
    <row r="56" spans="12:34" x14ac:dyDescent="0.2">
      <c r="L56" s="154">
        <v>55</v>
      </c>
      <c r="M56" s="145"/>
      <c r="N56" s="152">
        <v>3.2034602654812865</v>
      </c>
      <c r="O56" s="152">
        <v>1.7131388463324435</v>
      </c>
      <c r="P56" s="145">
        <v>3.5</v>
      </c>
      <c r="Q56" s="152">
        <v>2.1378513076950187</v>
      </c>
      <c r="R56" s="151">
        <v>2.1997436553302454</v>
      </c>
      <c r="S56" s="146">
        <v>0</v>
      </c>
      <c r="T56" s="158">
        <v>1.9541709745517371</v>
      </c>
      <c r="U56" s="159">
        <v>1.936684657410406</v>
      </c>
      <c r="V56" s="161">
        <v>1.33031167132363</v>
      </c>
      <c r="W56" s="145"/>
      <c r="X56" s="145"/>
      <c r="Y56" s="147">
        <v>2.67558410967932</v>
      </c>
      <c r="Z56" s="145"/>
      <c r="AA56" s="153">
        <v>1.3260087499498099</v>
      </c>
      <c r="AB56" s="151">
        <v>5.3801641802185669</v>
      </c>
      <c r="AC56" s="151">
        <v>7.3065049949244711</v>
      </c>
      <c r="AD56" s="145">
        <v>3</v>
      </c>
      <c r="AE56" s="145">
        <v>1.4650535817735786</v>
      </c>
      <c r="AF56" s="145">
        <v>1.3</v>
      </c>
      <c r="AG56" s="145"/>
      <c r="AH56" s="157">
        <v>2.6319407927128085</v>
      </c>
    </row>
    <row r="57" spans="12:34" x14ac:dyDescent="0.2">
      <c r="L57" s="154">
        <v>56</v>
      </c>
      <c r="M57" s="145"/>
      <c r="N57" s="152">
        <v>3.3887099244959722</v>
      </c>
      <c r="O57" s="152">
        <v>1.8095958395361569</v>
      </c>
      <c r="P57" s="145">
        <v>3.7</v>
      </c>
      <c r="Q57" s="152">
        <v>2.2454404428328667</v>
      </c>
      <c r="R57" s="151">
        <v>2.3210878570286431</v>
      </c>
      <c r="S57" s="146">
        <v>0</v>
      </c>
      <c r="T57" s="158">
        <v>2.067958649694503</v>
      </c>
      <c r="U57" s="159">
        <v>2.0483061787223256</v>
      </c>
      <c r="V57" s="161">
        <v>1.48801997877159</v>
      </c>
      <c r="W57" s="145"/>
      <c r="X57" s="145"/>
      <c r="Y57" s="147">
        <v>2.7844971676610801</v>
      </c>
      <c r="Z57" s="145"/>
      <c r="AA57" s="153">
        <v>1.3996595199470241</v>
      </c>
      <c r="AB57" s="151">
        <v>5.6980604728138902</v>
      </c>
      <c r="AC57" s="151">
        <v>7.7473187181390859</v>
      </c>
      <c r="AD57" s="145">
        <v>3.2</v>
      </c>
      <c r="AE57" s="145">
        <v>1.5</v>
      </c>
      <c r="AF57" s="145">
        <v>1.4</v>
      </c>
      <c r="AG57" s="145"/>
      <c r="AH57" s="157">
        <v>2.7821425365207726</v>
      </c>
    </row>
    <row r="58" spans="12:34" x14ac:dyDescent="0.2">
      <c r="L58" s="154">
        <v>57</v>
      </c>
      <c r="M58" s="145"/>
      <c r="N58" s="152">
        <v>3.581107020684458</v>
      </c>
      <c r="O58" s="152">
        <v>1.9096314047948511</v>
      </c>
      <c r="P58" s="145">
        <v>3.9</v>
      </c>
      <c r="Q58" s="152">
        <v>2.3563953042332906</v>
      </c>
      <c r="R58" s="151">
        <v>2.4467991950977321</v>
      </c>
      <c r="S58" s="146">
        <v>0</v>
      </c>
      <c r="T58" s="158">
        <v>2.1861808610051972</v>
      </c>
      <c r="U58" s="159">
        <v>2.1642134431442326</v>
      </c>
      <c r="V58" s="161">
        <v>1.6457282862195499</v>
      </c>
      <c r="W58" s="145"/>
      <c r="X58" s="145"/>
      <c r="Y58" s="147">
        <v>2.9096408360866985</v>
      </c>
      <c r="Z58" s="145"/>
      <c r="AA58" s="153">
        <v>1.475988209944135</v>
      </c>
      <c r="AB58" s="151">
        <v>6.0286113960881327</v>
      </c>
      <c r="AC58" s="151">
        <v>8.2062140373926002</v>
      </c>
      <c r="AD58" s="145">
        <v>3.3</v>
      </c>
      <c r="AE58" s="145">
        <v>1.6</v>
      </c>
      <c r="AF58" s="145">
        <v>1.5</v>
      </c>
      <c r="AG58" s="145"/>
      <c r="AH58" s="157">
        <v>2.9380285277144935</v>
      </c>
    </row>
    <row r="59" spans="12:34" x14ac:dyDescent="0.2">
      <c r="L59" s="154">
        <v>58</v>
      </c>
      <c r="M59" s="145"/>
      <c r="N59" s="152">
        <v>3.7807946542483384</v>
      </c>
      <c r="O59" s="152">
        <v>2.013312024764649</v>
      </c>
      <c r="P59" s="145">
        <v>4.0999999999999996</v>
      </c>
      <c r="Q59" s="152">
        <v>2.4707593604729277</v>
      </c>
      <c r="R59" s="151">
        <v>2.5769540809392919</v>
      </c>
      <c r="S59" s="146">
        <v>0</v>
      </c>
      <c r="T59" s="158">
        <v>2.3089280737053062</v>
      </c>
      <c r="U59" s="159">
        <v>2.2844914744574982</v>
      </c>
      <c r="V59" s="161">
        <v>1.8034365936675001</v>
      </c>
      <c r="W59" s="145"/>
      <c r="X59" s="145"/>
      <c r="Y59" s="147">
        <v>3.01855389406846</v>
      </c>
      <c r="Z59" s="145"/>
      <c r="AA59" s="153">
        <v>1.5550426399411412</v>
      </c>
      <c r="AB59" s="151">
        <v>6.3720853973500287</v>
      </c>
      <c r="AC59" s="151">
        <v>8.6835958439267262</v>
      </c>
      <c r="AD59" s="145">
        <v>3.5</v>
      </c>
      <c r="AE59" s="145">
        <v>1.7</v>
      </c>
      <c r="AF59" s="145">
        <v>1.6</v>
      </c>
      <c r="AG59" s="145"/>
      <c r="AH59" s="157">
        <v>3.0997084844864995</v>
      </c>
    </row>
    <row r="60" spans="12:34" x14ac:dyDescent="0.2">
      <c r="L60" s="154">
        <v>59</v>
      </c>
      <c r="M60" s="145"/>
      <c r="N60" s="152">
        <v>3.9879162269984056</v>
      </c>
      <c r="O60" s="152">
        <v>2.1207042287772051</v>
      </c>
      <c r="P60" s="145">
        <v>4.3</v>
      </c>
      <c r="Q60" s="152">
        <v>2.5885758708908639</v>
      </c>
      <c r="R60" s="151">
        <v>2.7116288991460307</v>
      </c>
      <c r="S60" s="146">
        <v>0</v>
      </c>
      <c r="T60" s="158">
        <v>2.4362909770773946</v>
      </c>
      <c r="U60" s="159">
        <v>2.4092254605385794</v>
      </c>
      <c r="V60" s="161">
        <v>1.96114490111546</v>
      </c>
      <c r="W60" s="145"/>
      <c r="X60" s="145"/>
      <c r="Y60" s="147">
        <v>3.1323361351833801</v>
      </c>
      <c r="Z60" s="145"/>
      <c r="AA60" s="153">
        <v>1.6368706299380464</v>
      </c>
      <c r="AB60" s="151">
        <v>6.7287518014027228</v>
      </c>
      <c r="AC60" s="151">
        <v>9.1798708174329189</v>
      </c>
      <c r="AD60" s="145">
        <v>3.7</v>
      </c>
      <c r="AE60" s="145">
        <v>1.8</v>
      </c>
      <c r="AF60" s="145">
        <v>1.7</v>
      </c>
      <c r="AG60" s="145"/>
      <c r="AH60" s="157">
        <v>3.2672922794436374</v>
      </c>
    </row>
    <row r="61" spans="12:34" x14ac:dyDescent="0.2">
      <c r="L61" s="154">
        <v>60</v>
      </c>
      <c r="M61" s="145"/>
      <c r="N61" s="152">
        <v>4.2026154377727325</v>
      </c>
      <c r="O61" s="152">
        <v>2.2318745920667022</v>
      </c>
      <c r="P61" s="145">
        <v>4.5</v>
      </c>
      <c r="Q61" s="152">
        <v>2.7098878901783348</v>
      </c>
      <c r="R61" s="151">
        <v>2.8509000079730331</v>
      </c>
      <c r="S61" s="146">
        <v>0</v>
      </c>
      <c r="T61" s="158">
        <v>2.5683604811419283</v>
      </c>
      <c r="U61" s="159">
        <v>2.5385007508378084</v>
      </c>
      <c r="V61" s="161">
        <v>2.11885320856342</v>
      </c>
      <c r="W61" s="145"/>
      <c r="X61" s="145"/>
      <c r="Y61" s="147">
        <v>3.2461183762983001</v>
      </c>
      <c r="Z61" s="145"/>
      <c r="AA61" s="153">
        <v>1.721519999934837</v>
      </c>
      <c r="AB61" s="151">
        <v>7.0988807982063786</v>
      </c>
      <c r="AC61" s="151">
        <v>9.6954474029084459</v>
      </c>
      <c r="AD61" s="145">
        <v>3.9</v>
      </c>
      <c r="AE61" s="145">
        <v>1.9</v>
      </c>
      <c r="AF61" s="145">
        <v>1.8</v>
      </c>
      <c r="AG61" s="145"/>
      <c r="AH61" s="157">
        <v>3.4408899371559971</v>
      </c>
    </row>
    <row r="62" spans="12:34" x14ac:dyDescent="0.2">
      <c r="L62" s="154">
        <v>61</v>
      </c>
      <c r="M62" s="145"/>
      <c r="N62" s="152">
        <v>4.4250362780012118</v>
      </c>
      <c r="O62" s="152">
        <v>2.3468897350225775</v>
      </c>
      <c r="P62" s="145">
        <v>4.8</v>
      </c>
      <c r="Q62" s="152">
        <v>2.8347382727917623</v>
      </c>
      <c r="R62" s="151">
        <v>2.9948437397930707</v>
      </c>
      <c r="S62" s="146">
        <v>0</v>
      </c>
      <c r="T62" s="158">
        <v>2.705227713439061</v>
      </c>
      <c r="U62" s="159">
        <v>2.6724028539391078</v>
      </c>
      <c r="V62" s="161">
        <v>2.2765615160113701</v>
      </c>
      <c r="W62" s="145"/>
      <c r="X62" s="145"/>
      <c r="Y62" s="147">
        <v>3.35990061741323</v>
      </c>
      <c r="Z62" s="145"/>
      <c r="AA62" s="153">
        <v>1.8090385699315294</v>
      </c>
      <c r="AB62" s="151">
        <v>7.4827434309209453</v>
      </c>
      <c r="AC62" s="151">
        <v>10.230735788200001</v>
      </c>
      <c r="AD62" s="145">
        <v>4.0999999999999996</v>
      </c>
      <c r="AE62" s="145">
        <v>2</v>
      </c>
      <c r="AF62" s="145">
        <v>1.9</v>
      </c>
      <c r="AG62" s="145"/>
      <c r="AH62" s="157">
        <v>3.6206116317856791</v>
      </c>
    </row>
    <row r="63" spans="12:34" x14ac:dyDescent="0.2">
      <c r="L63" s="154">
        <v>62</v>
      </c>
      <c r="M63" s="145"/>
      <c r="N63" s="152">
        <v>4.655323027409052</v>
      </c>
      <c r="O63" s="152">
        <v>2.4658163224666536</v>
      </c>
      <c r="P63" s="145">
        <v>5</v>
      </c>
      <c r="Q63" s="152">
        <v>2.9631696771989371</v>
      </c>
      <c r="R63" s="151">
        <v>3.143536401536664</v>
      </c>
      <c r="S63" s="146">
        <v>0</v>
      </c>
      <c r="T63" s="158">
        <v>2.8469840159101181</v>
      </c>
      <c r="U63" s="159">
        <v>2.8110174351965873</v>
      </c>
      <c r="V63" s="161">
        <v>2.4342698234593301</v>
      </c>
      <c r="W63" s="145"/>
      <c r="X63" s="147"/>
      <c r="Y63" s="147">
        <v>3.5362877451661467</v>
      </c>
      <c r="Z63" s="145"/>
      <c r="AA63" s="153">
        <v>1.8994741599281031</v>
      </c>
      <c r="AB63" s="151">
        <v>7.88061158431102</v>
      </c>
      <c r="AC63" s="151">
        <v>10.786147882203755</v>
      </c>
      <c r="AD63" s="145">
        <v>4.3</v>
      </c>
      <c r="AE63" s="145">
        <v>2.1</v>
      </c>
      <c r="AF63" s="145">
        <v>2</v>
      </c>
      <c r="AG63" s="145"/>
      <c r="AH63" s="157">
        <v>3.8065676847914482</v>
      </c>
    </row>
    <row r="64" spans="12:34" x14ac:dyDescent="0.2">
      <c r="L64" s="154">
        <v>63</v>
      </c>
      <c r="M64" s="145"/>
      <c r="N64" s="152">
        <v>4.8936202498529981</v>
      </c>
      <c r="O64" s="152">
        <v>2.5887210629535349</v>
      </c>
      <c r="P64" s="145">
        <v>5.2</v>
      </c>
      <c r="Q64" s="152">
        <v>3.0952245699670331</v>
      </c>
      <c r="R64" s="151">
        <v>3.2970542751174814</v>
      </c>
      <c r="S64" s="146">
        <v>0</v>
      </c>
      <c r="T64" s="158">
        <v>2.9937209418744266</v>
      </c>
      <c r="U64" s="159">
        <v>2.9544303144445352</v>
      </c>
      <c r="V64" s="161">
        <v>2.59197813090729</v>
      </c>
      <c r="W64" s="145"/>
      <c r="X64" s="145"/>
      <c r="Y64" s="147">
        <v>3.6700069610713264</v>
      </c>
      <c r="Z64" s="145"/>
      <c r="AA64" s="151">
        <v>1.9928745899245666</v>
      </c>
      <c r="AB64" s="151">
        <v>8.2927579734962631</v>
      </c>
      <c r="AC64" s="151">
        <v>11.362097293691434</v>
      </c>
      <c r="AD64" s="145">
        <v>4.5</v>
      </c>
      <c r="AE64" s="145">
        <v>2.2000000000000002</v>
      </c>
      <c r="AF64" s="145">
        <v>2.1</v>
      </c>
      <c r="AG64" s="145"/>
      <c r="AH64" s="157">
        <v>3.9988685627057587</v>
      </c>
    </row>
    <row r="65" spans="12:34" x14ac:dyDescent="0.2">
      <c r="L65" s="154">
        <v>64</v>
      </c>
      <c r="M65" s="145"/>
      <c r="N65" s="152">
        <v>5.1400727892839013</v>
      </c>
      <c r="O65" s="152">
        <v>2.7156707080931191</v>
      </c>
      <c r="P65" s="145">
        <v>5.5</v>
      </c>
      <c r="Q65" s="152">
        <v>3.230945229700934</v>
      </c>
      <c r="R65" s="151">
        <v>3.4554736178439298</v>
      </c>
      <c r="S65" s="146">
        <v>0</v>
      </c>
      <c r="T65" s="158">
        <v>3.1455302530967995</v>
      </c>
      <c r="U65" s="159">
        <v>3.1027274637772635</v>
      </c>
      <c r="V65" s="161">
        <v>2.7496864383552402</v>
      </c>
      <c r="W65" s="145"/>
      <c r="X65" s="145"/>
      <c r="Y65" s="147">
        <v>3.8037261769765101</v>
      </c>
      <c r="Z65" s="147">
        <v>0.90796475230886453</v>
      </c>
      <c r="AA65" s="151">
        <v>2.0892876799209157</v>
      </c>
      <c r="AB65" s="151">
        <v>8.7194561330313203</v>
      </c>
      <c r="AC65" s="151">
        <v>11.958999310735193</v>
      </c>
      <c r="AD65" s="145">
        <v>4.7</v>
      </c>
      <c r="AE65" s="145">
        <v>2.2999999999999998</v>
      </c>
      <c r="AF65" s="145">
        <v>2.2000000000000002</v>
      </c>
      <c r="AG65" s="145"/>
      <c r="AH65" s="157">
        <v>4.19762487498065</v>
      </c>
    </row>
    <row r="66" spans="12:34" x14ac:dyDescent="0.2">
      <c r="L66" s="154">
        <v>65</v>
      </c>
      <c r="M66" s="145"/>
      <c r="N66" s="152">
        <v>5.3948257658298742</v>
      </c>
      <c r="O66" s="152">
        <v>2.8467320518941808</v>
      </c>
      <c r="P66" s="145">
        <v>5.7</v>
      </c>
      <c r="Q66" s="152">
        <v>3.3703737508396356</v>
      </c>
      <c r="R66" s="151">
        <v>3.6188706628175384</v>
      </c>
      <c r="S66" s="146">
        <v>0</v>
      </c>
      <c r="T66" s="158">
        <v>3.3025039169417041</v>
      </c>
      <c r="U66" s="159">
        <v>3.2559950053956257</v>
      </c>
      <c r="V66" s="161">
        <v>2.9073947458032001</v>
      </c>
      <c r="W66" s="147">
        <v>0.98816706199663673</v>
      </c>
      <c r="X66" s="145"/>
      <c r="Y66" s="147">
        <v>3.9374453928816902</v>
      </c>
      <c r="Z66" s="147">
        <v>0.95381994535235493</v>
      </c>
      <c r="AA66" s="151">
        <v>2.1887612499171545</v>
      </c>
      <c r="AB66" s="151">
        <v>9.1609804063009364</v>
      </c>
      <c r="AC66" s="151">
        <v>12.577270880705107</v>
      </c>
      <c r="AD66" s="147">
        <v>5</v>
      </c>
      <c r="AE66" s="147">
        <v>2.4</v>
      </c>
      <c r="AF66" s="147">
        <v>2.2999999999999998</v>
      </c>
      <c r="AG66" s="147"/>
      <c r="AH66" s="157">
        <v>4.4029473718993604</v>
      </c>
    </row>
    <row r="67" spans="12:34" x14ac:dyDescent="0.2">
      <c r="L67" s="154">
        <v>66</v>
      </c>
      <c r="M67" s="145"/>
      <c r="N67" s="152">
        <v>5.6580245719947255</v>
      </c>
      <c r="O67" s="152">
        <v>2.981971930128088</v>
      </c>
      <c r="P67" s="145">
        <v>6</v>
      </c>
      <c r="Q67" s="152">
        <v>3.5135520473179569</v>
      </c>
      <c r="R67" s="151">
        <v>3.7873216193187278</v>
      </c>
      <c r="S67" s="146">
        <v>0</v>
      </c>
      <c r="T67" s="158">
        <v>3.4647341036102324</v>
      </c>
      <c r="U67" s="159">
        <v>3.4143192095172434</v>
      </c>
      <c r="V67" s="161">
        <v>3.0659974708817725</v>
      </c>
      <c r="W67" s="147">
        <v>1.0413008978234208</v>
      </c>
      <c r="X67" s="145"/>
      <c r="Y67" s="147">
        <v>4.0711646087868703</v>
      </c>
      <c r="Z67" s="147">
        <v>0.99967513839584499</v>
      </c>
      <c r="AA67" s="151">
        <v>2.2913431199132694</v>
      </c>
      <c r="AB67" s="151">
        <v>9.6176059352160408</v>
      </c>
      <c r="AC67" s="151">
        <v>13.217330590813877</v>
      </c>
      <c r="AD67" s="147">
        <v>5.2</v>
      </c>
      <c r="AE67" s="147">
        <v>2.6</v>
      </c>
      <c r="AF67" s="147">
        <v>2.4</v>
      </c>
      <c r="AG67" s="147">
        <v>0.98816706199663673</v>
      </c>
      <c r="AH67" s="157">
        <v>4.6149469425505787</v>
      </c>
    </row>
    <row r="68" spans="12:34" x14ac:dyDescent="0.2">
      <c r="L68" s="154">
        <v>67</v>
      </c>
      <c r="M68" s="145"/>
      <c r="N68" s="152">
        <v>5.9298148689664227</v>
      </c>
      <c r="O68" s="152">
        <v>3.121457219711754</v>
      </c>
      <c r="P68" s="145">
        <v>6.3</v>
      </c>
      <c r="Q68" s="152">
        <v>3.6605218561003259</v>
      </c>
      <c r="R68" s="151">
        <v>3.9609026731806445</v>
      </c>
      <c r="S68" s="146">
        <v>0</v>
      </c>
      <c r="T68" s="158">
        <v>3.6323131834561688</v>
      </c>
      <c r="U68" s="159">
        <v>3.5777864923475153</v>
      </c>
      <c r="V68" s="161">
        <v>3.2210225254378719</v>
      </c>
      <c r="W68" s="147">
        <v>1.0964278436175137</v>
      </c>
      <c r="X68" s="145"/>
      <c r="Y68" s="147">
        <v>4.2048838246920504</v>
      </c>
      <c r="Z68" s="147">
        <v>1.0502458497810565</v>
      </c>
      <c r="AA68" s="151">
        <v>2.3970811099092693</v>
      </c>
      <c r="AB68" s="151">
        <v>10.089608650197947</v>
      </c>
      <c r="AC68" s="151">
        <v>13.879598649186889</v>
      </c>
      <c r="AD68" s="147">
        <v>5.5</v>
      </c>
      <c r="AE68" s="147">
        <v>2.7</v>
      </c>
      <c r="AF68" s="147">
        <v>2.5</v>
      </c>
      <c r="AG68" s="147">
        <v>1.0413008978234208</v>
      </c>
      <c r="AH68" s="157">
        <v>4.8337346128626795</v>
      </c>
    </row>
    <row r="69" spans="12:34" x14ac:dyDescent="0.2">
      <c r="L69" s="154">
        <v>68</v>
      </c>
      <c r="M69" s="145"/>
      <c r="N69" s="152">
        <v>6.2103425830308732</v>
      </c>
      <c r="O69" s="152">
        <v>3.2652548381088198</v>
      </c>
      <c r="P69" s="145">
        <v>6.6</v>
      </c>
      <c r="Q69" s="152">
        <v>3.8113247405929278</v>
      </c>
      <c r="R69" s="151">
        <v>4.13968998715153</v>
      </c>
      <c r="S69" s="146">
        <v>0</v>
      </c>
      <c r="T69" s="158">
        <v>3.8053337243777778</v>
      </c>
      <c r="U69" s="159">
        <v>3.7464834141088623</v>
      </c>
      <c r="V69" s="161">
        <v>3.3814140857776844</v>
      </c>
      <c r="W69" s="147">
        <v>1.1502260494334</v>
      </c>
      <c r="X69" s="147">
        <v>0.9565142518782157</v>
      </c>
      <c r="Y69" s="147">
        <v>4.3813469266297496</v>
      </c>
      <c r="Z69" s="147">
        <v>1.0913855244828301</v>
      </c>
      <c r="AA69" s="151">
        <v>2.5060230399051502</v>
      </c>
      <c r="AB69" s="151">
        <v>10.577265260438052</v>
      </c>
      <c r="AC69" s="151">
        <v>14.564496866434144</v>
      </c>
      <c r="AD69" s="147">
        <v>5.7</v>
      </c>
      <c r="AE69" s="147">
        <v>2.8</v>
      </c>
      <c r="AF69" s="147">
        <v>2.6</v>
      </c>
      <c r="AG69" s="147">
        <v>1.0964278436175137</v>
      </c>
      <c r="AH69" s="157">
        <v>5.0594215436951222</v>
      </c>
    </row>
    <row r="70" spans="12:34" x14ac:dyDescent="0.2">
      <c r="L70" s="154">
        <v>69</v>
      </c>
      <c r="M70" s="145"/>
      <c r="N70" s="152">
        <v>6.4997539020863515</v>
      </c>
      <c r="O70" s="152">
        <v>3.4134317427484717</v>
      </c>
      <c r="P70" s="145">
        <v>6.8</v>
      </c>
      <c r="Q70" s="152">
        <v>3.9660020939403169</v>
      </c>
      <c r="R70" s="151">
        <v>4.3237597012461437</v>
      </c>
      <c r="S70" s="146">
        <v>0</v>
      </c>
      <c r="T70" s="158">
        <v>3.9838884892819939</v>
      </c>
      <c r="U70" s="159">
        <v>3.9204966771255259</v>
      </c>
      <c r="V70" s="161">
        <v>3.5472748975952686</v>
      </c>
      <c r="W70" s="147">
        <v>1.20435644024384</v>
      </c>
      <c r="X70" s="147">
        <v>1.0066814506001893</v>
      </c>
      <c r="Y70" s="147">
        <v>4.5322616478294835</v>
      </c>
      <c r="Z70" s="147">
        <v>1.1531484875026696</v>
      </c>
      <c r="AA70" s="151">
        <v>2.6182167299008996</v>
      </c>
      <c r="AB70" s="151">
        <v>11.08085324442216</v>
      </c>
      <c r="AC70" s="151">
        <v>15.272448637704754</v>
      </c>
      <c r="AD70" s="147">
        <v>6</v>
      </c>
      <c r="AE70" s="147">
        <v>2.9</v>
      </c>
      <c r="AF70" s="147">
        <v>2.7</v>
      </c>
      <c r="AG70" s="147">
        <v>1.1502260494334</v>
      </c>
      <c r="AH70" s="157">
        <v>5.2921190289845743</v>
      </c>
    </row>
    <row r="71" spans="12:34" x14ac:dyDescent="0.2">
      <c r="L71" s="154">
        <v>70</v>
      </c>
      <c r="M71" s="145"/>
      <c r="N71" s="152">
        <v>6.7981952722545245</v>
      </c>
      <c r="O71" s="152">
        <v>3.5660549304609641</v>
      </c>
      <c r="P71" s="145">
        <v>7.1</v>
      </c>
      <c r="Q71" s="152">
        <v>4.1245951422117937</v>
      </c>
      <c r="R71" s="151">
        <v>4.5131879330867912</v>
      </c>
      <c r="S71" s="146">
        <v>0</v>
      </c>
      <c r="T71" s="158">
        <v>4.1680704336181176</v>
      </c>
      <c r="U71" s="159">
        <v>4.0999131239617812</v>
      </c>
      <c r="V71" s="161">
        <v>3.6959362830429798</v>
      </c>
      <c r="W71" s="147">
        <v>1.2584868310542801</v>
      </c>
      <c r="X71" s="147">
        <v>1.0587008035035788</v>
      </c>
      <c r="Y71" s="147">
        <v>4.6831763690292201</v>
      </c>
      <c r="Z71" s="147">
        <v>1.21491145052251</v>
      </c>
      <c r="AA71" s="151">
        <v>2.7337099998965333</v>
      </c>
      <c r="AB71" s="151">
        <v>11.600650840707434</v>
      </c>
      <c r="AC71" s="151">
        <v>16.003878925203704</v>
      </c>
      <c r="AD71" s="147">
        <v>6.2</v>
      </c>
      <c r="AE71" s="147">
        <v>3</v>
      </c>
      <c r="AF71" s="147">
        <v>2.9</v>
      </c>
      <c r="AG71" s="147">
        <v>1.20435644024384</v>
      </c>
      <c r="AH71" s="157">
        <v>5.5319384939434828</v>
      </c>
    </row>
    <row r="72" spans="12:34" x14ac:dyDescent="0.2">
      <c r="L72" s="154">
        <v>71</v>
      </c>
      <c r="M72" s="145"/>
      <c r="N72" s="152">
        <v>7.1058133945837909</v>
      </c>
      <c r="O72" s="152">
        <v>3.7231914369292163</v>
      </c>
      <c r="P72" s="145">
        <v>7.5</v>
      </c>
      <c r="Q72" s="152">
        <v>4.287144947483073</v>
      </c>
      <c r="R72" s="151">
        <v>4.7080507782343179</v>
      </c>
      <c r="S72" s="146">
        <v>0</v>
      </c>
      <c r="T72" s="158">
        <v>4.3579727029779791</v>
      </c>
      <c r="U72" s="159">
        <v>4.2848197356110944</v>
      </c>
      <c r="V72" s="161">
        <v>3.85364459049093</v>
      </c>
      <c r="W72" s="147">
        <v>1.3126172218647201</v>
      </c>
      <c r="X72" s="147">
        <v>1.1126127625783524</v>
      </c>
      <c r="Y72" s="147">
        <v>4.8340910902289496</v>
      </c>
      <c r="Z72" s="147">
        <v>1.27667441354235</v>
      </c>
      <c r="AA72" s="151">
        <v>2.8525506698920329</v>
      </c>
      <c r="AB72" s="151">
        <v>12.136937038942648</v>
      </c>
      <c r="AC72" s="151">
        <v>16.759214241152609</v>
      </c>
      <c r="AD72" s="147">
        <v>6.5</v>
      </c>
      <c r="AE72" s="147">
        <v>3.2</v>
      </c>
      <c r="AF72" s="147">
        <v>3.0333333333333301</v>
      </c>
      <c r="AG72" s="147">
        <v>1.2584868310542801</v>
      </c>
      <c r="AH72" s="157">
        <v>5.778991493308733</v>
      </c>
    </row>
    <row r="73" spans="12:34" x14ac:dyDescent="0.2">
      <c r="L73" s="154">
        <v>72</v>
      </c>
      <c r="M73" s="145"/>
      <c r="N73" s="152">
        <v>7.4227552218413493</v>
      </c>
      <c r="O73" s="152">
        <v>3.8849083361556631</v>
      </c>
      <c r="P73" s="145">
        <v>7.8</v>
      </c>
      <c r="Q73" s="152">
        <v>4.4536924108178049</v>
      </c>
      <c r="R73" s="151">
        <v>4.9084243105095897</v>
      </c>
      <c r="S73" s="146">
        <v>0</v>
      </c>
      <c r="T73" s="158">
        <v>4.5536886307599085</v>
      </c>
      <c r="U73" s="159">
        <v>4.4753036297342845</v>
      </c>
      <c r="V73" s="161">
        <v>4.0787066343885821</v>
      </c>
      <c r="W73" s="147">
        <v>1.3667476126751501</v>
      </c>
      <c r="X73" s="147">
        <v>1.1684580707218659</v>
      </c>
      <c r="Y73" s="147">
        <v>4.9850058114286897</v>
      </c>
      <c r="Z73" s="147">
        <v>1.33843737656219</v>
      </c>
      <c r="AA73" s="151">
        <v>2.9747865598874004</v>
      </c>
      <c r="AB73" s="151">
        <v>12.689991571121068</v>
      </c>
      <c r="AC73" s="151">
        <v>17.538882631177</v>
      </c>
      <c r="AD73" s="147">
        <v>6.8</v>
      </c>
      <c r="AE73" s="147">
        <v>3.3</v>
      </c>
      <c r="AF73" s="147">
        <v>3.18333333333333</v>
      </c>
      <c r="AG73" s="147">
        <v>1.3126172218647201</v>
      </c>
      <c r="AH73" s="157">
        <v>6.0333897096384597</v>
      </c>
    </row>
    <row r="74" spans="12:34" x14ac:dyDescent="0.2">
      <c r="L74" s="154">
        <v>73</v>
      </c>
      <c r="M74" s="145"/>
      <c r="N74" s="152">
        <v>7.7491679553902344</v>
      </c>
      <c r="O74" s="152">
        <v>4.0512727399440251</v>
      </c>
      <c r="P74" s="145">
        <v>8.1</v>
      </c>
      <c r="Q74" s="152">
        <v>4.6242782751538209</v>
      </c>
      <c r="R74" s="151">
        <v>5.1143845823058287</v>
      </c>
      <c r="S74" s="146">
        <v>0</v>
      </c>
      <c r="T74" s="158">
        <v>4.7553117358939767</v>
      </c>
      <c r="U74" s="159">
        <v>4.6714520589446034</v>
      </c>
      <c r="V74" s="161">
        <v>4.2588661873197697</v>
      </c>
      <c r="W74" s="147">
        <v>1.4208780034855899</v>
      </c>
      <c r="X74" s="147">
        <v>1.2262777596892049</v>
      </c>
      <c r="Y74" s="147">
        <v>5.1359205326284201</v>
      </c>
      <c r="Z74" s="147">
        <v>1.4002003395820299</v>
      </c>
      <c r="AA74" s="151">
        <v>3.1004654898826445</v>
      </c>
      <c r="AB74" s="151">
        <v>13.26009490305761</v>
      </c>
      <c r="AC74" s="151">
        <v>18.343313658103718</v>
      </c>
      <c r="AD74" s="147">
        <v>7.1</v>
      </c>
      <c r="AE74" s="147">
        <v>3.5</v>
      </c>
      <c r="AF74" s="147">
        <v>3.3333333333333299</v>
      </c>
      <c r="AG74" s="147">
        <v>1.3667476126751501</v>
      </c>
      <c r="AH74" s="157">
        <v>6.2952449516548334</v>
      </c>
    </row>
    <row r="75" spans="12:34" x14ac:dyDescent="0.2">
      <c r="L75" s="154">
        <v>74</v>
      </c>
      <c r="M75" s="145"/>
      <c r="N75" s="152">
        <v>8.0851990421481119</v>
      </c>
      <c r="O75" s="152">
        <v>4.2223517973950644</v>
      </c>
      <c r="P75" s="145">
        <v>8.4</v>
      </c>
      <c r="Q75" s="152">
        <v>4.7989431280984087</v>
      </c>
      <c r="R75" s="151">
        <v>5.3260076248920747</v>
      </c>
      <c r="S75" s="146">
        <v>0</v>
      </c>
      <c r="T75" s="158">
        <v>4.962935720626021</v>
      </c>
      <c r="U75" s="159">
        <v>4.8733524091379099</v>
      </c>
      <c r="V75" s="161">
        <v>4.45025136299257</v>
      </c>
      <c r="W75" s="147">
        <v>1.4750083942960299</v>
      </c>
      <c r="X75" s="147">
        <v>1.286113148086357</v>
      </c>
      <c r="Y75" s="147">
        <v>5.2868352538281496</v>
      </c>
      <c r="Z75" s="147">
        <v>1.4619633026018699</v>
      </c>
      <c r="AA75" s="151">
        <v>3.2296352798777641</v>
      </c>
      <c r="AB75" s="151">
        <v>13.847528226080771</v>
      </c>
      <c r="AC75" s="151">
        <v>19.17293838615247</v>
      </c>
      <c r="AD75" s="147">
        <v>7.4</v>
      </c>
      <c r="AE75" s="147">
        <v>3.6</v>
      </c>
      <c r="AF75" s="147">
        <v>3.4833333333333298</v>
      </c>
      <c r="AG75" s="147">
        <v>1.4208780034855899</v>
      </c>
      <c r="AH75" s="157">
        <v>6.5646691526312191</v>
      </c>
    </row>
    <row r="76" spans="12:34" x14ac:dyDescent="0.2">
      <c r="L76" s="154">
        <v>75</v>
      </c>
      <c r="M76" s="145"/>
      <c r="N76" s="152">
        <v>8.4309961716241997</v>
      </c>
      <c r="O76" s="152">
        <v>4.3982126944158564</v>
      </c>
      <c r="P76" s="145">
        <v>8.8000000000000007</v>
      </c>
      <c r="Q76" s="152">
        <v>4.9777274046364317</v>
      </c>
      <c r="R76" s="151">
        <v>5.5433694487085292</v>
      </c>
      <c r="S76" s="146">
        <v>0</v>
      </c>
      <c r="T76" s="158">
        <v>5.1766544683581204</v>
      </c>
      <c r="U76" s="159">
        <v>5.0810921978660257</v>
      </c>
      <c r="V76" s="161">
        <v>4.6631006997270488</v>
      </c>
      <c r="W76" s="147">
        <v>1.6144539359326624</v>
      </c>
      <c r="X76" s="147">
        <v>1.34294564664178</v>
      </c>
      <c r="Y76" s="147">
        <v>5.4994146088445399</v>
      </c>
      <c r="Z76" s="147">
        <v>1.5237262656217101</v>
      </c>
      <c r="AA76" s="151">
        <v>3.3623437498727307</v>
      </c>
      <c r="AB76" s="151">
        <v>14.452573448931304</v>
      </c>
      <c r="AC76" s="151">
        <v>20.028189365507121</v>
      </c>
      <c r="AD76" s="147">
        <v>7.7</v>
      </c>
      <c r="AE76" s="147">
        <v>3.4</v>
      </c>
      <c r="AF76" s="147">
        <v>3.6333333333333302</v>
      </c>
      <c r="AG76" s="147">
        <v>1.4750083942960299</v>
      </c>
      <c r="AH76" s="157">
        <v>6.8417743688215626</v>
      </c>
    </row>
    <row r="77" spans="12:34" x14ac:dyDescent="0.2">
      <c r="L77" s="154">
        <v>76</v>
      </c>
      <c r="M77" s="145"/>
      <c r="N77" s="152">
        <v>8.7867072730318316</v>
      </c>
      <c r="O77" s="152">
        <v>4.5789226532421505</v>
      </c>
      <c r="P77" s="145">
        <v>9.1</v>
      </c>
      <c r="Q77" s="152">
        <v>5.160671389755457</v>
      </c>
      <c r="R77" s="151">
        <v>5.7665460436534426</v>
      </c>
      <c r="S77" s="146">
        <v>0</v>
      </c>
      <c r="T77" s="158">
        <v>5.3965620415435636</v>
      </c>
      <c r="U77" s="159">
        <v>5.2947590727518925</v>
      </c>
      <c r="V77" s="161">
        <v>4.8616405957537401</v>
      </c>
      <c r="W77" s="147">
        <v>1.6970227103518301</v>
      </c>
      <c r="X77" s="147">
        <v>1.40077773119092</v>
      </c>
      <c r="Y77" s="147">
        <v>5.6710066711705922</v>
      </c>
      <c r="Z77" s="147">
        <v>1.5854892286415501</v>
      </c>
      <c r="AA77" s="151">
        <v>3.498638719867575</v>
      </c>
      <c r="AB77" s="151">
        <v>15.075513189859832</v>
      </c>
      <c r="AC77" s="151">
        <v>20.909500617251592</v>
      </c>
      <c r="AD77" s="147">
        <v>8</v>
      </c>
      <c r="AE77" s="147">
        <v>3.5</v>
      </c>
      <c r="AF77" s="147">
        <v>3.7833333333333301</v>
      </c>
      <c r="AG77" s="147">
        <v>1.6144539359326624</v>
      </c>
      <c r="AH77" s="157">
        <v>7.126672777930918</v>
      </c>
    </row>
    <row r="78" spans="12:34" x14ac:dyDescent="0.2">
      <c r="L78" s="154">
        <v>77</v>
      </c>
      <c r="M78" s="145"/>
      <c r="N78" s="152">
        <v>9.1524805124732911</v>
      </c>
      <c r="O78" s="152">
        <v>4.7645489319731729</v>
      </c>
      <c r="P78" s="145">
        <v>9.5</v>
      </c>
      <c r="Q78" s="152">
        <v>5.3478152209914107</v>
      </c>
      <c r="R78" s="151">
        <v>5.9956133793625801</v>
      </c>
      <c r="S78" s="146">
        <v>0</v>
      </c>
      <c r="T78" s="158">
        <v>5.6227526796337415</v>
      </c>
      <c r="U78" s="159">
        <v>5.5144408099444195</v>
      </c>
      <c r="V78" s="161">
        <v>5.06375785195738</v>
      </c>
      <c r="W78" s="147">
        <v>1.7938106765753701</v>
      </c>
      <c r="X78" s="147">
        <v>1.45860981574005</v>
      </c>
      <c r="Y78" s="147">
        <v>5.8425987334966498</v>
      </c>
      <c r="Z78" s="147">
        <v>1.64725219166139</v>
      </c>
      <c r="AA78" s="151">
        <v>3.6385680098622819</v>
      </c>
      <c r="AB78" s="151">
        <v>15.716630768915971</v>
      </c>
      <c r="AC78" s="151">
        <v>21.817307618658496</v>
      </c>
      <c r="AD78" s="147">
        <v>8.4</v>
      </c>
      <c r="AE78" s="147">
        <v>3.6</v>
      </c>
      <c r="AF78" s="147">
        <v>3.93333333333333</v>
      </c>
      <c r="AG78" s="147">
        <v>1.6970227103518301</v>
      </c>
      <c r="AH78" s="157">
        <v>7.4194766776246679</v>
      </c>
    </row>
    <row r="79" spans="12:34" x14ac:dyDescent="0.2">
      <c r="L79" s="154">
        <v>78</v>
      </c>
      <c r="M79" s="145"/>
      <c r="N79" s="152">
        <v>9.5284642901945489</v>
      </c>
      <c r="O79" s="152">
        <v>4.9551588241184916</v>
      </c>
      <c r="P79" s="145">
        <v>9.8000000000000007</v>
      </c>
      <c r="Q79" s="152">
        <v>5.5391988908981</v>
      </c>
      <c r="R79" s="151">
        <v>6.2306474054812373</v>
      </c>
      <c r="S79" s="146">
        <v>0</v>
      </c>
      <c r="T79" s="158">
        <v>5.8553207970756196</v>
      </c>
      <c r="U79" s="159">
        <v>5.7402253126119973</v>
      </c>
      <c r="V79" s="161">
        <v>5.26587510816102</v>
      </c>
      <c r="W79" s="147">
        <v>1.8905986427989101</v>
      </c>
      <c r="X79" s="147">
        <v>1.51644190028919</v>
      </c>
      <c r="Y79" s="147">
        <v>6.0141907958227003</v>
      </c>
      <c r="Z79" s="147">
        <v>1.70901515468123</v>
      </c>
      <c r="AA79" s="151">
        <v>3.7821794398568458</v>
      </c>
      <c r="AB79" s="151">
        <v>16.376210200421568</v>
      </c>
      <c r="AC79" s="151">
        <v>22.752047288816591</v>
      </c>
      <c r="AD79" s="147">
        <v>8.6999999999999993</v>
      </c>
      <c r="AE79" s="147"/>
      <c r="AF79" s="147">
        <v>4</v>
      </c>
      <c r="AG79" s="147">
        <v>1.7938106765753701</v>
      </c>
      <c r="AH79" s="157">
        <v>7.7202984840758528</v>
      </c>
    </row>
    <row r="80" spans="12:34" x14ac:dyDescent="0.2">
      <c r="L80" s="154">
        <v>79</v>
      </c>
      <c r="M80" s="145"/>
      <c r="N80" s="152">
        <v>9.9148072379066825</v>
      </c>
      <c r="O80" s="152">
        <v>5.150819658156256</v>
      </c>
      <c r="P80" s="145">
        <v>10.199999999999999</v>
      </c>
      <c r="Q80" s="152">
        <v>5.7348622494438164</v>
      </c>
      <c r="R80" s="151">
        <v>6.4717240519288701</v>
      </c>
      <c r="S80" s="146">
        <v>0</v>
      </c>
      <c r="T80" s="158">
        <v>6.0943609813574859</v>
      </c>
      <c r="U80" s="159">
        <v>5.9722006094729956</v>
      </c>
      <c r="V80" s="161">
        <v>5.46799236436466</v>
      </c>
      <c r="W80" s="147">
        <v>1.9294636520940949</v>
      </c>
      <c r="X80" s="147">
        <v>1.57427398483832</v>
      </c>
      <c r="Y80" s="147">
        <v>6.18578285814875</v>
      </c>
      <c r="Z80" s="147">
        <v>1.77077811770107</v>
      </c>
      <c r="AA80" s="151">
        <v>3.9295208298512625</v>
      </c>
      <c r="AB80" s="151">
        <v>17.05453618562154</v>
      </c>
      <c r="AC80" s="151">
        <v>23.714157974584857</v>
      </c>
      <c r="AD80" s="147">
        <v>9</v>
      </c>
      <c r="AE80" s="147"/>
      <c r="AF80" s="147">
        <v>4.2333333333333298</v>
      </c>
      <c r="AG80" s="147">
        <v>1.8905986427989101</v>
      </c>
      <c r="AH80" s="157">
        <v>8.0292507305485721</v>
      </c>
    </row>
    <row r="81" spans="12:34" x14ac:dyDescent="0.2">
      <c r="L81" s="154">
        <v>80</v>
      </c>
      <c r="M81" s="145"/>
      <c r="N81" s="152">
        <v>10.311658216172393</v>
      </c>
      <c r="O81" s="152">
        <v>5.3515987971027945</v>
      </c>
      <c r="P81" s="145">
        <v>10.6</v>
      </c>
      <c r="Q81" s="152">
        <v>5.934845006338362</v>
      </c>
      <c r="R81" s="151">
        <v>6.71891922915718</v>
      </c>
      <c r="S81" s="146">
        <v>0</v>
      </c>
      <c r="T81" s="158">
        <v>6.3399679911012372</v>
      </c>
      <c r="U81" s="159">
        <v>6.2104548533618109</v>
      </c>
      <c r="V81" s="162">
        <v>5.766784467619412</v>
      </c>
      <c r="W81" s="145">
        <v>2.0141958196632874</v>
      </c>
      <c r="X81" s="147">
        <v>1.689804664567859</v>
      </c>
      <c r="Y81" s="147">
        <v>6.3573749204747996</v>
      </c>
      <c r="Z81" s="147">
        <v>1.8325410807208999</v>
      </c>
      <c r="AA81" s="151">
        <v>4.0806399998455412</v>
      </c>
      <c r="AB81" s="151">
        <v>17.751894105505954</v>
      </c>
      <c r="AC81" s="151">
        <v>24.704079436862614</v>
      </c>
      <c r="AD81" s="145">
        <v>9.4</v>
      </c>
      <c r="AE81" s="145"/>
      <c r="AF81" s="145">
        <v>4.3833333333333302</v>
      </c>
      <c r="AG81" s="147">
        <v>1.9294636520940949</v>
      </c>
      <c r="AH81" s="157">
        <v>8.3464460660162239</v>
      </c>
    </row>
    <row r="82" spans="12:34" x14ac:dyDescent="0.2">
      <c r="L82" s="154">
        <v>81</v>
      </c>
      <c r="M82" s="145"/>
      <c r="N82" s="152">
        <v>10.719166311854663</v>
      </c>
      <c r="O82" s="152">
        <v>5.5575636380926579</v>
      </c>
      <c r="P82" s="145">
        <v>11</v>
      </c>
      <c r="Q82" s="152">
        <v>6.1391867332929273</v>
      </c>
      <c r="R82" s="151">
        <v>6.9723088284014514</v>
      </c>
      <c r="S82" s="146">
        <v>0</v>
      </c>
      <c r="T82" s="158">
        <v>6.5922367541997886</v>
      </c>
      <c r="U82" s="159">
        <v>6.4550763198293746</v>
      </c>
      <c r="V82" s="162">
        <v>6.0066098596123432</v>
      </c>
      <c r="W82" s="145">
        <v>2.1018921401114521</v>
      </c>
      <c r="X82" s="147">
        <v>1.7668696141771201</v>
      </c>
      <c r="Y82" s="147">
        <v>6.5743020324919392</v>
      </c>
      <c r="Z82" s="147">
        <v>1.8943040437407399</v>
      </c>
      <c r="AA82" s="151">
        <v>4.235584769839682</v>
      </c>
      <c r="AB82" s="151">
        <v>18.468570013797294</v>
      </c>
      <c r="AC82" s="151">
        <v>25.722252837164035</v>
      </c>
      <c r="AD82" s="145">
        <v>9.8000000000000007</v>
      </c>
      <c r="AE82" s="145"/>
      <c r="AF82" s="145">
        <v>4.5999999999999996</v>
      </c>
      <c r="AG82" s="145">
        <v>2.0141958196632874</v>
      </c>
      <c r="AH82" s="157">
        <v>8.6719972538134584</v>
      </c>
    </row>
    <row r="83" spans="12:34" x14ac:dyDescent="0.2">
      <c r="L83" s="154">
        <v>82</v>
      </c>
      <c r="M83" s="145"/>
      <c r="N83" s="152">
        <v>11.137480835624961</v>
      </c>
      <c r="O83" s="152">
        <v>5.768781611969156</v>
      </c>
      <c r="P83" s="145">
        <v>11.4</v>
      </c>
      <c r="Q83" s="152">
        <v>6.3479268662159818</v>
      </c>
      <c r="R83" s="151">
        <v>7.231968721925476</v>
      </c>
      <c r="S83" s="146">
        <v>0</v>
      </c>
      <c r="T83" s="158">
        <v>6.8512623659976191</v>
      </c>
      <c r="U83" s="159">
        <v>6.7061534057765861</v>
      </c>
      <c r="V83" s="162">
        <v>6.2532817743392144</v>
      </c>
      <c r="W83" s="145">
        <v>2.1922599772449654</v>
      </c>
      <c r="X83" s="147">
        <v>1.85355099631646</v>
      </c>
      <c r="Y83" s="147">
        <v>6.7307824115876302</v>
      </c>
      <c r="Z83" s="163">
        <v>1.9922865639312057</v>
      </c>
      <c r="AA83" s="151">
        <v>4.3944029598336769</v>
      </c>
      <c r="AB83" s="151">
        <v>19.20485063009637</v>
      </c>
      <c r="AC83" s="151">
        <v>26.769120724486072</v>
      </c>
      <c r="AD83" s="145">
        <v>10.1</v>
      </c>
      <c r="AE83" s="145"/>
      <c r="AF83" s="145">
        <v>4.7</v>
      </c>
      <c r="AG83" s="145">
        <v>2.1018921401114521</v>
      </c>
      <c r="AH83" s="157">
        <v>9.0060171703203604</v>
      </c>
    </row>
    <row r="84" spans="12:34" x14ac:dyDescent="0.2">
      <c r="L84" s="154">
        <v>83</v>
      </c>
      <c r="M84" s="145"/>
      <c r="N84" s="152">
        <v>11.566751319530145</v>
      </c>
      <c r="O84" s="152">
        <v>5.9853201828845517</v>
      </c>
      <c r="P84" s="145">
        <v>11.8</v>
      </c>
      <c r="Q84" s="152">
        <v>6.5611047073474777</v>
      </c>
      <c r="R84" s="151">
        <v>7.497974763260542</v>
      </c>
      <c r="S84" s="146">
        <v>0</v>
      </c>
      <c r="T84" s="158">
        <v>7.1171400875133193</v>
      </c>
      <c r="U84" s="159">
        <v>6.9637746281198707</v>
      </c>
      <c r="V84" s="162">
        <v>6.5069085894440271</v>
      </c>
      <c r="W84" s="145">
        <v>2.2853466426088302</v>
      </c>
      <c r="X84" s="147">
        <v>1.9222952159122983</v>
      </c>
      <c r="Y84" s="147">
        <v>6.9570069584493517</v>
      </c>
      <c r="Z84" s="163">
        <v>2.0705803549735644</v>
      </c>
      <c r="AA84" s="151">
        <v>4.557142389827515</v>
      </c>
      <c r="AB84" s="151">
        <v>19.961023333182638</v>
      </c>
      <c r="AC84" s="151">
        <v>27.845127022461092</v>
      </c>
      <c r="AD84" s="145">
        <v>10.5</v>
      </c>
      <c r="AE84" s="145"/>
      <c r="AF84" s="145">
        <v>4.9000000000000004</v>
      </c>
      <c r="AG84" s="145">
        <v>2.1922599772449654</v>
      </c>
      <c r="AH84" s="157">
        <v>9.3486188036781144</v>
      </c>
    </row>
    <row r="85" spans="12:34" x14ac:dyDescent="0.2">
      <c r="L85" s="154">
        <v>84</v>
      </c>
      <c r="M85" s="145"/>
      <c r="N85" s="152">
        <v>12.00712751461441</v>
      </c>
      <c r="O85" s="152">
        <v>6.2072468479101568</v>
      </c>
      <c r="P85" s="145">
        <v>12.2</v>
      </c>
      <c r="Q85" s="152">
        <v>6.7787594273340073</v>
      </c>
      <c r="R85" s="151">
        <v>7.7704027874383703</v>
      </c>
      <c r="S85" s="146">
        <v>0</v>
      </c>
      <c r="T85" s="158">
        <v>7.3899653437022597</v>
      </c>
      <c r="U85" s="159">
        <v>7.2280286224873693</v>
      </c>
      <c r="V85" s="162">
        <v>6.7675990532878822</v>
      </c>
      <c r="W85" s="145">
        <v>2.3811996969112199</v>
      </c>
      <c r="X85" s="145">
        <v>2.010081338730191</v>
      </c>
      <c r="Y85" s="147">
        <v>7.152990740764352</v>
      </c>
      <c r="Z85" s="163">
        <v>2.1509577761702712</v>
      </c>
      <c r="AA85" s="151">
        <v>4.7238508798211969</v>
      </c>
      <c r="AB85" s="151">
        <v>20.737376154462382</v>
      </c>
      <c r="AC85" s="151">
        <v>28.950717016783894</v>
      </c>
      <c r="AD85" s="145">
        <v>10.9</v>
      </c>
      <c r="AE85" s="145"/>
      <c r="AF85" s="145">
        <v>5.0999999999999996</v>
      </c>
      <c r="AG85" s="145">
        <v>2.2853466426088302</v>
      </c>
      <c r="AH85" s="157">
        <v>9.6999152525343355</v>
      </c>
    </row>
    <row r="86" spans="12:34" x14ac:dyDescent="0.2">
      <c r="L86" s="154">
        <v>85</v>
      </c>
      <c r="M86" s="145"/>
      <c r="N86" s="152">
        <v>12.45875938859569</v>
      </c>
      <c r="O86" s="152">
        <v>6.434629136655273</v>
      </c>
      <c r="P86" s="145">
        <v>12.7</v>
      </c>
      <c r="Q86" s="152">
        <v>7.0009300672471042</v>
      </c>
      <c r="R86" s="151">
        <v>8.0493286112185043</v>
      </c>
      <c r="S86" s="146">
        <v>0</v>
      </c>
      <c r="T86" s="158">
        <v>7.6698337217584331</v>
      </c>
      <c r="U86" s="159">
        <v>7.4990041419449192</v>
      </c>
      <c r="V86" s="162">
        <v>7.0354622817274111</v>
      </c>
      <c r="W86" s="145">
        <v>2.4798669483098283</v>
      </c>
      <c r="X86" s="145">
        <v>2.0950388998126379</v>
      </c>
      <c r="Y86" s="147">
        <v>7.3520779149341084</v>
      </c>
      <c r="Z86" s="163">
        <v>2.2334484821023568</v>
      </c>
      <c r="AA86" s="151">
        <v>4.8945762498147412</v>
      </c>
      <c r="AB86" s="151">
        <v>21.534197771560642</v>
      </c>
      <c r="AC86" s="151">
        <v>30.086337342903295</v>
      </c>
      <c r="AD86" s="145">
        <v>11.3</v>
      </c>
      <c r="AE86" s="145"/>
      <c r="AF86" s="145">
        <v>5.3</v>
      </c>
      <c r="AG86" s="145">
        <v>2.3811996969112199</v>
      </c>
      <c r="AH86" s="157">
        <v>10.060019724817945</v>
      </c>
    </row>
    <row r="87" spans="12:34" x14ac:dyDescent="0.2">
      <c r="L87" s="154">
        <v>86</v>
      </c>
      <c r="M87" s="145"/>
      <c r="N87" s="152">
        <v>12.92179712359369</v>
      </c>
      <c r="O87" s="152">
        <v>6.6675346108953359</v>
      </c>
      <c r="P87" s="145">
        <v>13.1</v>
      </c>
      <c r="Q87" s="152">
        <v>7.2276555405469738</v>
      </c>
      <c r="R87" s="151">
        <v>8.3348280333101226</v>
      </c>
      <c r="S87" s="146">
        <v>0</v>
      </c>
      <c r="T87" s="158">
        <v>7.9568409694536708</v>
      </c>
      <c r="U87" s="159">
        <v>7.7767900557505918</v>
      </c>
      <c r="V87" s="162">
        <v>7.3106077549592117</v>
      </c>
      <c r="W87" s="145">
        <v>2.5813964507303724</v>
      </c>
      <c r="X87" s="145">
        <v>2.1825302485495905</v>
      </c>
      <c r="Y87" s="147">
        <v>7.5490961612007004</v>
      </c>
      <c r="Z87" s="163">
        <v>2.3180821909671159</v>
      </c>
      <c r="AA87" s="151">
        <v>5.0693663198081165</v>
      </c>
      <c r="AB87" s="151">
        <v>22.351777502051387</v>
      </c>
      <c r="AC87" s="151">
        <v>31.2524359739711</v>
      </c>
      <c r="AD87" s="145">
        <v>11.7</v>
      </c>
      <c r="AE87" s="145"/>
      <c r="AF87" s="145">
        <v>5.5</v>
      </c>
      <c r="AG87" s="145">
        <v>2.4798669483098283</v>
      </c>
      <c r="AH87" s="157">
        <v>10.429045536541521</v>
      </c>
    </row>
    <row r="88" spans="12:34" x14ac:dyDescent="0.2">
      <c r="L88" s="154">
        <v>87</v>
      </c>
      <c r="M88" s="145"/>
      <c r="N88" s="152">
        <v>13.396391113908818</v>
      </c>
      <c r="O88" s="152">
        <v>6.9060308642084944</v>
      </c>
      <c r="P88" s="145">
        <v>13.6</v>
      </c>
      <c r="Q88" s="152">
        <v>7.4589746349938011</v>
      </c>
      <c r="R88" s="145"/>
      <c r="S88" s="146">
        <v>0</v>
      </c>
      <c r="T88" s="158">
        <v>8.2510829935135028</v>
      </c>
      <c r="U88" s="159">
        <v>8.0614753481372308</v>
      </c>
      <c r="V88" s="162">
        <v>7.5931453144284777</v>
      </c>
      <c r="W88" s="145">
        <v>2.685836502216246</v>
      </c>
      <c r="X88" s="145">
        <v>2.2726001692637405</v>
      </c>
      <c r="Y88" s="147">
        <v>7.7466316394430699</v>
      </c>
      <c r="Z88" s="163">
        <v>2.4048886839637271</v>
      </c>
      <c r="AA88" s="151">
        <v>5.2482689098013511</v>
      </c>
      <c r="AB88" s="151">
        <v>23.190405297322023</v>
      </c>
      <c r="AC88" s="151">
        <v>32.449462209040121</v>
      </c>
      <c r="AD88" s="145">
        <v>12.1</v>
      </c>
      <c r="AE88" s="145"/>
      <c r="AF88" s="145">
        <v>5.7</v>
      </c>
      <c r="AG88" s="145">
        <v>2.5813964507303724</v>
      </c>
      <c r="AH88" s="157">
        <v>10.80710611063126</v>
      </c>
    </row>
    <row r="89" spans="12:34" x14ac:dyDescent="0.2">
      <c r="L89" s="154">
        <v>88</v>
      </c>
      <c r="M89" s="145"/>
      <c r="N89" s="152">
        <v>13.882691963848867</v>
      </c>
      <c r="O89" s="152">
        <v>7.1501855216203767</v>
      </c>
      <c r="P89" s="145">
        <v>14</v>
      </c>
      <c r="Q89" s="152">
        <v>7.6949260145085585</v>
      </c>
      <c r="R89" s="145"/>
      <c r="S89" s="146">
        <v>0</v>
      </c>
      <c r="T89" s="158">
        <v>8.5526558580278547</v>
      </c>
      <c r="U89" s="159">
        <v>8.3531491171214203</v>
      </c>
      <c r="V89" s="162">
        <v>7.8831851597991545</v>
      </c>
      <c r="W89" s="145">
        <v>2.7932356433082974</v>
      </c>
      <c r="X89" s="145">
        <v>2.3652937063698727</v>
      </c>
      <c r="Y89" s="147">
        <v>7.94416711768545</v>
      </c>
      <c r="Z89" s="163">
        <v>2.4938978046917817</v>
      </c>
      <c r="AA89" s="151">
        <v>5.4313318397944279</v>
      </c>
      <c r="AB89" s="151">
        <v>24.050371736567062</v>
      </c>
      <c r="AC89" s="151">
        <v>33.677866661500431</v>
      </c>
      <c r="AD89" s="145">
        <v>12.6</v>
      </c>
      <c r="AE89" s="145"/>
      <c r="AF89" s="145">
        <v>5.9</v>
      </c>
      <c r="AG89" s="145">
        <v>2.685836502216246</v>
      </c>
      <c r="AH89" s="157">
        <v>11.194314975782577</v>
      </c>
    </row>
    <row r="90" spans="12:34" x14ac:dyDescent="0.2">
      <c r="L90" s="154">
        <v>89</v>
      </c>
      <c r="M90" s="145"/>
      <c r="N90" s="152">
        <v>14.380850485603561</v>
      </c>
      <c r="O90" s="152">
        <v>7.4000662392571508</v>
      </c>
      <c r="P90" s="145">
        <v>14.5</v>
      </c>
      <c r="Q90" s="152">
        <v>7.9355482209850754</v>
      </c>
      <c r="R90" s="145"/>
      <c r="S90" s="146">
        <v>0</v>
      </c>
      <c r="T90" s="158">
        <v>8.8616557828959266</v>
      </c>
      <c r="U90" s="159">
        <v>8.651900573338537</v>
      </c>
      <c r="V90" s="162">
        <v>8.1808378459846232</v>
      </c>
      <c r="W90" s="145">
        <v>2.9036426554539583</v>
      </c>
      <c r="X90" s="145">
        <v>2.4606561628697778</v>
      </c>
      <c r="Y90" s="147">
        <v>8.1796944172926214</v>
      </c>
      <c r="Z90" s="163">
        <v>2.5851394585625718</v>
      </c>
      <c r="AA90" s="151">
        <v>5.6186029297873308</v>
      </c>
      <c r="AB90" s="151">
        <v>24.931968020907359</v>
      </c>
      <c r="AC90" s="151">
        <v>34.938101247750588</v>
      </c>
      <c r="AD90" s="145">
        <v>13</v>
      </c>
      <c r="AE90" s="145"/>
      <c r="AF90" s="145">
        <v>6.1</v>
      </c>
      <c r="AG90" s="145">
        <v>2.7932356433082974</v>
      </c>
      <c r="AH90" s="157">
        <v>11.590785765341307</v>
      </c>
    </row>
    <row r="91" spans="12:34" x14ac:dyDescent="0.2">
      <c r="L91" s="154">
        <v>90</v>
      </c>
      <c r="M91" s="145"/>
      <c r="N91" s="152">
        <v>14.891017697163841</v>
      </c>
      <c r="O91" s="152">
        <v>7.6557407040059662</v>
      </c>
      <c r="P91" s="145">
        <v>15</v>
      </c>
      <c r="Q91" s="152">
        <v>8.180879676055584</v>
      </c>
      <c r="R91" s="145"/>
      <c r="S91" s="146">
        <v>0</v>
      </c>
      <c r="T91" s="158">
        <v>9.1781791423040548</v>
      </c>
      <c r="U91" s="159">
        <v>8.9578190389029615</v>
      </c>
      <c r="V91" s="162">
        <v>8.4862142802360534</v>
      </c>
      <c r="W91" s="145">
        <v>3.0171065594447728</v>
      </c>
      <c r="X91" s="145">
        <v>2.5587330988727768</v>
      </c>
      <c r="Y91" s="147">
        <v>8.4</v>
      </c>
      <c r="Z91" s="163">
        <v>2.6786436122223889</v>
      </c>
      <c r="AA91" s="151">
        <v>5.8101299997800835</v>
      </c>
      <c r="AB91" s="151">
        <v>25.835485967630948</v>
      </c>
      <c r="AC91" s="151">
        <v>36.230619176093086</v>
      </c>
      <c r="AD91" s="145">
        <v>13.5</v>
      </c>
      <c r="AE91" s="145"/>
      <c r="AF91" s="145">
        <v>6.3</v>
      </c>
      <c r="AG91" s="145">
        <v>2.9036426554539583</v>
      </c>
      <c r="AH91" s="157">
        <v>11.996632216209347</v>
      </c>
    </row>
    <row r="92" spans="12:34" x14ac:dyDescent="0.2">
      <c r="L92" s="154">
        <v>91</v>
      </c>
      <c r="M92" s="145"/>
      <c r="N92" s="145"/>
      <c r="O92" s="152">
        <v>7.917276633183163</v>
      </c>
      <c r="P92" s="145">
        <v>15.5</v>
      </c>
      <c r="Q92" s="152">
        <v>8.4309586828109726</v>
      </c>
      <c r="R92" s="145"/>
      <c r="S92" s="146">
        <v>0</v>
      </c>
      <c r="T92" s="158">
        <v>9.502322463235048</v>
      </c>
      <c r="U92" s="159">
        <v>9.2709939462921902</v>
      </c>
      <c r="V92" s="162">
        <v>8.799425719287326</v>
      </c>
      <c r="W92" s="145">
        <v>3.1336766138816112</v>
      </c>
      <c r="X92" s="145">
        <v>2.6595703301413813</v>
      </c>
      <c r="Y92" s="147">
        <v>8.6</v>
      </c>
      <c r="Z92" s="163">
        <v>2.7744402929877947</v>
      </c>
      <c r="AA92" s="151">
        <v>6.0059608697726663</v>
      </c>
      <c r="AB92" s="151">
        <v>26.761218004551026</v>
      </c>
      <c r="AC92" s="151">
        <v>37.55587493584882</v>
      </c>
      <c r="AD92" s="145">
        <v>13.9</v>
      </c>
      <c r="AE92" s="145"/>
      <c r="AF92" s="145">
        <v>6.6</v>
      </c>
      <c r="AG92" s="145">
        <v>3.0171065594447728</v>
      </c>
      <c r="AH92" s="157">
        <v>12.411968167773551</v>
      </c>
    </row>
    <row r="93" spans="12:34" x14ac:dyDescent="0.2">
      <c r="L93" s="154">
        <v>92</v>
      </c>
      <c r="M93" s="145"/>
      <c r="N93" s="145"/>
      <c r="O93" s="152">
        <v>8.1847417742095416</v>
      </c>
      <c r="P93" s="145">
        <v>16</v>
      </c>
      <c r="Q93" s="152">
        <v>8.6858234274777608</v>
      </c>
      <c r="R93" s="145"/>
      <c r="S93" s="146">
        <v>0</v>
      </c>
      <c r="T93" s="158">
        <v>9.8341824240086932</v>
      </c>
      <c r="U93" s="159">
        <v>9.5915148372547154</v>
      </c>
      <c r="V93" s="162">
        <v>9.1205837665548319</v>
      </c>
      <c r="W93" s="145">
        <v>3.253402313666689</v>
      </c>
      <c r="X93" s="145">
        <v>2.7632139266612352</v>
      </c>
      <c r="Y93" s="147">
        <v>8.8000000000000007</v>
      </c>
      <c r="Z93" s="163">
        <v>2.8725595882922201</v>
      </c>
      <c r="AA93" s="151">
        <v>6.2061433597650977</v>
      </c>
      <c r="AB93" s="151">
        <v>27.709457164477993</v>
      </c>
      <c r="AC93" s="151">
        <v>38.914324286683609</v>
      </c>
      <c r="AD93" s="145">
        <v>14.4</v>
      </c>
      <c r="AE93" s="145"/>
      <c r="AF93" s="145">
        <v>6.8</v>
      </c>
      <c r="AG93" s="145">
        <v>3.1336766138816112</v>
      </c>
      <c r="AH93" s="157">
        <v>12.83690756085794</v>
      </c>
    </row>
    <row r="94" spans="12:34" x14ac:dyDescent="0.2">
      <c r="L94" s="154">
        <v>93</v>
      </c>
      <c r="M94" s="145"/>
      <c r="N94" s="145"/>
      <c r="O94" s="152">
        <v>8.458203904292672</v>
      </c>
      <c r="P94" s="145">
        <v>16.5</v>
      </c>
      <c r="Q94" s="152">
        <v>8.945511981053091</v>
      </c>
      <c r="R94" s="145"/>
      <c r="S94" s="146">
        <v>0</v>
      </c>
      <c r="T94" s="158">
        <v>10.173855852851881</v>
      </c>
      <c r="U94" s="159">
        <v>9.9194713617404062</v>
      </c>
      <c r="V94" s="162">
        <v>9.449800369389644</v>
      </c>
      <c r="W94" s="145">
        <v>3.3763333885215503</v>
      </c>
      <c r="X94" s="145">
        <v>2.8697102112347523</v>
      </c>
      <c r="Y94" s="147">
        <v>9.1</v>
      </c>
      <c r="Z94" s="163">
        <v>2.9730316451436436</v>
      </c>
      <c r="AA94" s="151">
        <v>6.4107252897573579</v>
      </c>
      <c r="AB94" s="151">
        <v>28.680497079801537</v>
      </c>
      <c r="AC94" s="151">
        <v>40.306424248139045</v>
      </c>
      <c r="AD94" s="145">
        <v>14.9</v>
      </c>
      <c r="AE94" s="145"/>
      <c r="AF94" s="145">
        <v>7</v>
      </c>
      <c r="AG94" s="145">
        <v>3.253402313666689</v>
      </c>
      <c r="AH94" s="157">
        <v>13.2715644366977</v>
      </c>
    </row>
    <row r="95" spans="12:34" x14ac:dyDescent="0.2">
      <c r="L95" s="154">
        <v>94</v>
      </c>
      <c r="M95" s="145"/>
      <c r="N95" s="145"/>
      <c r="O95" s="152">
        <v>8.7377308301161332</v>
      </c>
      <c r="P95" s="145">
        <v>17</v>
      </c>
      <c r="Q95" s="152">
        <v>9.2100623008995246</v>
      </c>
      <c r="R95" s="145"/>
      <c r="S95" s="146">
        <v>0</v>
      </c>
      <c r="T95" s="158">
        <v>10.521439726497775</v>
      </c>
      <c r="U95" s="159">
        <v>10.254953276852907</v>
      </c>
      <c r="V95" s="162">
        <v>9.787187816382076</v>
      </c>
      <c r="W95" s="145">
        <v>3.5025198015306551</v>
      </c>
      <c r="X95" s="145">
        <v>2.9791057580978326</v>
      </c>
      <c r="Y95" s="147">
        <v>9.3000000000000007</v>
      </c>
      <c r="Z95" s="163">
        <v>3.0758866695931273</v>
      </c>
      <c r="AA95" s="151">
        <v>6.6197544797494441</v>
      </c>
      <c r="AB95" s="151">
        <v>29.674631977180535</v>
      </c>
      <c r="AC95" s="151">
        <v>41.732633089364732</v>
      </c>
      <c r="AD95" s="145">
        <v>15.4</v>
      </c>
      <c r="AE95" s="145"/>
      <c r="AF95" s="145">
        <v>7.3</v>
      </c>
      <c r="AG95" s="145">
        <v>3.3763333885215503</v>
      </c>
      <c r="AH95" s="157">
        <v>13.716052935934744</v>
      </c>
    </row>
    <row r="96" spans="12:34" x14ac:dyDescent="0.2">
      <c r="L96" s="154">
        <v>95</v>
      </c>
      <c r="M96" s="145"/>
      <c r="N96" s="145"/>
      <c r="O96" s="152">
        <v>9.0233903875348584</v>
      </c>
      <c r="P96" s="145">
        <v>17.600000000000001</v>
      </c>
      <c r="Q96" s="152">
        <v>9.4795122323006478</v>
      </c>
      <c r="R96" s="145"/>
      <c r="S96" s="146">
        <v>0</v>
      </c>
      <c r="T96" s="158">
        <v>10.877031168813003</v>
      </c>
      <c r="U96" s="159">
        <v>10.598050445823528</v>
      </c>
      <c r="V96" s="162">
        <v>10.132858734715137</v>
      </c>
      <c r="W96" s="145">
        <v>3.6320117477092504</v>
      </c>
      <c r="X96" s="145">
        <v>3.0914473915588312</v>
      </c>
      <c r="Y96" s="147">
        <v>9.5</v>
      </c>
      <c r="Z96" s="163">
        <v>3.1811549262135705</v>
      </c>
      <c r="AA96" s="151">
        <v>6.8332787497413499</v>
      </c>
      <c r="AB96" s="151">
        <v>30.692156672335166</v>
      </c>
      <c r="AC96" s="151">
        <v>43.193410319040794</v>
      </c>
      <c r="AD96" s="145">
        <v>15.9</v>
      </c>
      <c r="AE96" s="145"/>
      <c r="AF96" s="145">
        <v>7.5</v>
      </c>
      <c r="AG96" s="145">
        <v>3.5025198015306551</v>
      </c>
      <c r="AH96" s="157">
        <v>14.17048729763412</v>
      </c>
    </row>
    <row r="97" spans="3:35" x14ac:dyDescent="0.2">
      <c r="L97" s="154">
        <v>96</v>
      </c>
      <c r="M97" s="145"/>
      <c r="N97" s="145"/>
      <c r="O97" s="152">
        <v>9.3152504412774135</v>
      </c>
      <c r="P97" s="145">
        <v>18.100000000000001</v>
      </c>
      <c r="Q97" s="152">
        <v>9.7538995099792309</v>
      </c>
      <c r="R97" s="145"/>
      <c r="S97" s="146">
        <v>0</v>
      </c>
      <c r="T97" s="158">
        <v>11.240727449451832</v>
      </c>
      <c r="U97" s="159">
        <v>10.948852837005457</v>
      </c>
      <c r="V97" s="162">
        <v>10.486926087567349</v>
      </c>
      <c r="W97" s="145">
        <v>3.7648596525954932</v>
      </c>
      <c r="X97" s="145">
        <v>3.2067821846595232</v>
      </c>
      <c r="Y97" s="147">
        <v>9.8000000000000007</v>
      </c>
      <c r="Z97" s="163">
        <v>3.2888667375887453</v>
      </c>
      <c r="AA97" s="151">
        <v>7.0513459197331008</v>
      </c>
      <c r="AB97" s="151">
        <v>31.733366564941047</v>
      </c>
      <c r="AC97" s="151">
        <v>44.689216675491451</v>
      </c>
      <c r="AD97" s="145">
        <v>16.399999999999999</v>
      </c>
      <c r="AE97" s="145"/>
      <c r="AF97" s="145">
        <v>7.8</v>
      </c>
      <c r="AG97" s="145">
        <v>3.6320117477092504</v>
      </c>
      <c r="AH97" s="157">
        <v>14.634981858320215</v>
      </c>
    </row>
    <row r="98" spans="3:35" x14ac:dyDescent="0.2">
      <c r="L98" s="154">
        <v>97</v>
      </c>
      <c r="M98" s="145"/>
      <c r="N98" s="145"/>
      <c r="O98" s="152">
        <v>9.6133788846539758</v>
      </c>
      <c r="P98" s="145">
        <v>18.7</v>
      </c>
      <c r="Q98" s="152">
        <v>10.03326175957903</v>
      </c>
      <c r="R98" s="145"/>
      <c r="S98" s="146">
        <v>0</v>
      </c>
      <c r="T98" s="158">
        <v>11.612625982537081</v>
      </c>
      <c r="U98" s="159">
        <v>11.307450522888345</v>
      </c>
      <c r="V98" s="162">
        <v>10.849503171562274</v>
      </c>
      <c r="W98" s="145">
        <v>3.9011141708657986</v>
      </c>
      <c r="X98" s="145">
        <v>3.3251574578571614</v>
      </c>
      <c r="Y98" s="147">
        <v>10</v>
      </c>
      <c r="Z98" s="163">
        <v>3.3990524838120715</v>
      </c>
      <c r="AA98" s="151">
        <v>7.2740038097246762</v>
      </c>
      <c r="AB98" s="151">
        <v>32.798557633620376</v>
      </c>
      <c r="AC98" s="151">
        <v>46.220514116979089</v>
      </c>
      <c r="AD98" s="145">
        <v>16.899999999999999</v>
      </c>
      <c r="AE98" s="145"/>
      <c r="AF98" s="145">
        <v>8</v>
      </c>
      <c r="AG98" s="145">
        <v>3.7648596525954932</v>
      </c>
      <c r="AH98" s="157">
        <v>15.109651051032815</v>
      </c>
    </row>
    <row r="99" spans="3:35" x14ac:dyDescent="0.2">
      <c r="C99" s="164"/>
      <c r="D99" s="164"/>
      <c r="E99" s="185"/>
      <c r="F99" s="164"/>
      <c r="L99" s="154">
        <v>98</v>
      </c>
      <c r="M99" s="145"/>
      <c r="N99" s="145"/>
      <c r="O99" s="152">
        <v>9.9178436392705507</v>
      </c>
      <c r="P99" s="145">
        <v>19.2</v>
      </c>
      <c r="Q99" s="152">
        <v>10.317636499111536</v>
      </c>
      <c r="R99" s="145"/>
      <c r="S99" s="146">
        <v>0</v>
      </c>
      <c r="T99" s="158">
        <v>11.992824325366119</v>
      </c>
      <c r="U99" s="159">
        <v>11.673933679132</v>
      </c>
      <c r="V99" s="162">
        <v>11.220703614263643</v>
      </c>
      <c r="W99" s="145">
        <v>4.0408261849727651</v>
      </c>
      <c r="X99" s="145">
        <v>3.4466207777272513</v>
      </c>
      <c r="Y99" s="147">
        <v>10.199999999999999</v>
      </c>
      <c r="Z99" s="163">
        <v>3.5117426019948184</v>
      </c>
      <c r="AA99" s="151">
        <v>7.5013002397160813</v>
      </c>
      <c r="AB99" s="151">
        <v>33.888026431027349</v>
      </c>
      <c r="AC99" s="151">
        <v>47.787765812174477</v>
      </c>
      <c r="AD99" s="145">
        <v>17.5</v>
      </c>
      <c r="AE99" s="145"/>
      <c r="AF99" s="145">
        <v>8.3000000000000007</v>
      </c>
      <c r="AG99" s="145">
        <v>3.9011141708657986</v>
      </c>
      <c r="AH99" s="157">
        <v>15.594609404401737</v>
      </c>
    </row>
    <row r="100" spans="3:35" x14ac:dyDescent="0.2">
      <c r="C100" s="165"/>
      <c r="D100" s="165"/>
      <c r="E100" s="186"/>
      <c r="F100" s="165"/>
      <c r="L100" s="154">
        <v>99</v>
      </c>
      <c r="M100" s="145"/>
      <c r="N100" s="145"/>
      <c r="O100" s="152">
        <v>10.228712654748731</v>
      </c>
      <c r="P100" s="145">
        <v>19.8</v>
      </c>
      <c r="Q100" s="152">
        <v>10.60706114036897</v>
      </c>
      <c r="R100" s="145"/>
      <c r="S100" s="146">
        <v>0</v>
      </c>
      <c r="T100" s="158">
        <v>12.381420177142065</v>
      </c>
      <c r="U100" s="159">
        <v>12.048392583619043</v>
      </c>
      <c r="V100" s="162">
        <v>11.600641371715575</v>
      </c>
      <c r="W100" s="145">
        <v>4.1840468038054137</v>
      </c>
      <c r="X100" s="145">
        <v>3.5712199556865287</v>
      </c>
      <c r="Y100" s="147">
        <v>10.5</v>
      </c>
      <c r="Z100" s="163">
        <v>3.6269675857837274</v>
      </c>
      <c r="AA100" s="151">
        <v>7.7332830297072821</v>
      </c>
      <c r="AB100" s="151">
        <v>35.002070079027028</v>
      </c>
      <c r="AC100" s="151">
        <v>49.391436130802205</v>
      </c>
      <c r="AD100" s="145">
        <v>18</v>
      </c>
      <c r="AE100" s="145"/>
      <c r="AF100" s="145">
        <v>8.6</v>
      </c>
      <c r="AG100" s="145">
        <v>4.0408261849727651</v>
      </c>
      <c r="AH100" s="157">
        <v>16.089971541739875</v>
      </c>
    </row>
    <row r="101" spans="3:35" x14ac:dyDescent="0.2">
      <c r="C101" s="165"/>
      <c r="D101" s="165"/>
      <c r="E101" s="186"/>
      <c r="F101" s="165"/>
      <c r="L101" s="154">
        <v>100</v>
      </c>
      <c r="M101" s="145"/>
      <c r="N101" s="145"/>
      <c r="O101" s="152">
        <v>10.546053908451237</v>
      </c>
      <c r="P101" s="145">
        <v>20.399999999999999</v>
      </c>
      <c r="Q101" s="152">
        <v>10.901572990304043</v>
      </c>
      <c r="R101" s="145"/>
      <c r="S101" s="146">
        <v>0</v>
      </c>
      <c r="T101" s="166">
        <v>12.430917697577319</v>
      </c>
      <c r="U101" s="166">
        <v>12.778511400361582</v>
      </c>
      <c r="V101" s="152">
        <v>11.98943072602515</v>
      </c>
      <c r="W101" s="145">
        <v>4.330827361370674</v>
      </c>
      <c r="X101" s="145">
        <v>3.6990030467354167</v>
      </c>
      <c r="Y101" s="147">
        <v>10.7</v>
      </c>
      <c r="Z101" s="163">
        <v>3.7447579848873462</v>
      </c>
      <c r="AA101" s="151">
        <v>7.9699999996983424</v>
      </c>
      <c r="AB101" s="151">
        <v>36.140986263961324</v>
      </c>
      <c r="AC101" s="151">
        <v>51.031990634448803</v>
      </c>
      <c r="AD101" s="145">
        <v>18.600000000000001</v>
      </c>
      <c r="AE101" s="145"/>
      <c r="AF101" s="145">
        <v>8.9</v>
      </c>
      <c r="AG101" s="145">
        <v>4.1840468038054137</v>
      </c>
      <c r="AH101" s="157">
        <v>16.595852180154335</v>
      </c>
    </row>
    <row r="102" spans="3:35" x14ac:dyDescent="0.2">
      <c r="C102" s="165"/>
      <c r="D102" s="165"/>
      <c r="E102" s="186"/>
      <c r="F102" s="165"/>
      <c r="L102" s="154">
        <v>101</v>
      </c>
      <c r="M102" s="145"/>
      <c r="N102" s="145"/>
      <c r="O102" s="152">
        <v>10.86993540521294</v>
      </c>
      <c r="P102" s="145">
        <v>21</v>
      </c>
      <c r="Q102" s="152">
        <v>11.201209252378813</v>
      </c>
      <c r="R102" s="145"/>
      <c r="S102" s="146">
        <v>0</v>
      </c>
      <c r="T102" s="147">
        <v>12.821599339096661</v>
      </c>
      <c r="U102" s="147">
        <v>13.184195929716466</v>
      </c>
      <c r="V102" s="152">
        <v>12.387186282987983</v>
      </c>
      <c r="W102" s="145">
        <v>4.481219415496029</v>
      </c>
      <c r="X102" s="145">
        <v>3.8300183482197379</v>
      </c>
      <c r="Y102" s="147">
        <v>11</v>
      </c>
      <c r="Z102" s="163">
        <v>3.8651444046113865</v>
      </c>
      <c r="AA102" s="151">
        <v>8.2114989696892042</v>
      </c>
      <c r="AB102" s="151">
        <v>37.305073232004247</v>
      </c>
      <c r="AC102" s="151">
        <v>52.709896067538281</v>
      </c>
      <c r="AD102" s="145">
        <v>19.2</v>
      </c>
      <c r="AE102" s="145"/>
      <c r="AF102" s="145">
        <v>9.1</v>
      </c>
      <c r="AG102" s="145">
        <v>4.330827361370674</v>
      </c>
      <c r="AH102" s="157">
        <v>17.112366129674218</v>
      </c>
    </row>
    <row r="103" spans="3:35" x14ac:dyDescent="0.2">
      <c r="C103" s="165"/>
      <c r="D103" s="165"/>
      <c r="E103" s="186"/>
      <c r="F103" s="165"/>
      <c r="L103" s="154">
        <v>102</v>
      </c>
      <c r="M103" s="145"/>
      <c r="N103" s="145"/>
      <c r="O103" s="152">
        <v>11.200425177076848</v>
      </c>
      <c r="P103" s="145">
        <v>21.7</v>
      </c>
      <c r="Q103" s="152">
        <v>11.506007027882097</v>
      </c>
      <c r="R103" s="145"/>
      <c r="S103" s="146">
        <v>0</v>
      </c>
      <c r="T103" s="147">
        <v>13.220528166699861</v>
      </c>
      <c r="U103" s="147">
        <v>13.598571904741945</v>
      </c>
      <c r="V103" s="152">
        <v>12.794022969753946</v>
      </c>
      <c r="W103" s="145">
        <v>4.6352747465524526</v>
      </c>
      <c r="X103" s="145">
        <v>3.9643143986110823</v>
      </c>
      <c r="Y103" s="147">
        <v>11.2</v>
      </c>
      <c r="Z103" s="163">
        <v>3.9881575054022718</v>
      </c>
      <c r="AA103" s="151">
        <v>8.4578277596798657</v>
      </c>
      <c r="AB103" s="151">
        <v>38.494629784599624</v>
      </c>
      <c r="AC103" s="151">
        <v>54.425620348461948</v>
      </c>
      <c r="AD103" s="145">
        <v>19.7</v>
      </c>
      <c r="AE103" s="145"/>
      <c r="AF103" s="145">
        <v>9.4</v>
      </c>
      <c r="AG103" s="145">
        <v>4.481219415496029</v>
      </c>
      <c r="AH103" s="157">
        <v>17.639628292395649</v>
      </c>
      <c r="AI103" s="137">
        <f>ROUND(AF103,1)</f>
        <v>9.4</v>
      </c>
    </row>
    <row r="104" spans="3:35" x14ac:dyDescent="0.2">
      <c r="C104" s="165"/>
      <c r="D104" s="165"/>
      <c r="E104" s="186"/>
      <c r="F104" s="165"/>
      <c r="L104" s="154">
        <v>103</v>
      </c>
      <c r="M104" s="145"/>
      <c r="N104" s="145"/>
      <c r="O104" s="152">
        <v>11.537591283035665</v>
      </c>
      <c r="P104" s="145">
        <v>22.3</v>
      </c>
      <c r="Q104" s="152">
        <v>11.816003317217923</v>
      </c>
      <c r="R104" s="145"/>
      <c r="S104" s="146">
        <v>0</v>
      </c>
      <c r="T104" s="147">
        <v>13.627794858046327</v>
      </c>
      <c r="U104" s="147">
        <v>14.021737580046523</v>
      </c>
      <c r="V104" s="152">
        <v>13.210056032533304</v>
      </c>
      <c r="W104" s="145">
        <v>4.7930453561972355</v>
      </c>
      <c r="X104" s="145">
        <v>4.1019399763052231</v>
      </c>
      <c r="Y104" s="147">
        <v>11.5</v>
      </c>
      <c r="Z104" s="163">
        <v>4.1138280023990994</v>
      </c>
      <c r="AA104" s="151">
        <v>8.709034189670362</v>
      </c>
      <c r="AB104" s="151">
        <v>39.709955273982004</v>
      </c>
      <c r="AC104" s="151">
        <v>56.179632560863574</v>
      </c>
      <c r="AD104" s="145">
        <v>20.3</v>
      </c>
      <c r="AE104" s="145"/>
      <c r="AF104" s="145">
        <v>9.6999999999999993</v>
      </c>
      <c r="AG104" s="145">
        <v>4.6352747465524526</v>
      </c>
      <c r="AH104" s="157">
        <v>18.177753661643013</v>
      </c>
      <c r="AI104" s="137">
        <f t="shared" ref="AI104:AI157" si="0">ROUND(AF104,1)</f>
        <v>9.6999999999999993</v>
      </c>
    </row>
    <row r="105" spans="3:35" x14ac:dyDescent="0.2">
      <c r="C105" s="165"/>
      <c r="D105" s="165"/>
      <c r="E105" s="186"/>
      <c r="F105" s="165"/>
      <c r="L105" s="154">
        <v>104</v>
      </c>
      <c r="M105" s="145"/>
      <c r="N105" s="145"/>
      <c r="O105" s="152">
        <v>11.881501808777795</v>
      </c>
      <c r="P105" s="145">
        <v>22.9</v>
      </c>
      <c r="Q105" s="152">
        <v>12.131235021164716</v>
      </c>
      <c r="R105" s="145"/>
      <c r="S105" s="146">
        <v>0</v>
      </c>
      <c r="T105" s="147">
        <v>14.043490188545443</v>
      </c>
      <c r="U105" s="147">
        <v>14.453791346147312</v>
      </c>
      <c r="V105" s="152">
        <v>13.635401034340793</v>
      </c>
      <c r="W105" s="145">
        <v>4.9545834661362358</v>
      </c>
      <c r="X105" s="145">
        <v>4.2429440984384028</v>
      </c>
      <c r="Y105" s="147">
        <v>11.7</v>
      </c>
      <c r="Z105" s="163">
        <v>4.2421866649934827</v>
      </c>
      <c r="AA105" s="151">
        <v>8.9651660796606603</v>
      </c>
      <c r="AB105" s="151">
        <v>40.951349598776375</v>
      </c>
      <c r="AC105" s="145"/>
      <c r="AD105" s="145">
        <v>21</v>
      </c>
      <c r="AE105" s="145"/>
      <c r="AF105" s="145">
        <v>10</v>
      </c>
      <c r="AG105" s="145">
        <v>4.7930453561972355</v>
      </c>
      <c r="AH105" s="157">
        <v>18.726857321145541</v>
      </c>
      <c r="AI105" s="137">
        <f t="shared" si="0"/>
        <v>10</v>
      </c>
    </row>
    <row r="106" spans="3:35" x14ac:dyDescent="0.2">
      <c r="C106" s="165"/>
      <c r="D106" s="165"/>
      <c r="E106" s="186"/>
      <c r="F106" s="165"/>
      <c r="L106" s="154">
        <v>105</v>
      </c>
      <c r="M106" s="145"/>
      <c r="N106" s="145"/>
      <c r="O106" s="152">
        <v>12.232224866438756</v>
      </c>
      <c r="P106" s="145">
        <v>23.6</v>
      </c>
      <c r="Q106" s="152">
        <v>12.451738942107113</v>
      </c>
      <c r="R106" s="145"/>
      <c r="S106" s="146">
        <v>0</v>
      </c>
      <c r="T106" s="147">
        <v>14.467705030511587</v>
      </c>
      <c r="U106" s="147">
        <v>14.894831728336252</v>
      </c>
      <c r="V106" s="152">
        <v>14.070173852778607</v>
      </c>
      <c r="W106" s="145">
        <v>5.1199415169050706</v>
      </c>
      <c r="X106" s="145">
        <v>4.3873760197209277</v>
      </c>
      <c r="Y106" s="147">
        <v>12</v>
      </c>
      <c r="Z106" s="163">
        <v>4.3732643163972753</v>
      </c>
      <c r="AA106" s="151">
        <v>9.2262712496507824</v>
      </c>
      <c r="AB106" s="151">
        <v>42.219113199676386</v>
      </c>
      <c r="AC106" s="145"/>
      <c r="AD106" s="145">
        <v>21.6</v>
      </c>
      <c r="AE106" s="145"/>
      <c r="AF106" s="145">
        <v>10.3</v>
      </c>
      <c r="AG106" s="145">
        <v>4.9545834661362358</v>
      </c>
      <c r="AH106" s="157">
        <v>19.287054444229973</v>
      </c>
      <c r="AI106" s="137">
        <f t="shared" si="0"/>
        <v>10.3</v>
      </c>
    </row>
    <row r="107" spans="3:35" x14ac:dyDescent="0.2">
      <c r="C107" s="165"/>
      <c r="D107" s="165"/>
      <c r="E107" s="186"/>
      <c r="F107" s="165"/>
      <c r="L107" s="154">
        <v>106</v>
      </c>
      <c r="M107" s="145"/>
      <c r="N107" s="145"/>
      <c r="O107" s="152">
        <v>12.589828594356888</v>
      </c>
      <c r="P107" s="145">
        <v>24.3</v>
      </c>
      <c r="Q107" s="152">
        <v>12.777551785240794</v>
      </c>
      <c r="R107" s="145"/>
      <c r="S107" s="146">
        <v>0</v>
      </c>
      <c r="T107" s="147">
        <v>14.900530352334128</v>
      </c>
      <c r="U107" s="147">
        <v>15.344957385565742</v>
      </c>
      <c r="V107" s="152">
        <v>14.514490677854837</v>
      </c>
      <c r="W107" s="145">
        <v>5.2891721666685916</v>
      </c>
      <c r="X107" s="145">
        <v>4.535285231287526</v>
      </c>
      <c r="Y107" s="147">
        <v>12.3</v>
      </c>
      <c r="Z107" s="163">
        <v>4.5070918332178342</v>
      </c>
      <c r="AA107" s="151">
        <v>9.4923975196406936</v>
      </c>
      <c r="AB107" s="151">
        <v>43.513547055197044</v>
      </c>
      <c r="AC107" s="145"/>
      <c r="AD107" s="145">
        <v>22.2</v>
      </c>
      <c r="AE107" s="145"/>
      <c r="AF107" s="145">
        <v>10.7</v>
      </c>
      <c r="AG107" s="145">
        <v>5.1199415169050706</v>
      </c>
      <c r="AH107" s="157">
        <v>19.858460293027512</v>
      </c>
      <c r="AI107" s="137">
        <f t="shared" si="0"/>
        <v>10.7</v>
      </c>
    </row>
    <row r="108" spans="3:35" x14ac:dyDescent="0.2">
      <c r="C108" s="165"/>
      <c r="D108" s="165"/>
      <c r="E108" s="186"/>
      <c r="F108" s="165"/>
      <c r="L108" s="154">
        <v>107</v>
      </c>
      <c r="M108" s="145"/>
      <c r="N108" s="145"/>
      <c r="O108" s="152">
        <v>12.954381156833588</v>
      </c>
      <c r="P108" s="145">
        <v>24.9</v>
      </c>
      <c r="Q108" s="152">
        <v>13.108710159750879</v>
      </c>
      <c r="R108" s="145"/>
      <c r="S108" s="146">
        <v>0</v>
      </c>
      <c r="T108" s="147">
        <v>15.342057217662386</v>
      </c>
      <c r="U108" s="147">
        <v>15.7950830427952</v>
      </c>
      <c r="V108" s="152">
        <v>14.968468009838542</v>
      </c>
      <c r="W108" s="145">
        <v>5.4623282900385002</v>
      </c>
      <c r="X108" s="145">
        <v>4.6867214595642723</v>
      </c>
      <c r="Y108" s="147">
        <v>12.5</v>
      </c>
      <c r="Z108" s="163">
        <v>4.6437001450405901</v>
      </c>
      <c r="AA108" s="151">
        <v>9.7635927096304247</v>
      </c>
      <c r="AB108" s="145"/>
      <c r="AC108" s="145"/>
      <c r="AD108" s="145">
        <v>22.9</v>
      </c>
      <c r="AE108" s="145"/>
      <c r="AF108" s="145">
        <v>11</v>
      </c>
      <c r="AG108" s="145">
        <v>5.2891721666685916</v>
      </c>
      <c r="AH108" s="157">
        <v>20.441190217695478</v>
      </c>
      <c r="AI108" s="137">
        <f t="shared" si="0"/>
        <v>11</v>
      </c>
    </row>
    <row r="109" spans="3:35" x14ac:dyDescent="0.2">
      <c r="C109" s="165"/>
      <c r="D109" s="165"/>
      <c r="E109" s="186"/>
      <c r="F109" s="165"/>
      <c r="L109" s="154">
        <v>108</v>
      </c>
      <c r="M109" s="145"/>
      <c r="N109" s="145"/>
      <c r="O109" s="152">
        <v>13.325950743898263</v>
      </c>
      <c r="P109" s="145">
        <v>25.6</v>
      </c>
      <c r="Q109" s="152">
        <v>13.445250579965736</v>
      </c>
      <c r="R109" s="145"/>
      <c r="S109" s="146">
        <v>0</v>
      </c>
      <c r="T109" s="147">
        <v>15.792376784605544</v>
      </c>
      <c r="U109" s="147">
        <v>16.272859822712288</v>
      </c>
      <c r="V109" s="152">
        <v>15.432222657149493</v>
      </c>
      <c r="W109" s="145">
        <v>5.639462976908427</v>
      </c>
      <c r="X109" s="145">
        <v>4.8417346651517059</v>
      </c>
      <c r="Y109" s="147">
        <v>12.8</v>
      </c>
      <c r="Z109" s="163">
        <v>4.7831202340189307</v>
      </c>
      <c r="AA109" s="151">
        <v>10.039904639619992</v>
      </c>
      <c r="AB109" s="145"/>
      <c r="AC109" s="145"/>
      <c r="AD109" s="145">
        <v>23.5</v>
      </c>
      <c r="AE109" s="145"/>
      <c r="AF109" s="145">
        <v>11.3</v>
      </c>
      <c r="AG109" s="145">
        <v>5.4623282900385002</v>
      </c>
      <c r="AH109" s="157">
        <v>21.035359655653306</v>
      </c>
      <c r="AI109" s="137">
        <f t="shared" si="0"/>
        <v>11.3</v>
      </c>
    </row>
    <row r="110" spans="3:35" x14ac:dyDescent="0.2">
      <c r="C110" s="165"/>
      <c r="D110" s="165"/>
      <c r="E110" s="186"/>
      <c r="F110" s="165"/>
      <c r="L110" s="154">
        <v>109</v>
      </c>
      <c r="M110" s="145"/>
      <c r="N110" s="145"/>
      <c r="O110" s="152">
        <v>13.704605571077449</v>
      </c>
      <c r="P110" s="145"/>
      <c r="Q110" s="152">
        <v>13.787209466485489</v>
      </c>
      <c r="R110" s="145"/>
      <c r="S110" s="146">
        <v>0</v>
      </c>
      <c r="T110" s="147">
        <v>16.251580304946057</v>
      </c>
      <c r="U110" s="147">
        <v>16.750834579083865</v>
      </c>
      <c r="V110" s="152">
        <v>15.905871734281471</v>
      </c>
      <c r="W110" s="145">
        <v>5.8206295313060741</v>
      </c>
      <c r="X110" s="145">
        <v>5.0003750417234052</v>
      </c>
      <c r="Y110" s="147">
        <v>13.1</v>
      </c>
      <c r="Z110" s="163">
        <v>4.925383134470863</v>
      </c>
      <c r="AA110" s="151">
        <v>10.321381129609325</v>
      </c>
      <c r="AB110" s="145"/>
      <c r="AC110" s="145"/>
      <c r="AD110" s="145">
        <v>24.2</v>
      </c>
      <c r="AE110" s="145"/>
      <c r="AF110" s="145">
        <v>11.7</v>
      </c>
      <c r="AG110" s="145">
        <v>5.639462976908427</v>
      </c>
      <c r="AH110" s="157">
        <v>21.641084130831846</v>
      </c>
      <c r="AI110" s="137">
        <f t="shared" si="0"/>
        <v>11.7</v>
      </c>
    </row>
    <row r="111" spans="3:35" x14ac:dyDescent="0.2">
      <c r="C111" s="165"/>
      <c r="D111" s="165"/>
      <c r="E111" s="186"/>
      <c r="F111" s="165"/>
      <c r="L111" s="154">
        <v>110</v>
      </c>
      <c r="M111" s="145"/>
      <c r="N111" s="145"/>
      <c r="O111" s="152">
        <v>14.090413879168056</v>
      </c>
      <c r="P111" s="145"/>
      <c r="Q111" s="152">
        <v>14.134623147287598</v>
      </c>
      <c r="R111" s="145"/>
      <c r="S111" s="146">
        <v>0</v>
      </c>
      <c r="T111" s="152">
        <v>16.719106666285612</v>
      </c>
      <c r="U111" s="145">
        <v>17.238290561310571</v>
      </c>
      <c r="V111" s="152">
        <v>16.389532659759379</v>
      </c>
      <c r="W111" s="145">
        <v>6.0058814702622563</v>
      </c>
      <c r="X111" s="145">
        <v>5.1626930149402055</v>
      </c>
      <c r="Y111" s="147">
        <v>13.4</v>
      </c>
      <c r="Z111" s="163">
        <v>5.070519932482723</v>
      </c>
      <c r="AA111" s="151">
        <v>10.6080699995985</v>
      </c>
      <c r="AB111" s="145"/>
      <c r="AC111" s="145"/>
      <c r="AD111" s="145">
        <v>24.9</v>
      </c>
      <c r="AE111" s="145">
        <v>12.048640121098909</v>
      </c>
      <c r="AF111" s="145">
        <v>12</v>
      </c>
      <c r="AG111" s="145">
        <v>5.8206295313060741</v>
      </c>
      <c r="AH111" s="157">
        <v>22.258479252936461</v>
      </c>
      <c r="AI111" s="137">
        <f t="shared" si="0"/>
        <v>12</v>
      </c>
    </row>
    <row r="112" spans="3:35" x14ac:dyDescent="0.2">
      <c r="C112" s="165"/>
      <c r="D112" s="165"/>
      <c r="E112" s="186"/>
      <c r="F112" s="165"/>
      <c r="L112" s="154">
        <v>111</v>
      </c>
      <c r="M112" s="145"/>
      <c r="N112" s="145"/>
      <c r="O112" s="152">
        <v>14.483443934014762</v>
      </c>
      <c r="P112" s="145"/>
      <c r="Q112" s="152">
        <v>14.487527858808678</v>
      </c>
      <c r="R112" s="145"/>
      <c r="S112" s="146">
        <v>0</v>
      </c>
      <c r="T112" s="152">
        <v>17.196350234708007</v>
      </c>
      <c r="U112" s="145">
        <v>17.735327080609782</v>
      </c>
      <c r="V112" s="152">
        <v>16.883323154128227</v>
      </c>
      <c r="W112" s="145">
        <v>6.1952725226960572</v>
      </c>
      <c r="X112" s="145">
        <v>5.3287392413792372</v>
      </c>
      <c r="Y112" s="147">
        <v>13.7</v>
      </c>
      <c r="Z112" s="163">
        <v>5.2185617655193166</v>
      </c>
      <c r="AA112" s="151">
        <v>10.900019069587433</v>
      </c>
      <c r="AB112" s="145"/>
      <c r="AC112" s="145"/>
      <c r="AD112" s="145">
        <v>25.6</v>
      </c>
      <c r="AE112" s="145">
        <v>12.384700717263227</v>
      </c>
      <c r="AF112" s="145">
        <v>12.4</v>
      </c>
      <c r="AG112" s="145">
        <v>6.0058814702622563</v>
      </c>
      <c r="AH112" s="157">
        <v>22.887660716722554</v>
      </c>
      <c r="AI112" s="137">
        <f t="shared" si="0"/>
        <v>12.4</v>
      </c>
    </row>
    <row r="113" spans="3:35" x14ac:dyDescent="0.2">
      <c r="C113" s="165"/>
      <c r="D113" s="165"/>
      <c r="E113" s="186"/>
      <c r="F113" s="165"/>
      <c r="L113" s="154">
        <v>112</v>
      </c>
      <c r="M113" s="145"/>
      <c r="N113" s="145"/>
      <c r="O113" s="152">
        <v>14.883764026291317</v>
      </c>
      <c r="P113" s="145"/>
      <c r="Q113" s="152">
        <v>14.845959747004487</v>
      </c>
      <c r="R113" s="145"/>
      <c r="S113" s="146">
        <v>0</v>
      </c>
      <c r="T113" s="152">
        <v>17.682752496667085</v>
      </c>
      <c r="U113" s="145">
        <v>18.045711328942701</v>
      </c>
      <c r="V113" s="152">
        <v>17.387361237973312</v>
      </c>
      <c r="W113" s="145">
        <v>6.3888566283160166</v>
      </c>
      <c r="X113" s="145">
        <v>5.4985646074776566</v>
      </c>
      <c r="Y113" s="147">
        <v>13.9</v>
      </c>
      <c r="Z113" s="163">
        <v>5.3695398220405934</v>
      </c>
      <c r="AA113" s="151">
        <v>11.197276159576175</v>
      </c>
      <c r="AB113" s="145"/>
      <c r="AC113" s="145"/>
      <c r="AD113" s="145">
        <v>26.3</v>
      </c>
      <c r="AE113" s="145">
        <v>12.726994186525838</v>
      </c>
      <c r="AF113" s="145">
        <v>12.7</v>
      </c>
      <c r="AG113" s="145">
        <v>6.1952725226960572</v>
      </c>
      <c r="AH113" s="157">
        <v>23.528744301284391</v>
      </c>
      <c r="AI113" s="137">
        <f t="shared" si="0"/>
        <v>12.7</v>
      </c>
    </row>
    <row r="114" spans="3:35" x14ac:dyDescent="0.2">
      <c r="C114" s="165"/>
      <c r="D114" s="165"/>
      <c r="E114" s="186"/>
      <c r="F114" s="165"/>
      <c r="L114" s="154">
        <v>113</v>
      </c>
      <c r="M114" s="145"/>
      <c r="N114" s="145"/>
      <c r="O114" s="152">
        <v>15.291442471285832</v>
      </c>
      <c r="P114" s="145"/>
      <c r="Q114" s="152">
        <v>15.209954868387742</v>
      </c>
      <c r="R114" s="145"/>
      <c r="S114" s="146">
        <v>0</v>
      </c>
      <c r="T114" s="152">
        <v>18.178405084222572</v>
      </c>
      <c r="U114" s="145">
        <v>18.495836986172201</v>
      </c>
      <c r="V114" s="152">
        <v>17.901765229971925</v>
      </c>
      <c r="W114" s="145">
        <v>6.5866879365369178</v>
      </c>
      <c r="X114" s="145">
        <v>5.6722202284906835</v>
      </c>
      <c r="Y114" s="147">
        <v>14.2</v>
      </c>
      <c r="Z114" s="163">
        <v>5.5234853411245401</v>
      </c>
      <c r="AA114" s="151">
        <v>11.499889089564734</v>
      </c>
      <c r="AB114" s="145"/>
      <c r="AC114" s="145"/>
      <c r="AD114" s="145">
        <v>27</v>
      </c>
      <c r="AE114" s="145">
        <v>13.075578928691328</v>
      </c>
      <c r="AF114" s="145">
        <v>13</v>
      </c>
      <c r="AG114" s="145">
        <v>6.3888566283160166</v>
      </c>
      <c r="AH114" s="157">
        <v>24.181845869355765</v>
      </c>
      <c r="AI114" s="137">
        <f t="shared" si="0"/>
        <v>13</v>
      </c>
    </row>
    <row r="115" spans="3:35" x14ac:dyDescent="0.2">
      <c r="C115" s="165"/>
      <c r="D115" s="165"/>
      <c r="E115" s="186"/>
      <c r="F115" s="165"/>
      <c r="L115" s="154">
        <v>114</v>
      </c>
      <c r="M115" s="145"/>
      <c r="N115" s="145"/>
      <c r="O115" s="152">
        <v>15.706547608689867</v>
      </c>
      <c r="P115" s="145"/>
      <c r="Q115" s="152">
        <v>15.579549191045526</v>
      </c>
      <c r="R115" s="145"/>
      <c r="S115" s="146">
        <v>0</v>
      </c>
      <c r="T115" s="152">
        <v>18.683399719476252</v>
      </c>
      <c r="U115" s="145">
        <v>18.9459626434017</v>
      </c>
      <c r="V115" s="152">
        <v>18.426653744974303</v>
      </c>
      <c r="W115" s="145">
        <v>6.7888208054117003</v>
      </c>
      <c r="X115" s="145">
        <v>5.8497574474638219</v>
      </c>
      <c r="Y115" s="147">
        <v>14.5</v>
      </c>
      <c r="Z115" s="163">
        <v>5.6804296120964537</v>
      </c>
      <c r="AA115" s="151">
        <v>11.807905679553063</v>
      </c>
      <c r="AB115" s="145"/>
      <c r="AC115" s="145"/>
      <c r="AD115" s="145">
        <v>27.8</v>
      </c>
      <c r="AE115" s="145">
        <v>13.430513364344685</v>
      </c>
      <c r="AF115" s="145">
        <v>13.4</v>
      </c>
      <c r="AG115" s="145">
        <v>6.5866879365369178</v>
      </c>
      <c r="AH115" s="157">
        <v>24.847081366622664</v>
      </c>
      <c r="AI115" s="137">
        <f t="shared" si="0"/>
        <v>13.4</v>
      </c>
    </row>
    <row r="116" spans="3:35" x14ac:dyDescent="0.2">
      <c r="C116" s="165"/>
      <c r="D116" s="165"/>
      <c r="E116" s="186"/>
      <c r="F116" s="165"/>
      <c r="L116" s="154">
        <v>115</v>
      </c>
      <c r="M116" s="145"/>
      <c r="N116" s="145"/>
      <c r="O116" s="152">
        <v>16.129147802390644</v>
      </c>
      <c r="P116" s="145"/>
      <c r="Q116" s="152">
        <v>15.954778595635519</v>
      </c>
      <c r="R116" s="145"/>
      <c r="S116" s="146">
        <v>0</v>
      </c>
      <c r="T116" s="152">
        <v>19.197828213862682</v>
      </c>
      <c r="U116" s="145">
        <v>19.396088300631199</v>
      </c>
      <c r="V116" s="152">
        <v>18.962145692113815</v>
      </c>
      <c r="W116" s="145">
        <v>6.9953098005782595</v>
      </c>
      <c r="X116" s="145">
        <v>6.0312278342183481</v>
      </c>
      <c r="Y116" s="147">
        <v>14.8</v>
      </c>
      <c r="Z116" s="163">
        <v>5.8404039741637233</v>
      </c>
      <c r="AA116" s="151">
        <v>12.121373749541217</v>
      </c>
      <c r="AB116" s="145"/>
      <c r="AC116" s="145"/>
      <c r="AD116" s="145">
        <v>28.5</v>
      </c>
      <c r="AE116" s="145">
        <v>13.791855934674858</v>
      </c>
      <c r="AF116" s="145">
        <v>13.8</v>
      </c>
      <c r="AG116" s="145">
        <v>6.7888208054117003</v>
      </c>
      <c r="AH116" s="157">
        <v>25.524566821047955</v>
      </c>
      <c r="AI116" s="137">
        <f t="shared" si="0"/>
        <v>13.8</v>
      </c>
    </row>
    <row r="117" spans="3:35" x14ac:dyDescent="0.2">
      <c r="C117" s="165"/>
      <c r="D117" s="165"/>
      <c r="E117" s="186"/>
      <c r="F117" s="165"/>
      <c r="L117" s="154">
        <v>116</v>
      </c>
      <c r="M117" s="145"/>
      <c r="N117" s="145"/>
      <c r="O117" s="152">
        <v>16.559311440267642</v>
      </c>
      <c r="P117" s="145"/>
      <c r="Q117" s="152">
        <v>16.335678876362817</v>
      </c>
      <c r="R117" s="145"/>
      <c r="S117" s="146">
        <v>0</v>
      </c>
      <c r="T117" s="152">
        <v>19.721782467451138</v>
      </c>
      <c r="U117" s="152">
        <v>20.376078558110834</v>
      </c>
      <c r="V117" s="152">
        <v>19.508360272946682</v>
      </c>
      <c r="W117" s="145">
        <v>7.2062096942208456</v>
      </c>
      <c r="X117" s="145">
        <v>6.2166831843508081</v>
      </c>
      <c r="Y117" s="147">
        <v>15.1</v>
      </c>
      <c r="Z117" s="163">
        <v>6.0034398160569795</v>
      </c>
      <c r="AA117" s="151">
        <v>12.440341119529112</v>
      </c>
      <c r="AB117" s="145"/>
      <c r="AC117" s="145"/>
      <c r="AD117" s="145">
        <v>29.3</v>
      </c>
      <c r="AE117" s="145">
        <v>14.159665101301098</v>
      </c>
      <c r="AF117" s="145">
        <v>14.2</v>
      </c>
      <c r="AG117" s="145">
        <v>6.9953098005782595</v>
      </c>
      <c r="AH117" s="157">
        <v>26.214418342207104</v>
      </c>
      <c r="AI117" s="137">
        <f t="shared" si="0"/>
        <v>14.2</v>
      </c>
    </row>
    <row r="118" spans="3:35" x14ac:dyDescent="0.2">
      <c r="C118" s="165"/>
      <c r="D118" s="165"/>
      <c r="E118" s="186"/>
      <c r="F118" s="165"/>
      <c r="L118" s="154">
        <v>117</v>
      </c>
      <c r="M118" s="145"/>
      <c r="N118" s="145"/>
      <c r="O118" s="152">
        <v>16.997106933992345</v>
      </c>
      <c r="P118" s="145"/>
      <c r="Q118" s="152">
        <v>16.72228574193737</v>
      </c>
      <c r="R118" s="145"/>
      <c r="S118" s="146">
        <v>0</v>
      </c>
      <c r="T118" s="152">
        <v>20.255354468259512</v>
      </c>
      <c r="U118" s="152">
        <v>20.932742257155923</v>
      </c>
      <c r="V118" s="152">
        <v>20.065416979618071</v>
      </c>
      <c r="W118" s="145">
        <v>7.4215754640455929</v>
      </c>
      <c r="X118" s="145">
        <v>6.4061755182450035</v>
      </c>
      <c r="Y118" s="147">
        <v>15.4</v>
      </c>
      <c r="Z118" s="163">
        <v>6.1695685756766006</v>
      </c>
      <c r="AA118" s="151">
        <v>12.764855609516852</v>
      </c>
      <c r="AB118" s="145"/>
      <c r="AC118" s="145"/>
      <c r="AD118" s="145">
        <v>30.1</v>
      </c>
      <c r="AE118" s="145">
        <v>14.533999346102313</v>
      </c>
      <c r="AF118" s="145">
        <v>14.6</v>
      </c>
      <c r="AG118" s="145">
        <v>7.2062096942208456</v>
      </c>
      <c r="AH118" s="157">
        <v>26.916752120635362</v>
      </c>
      <c r="AI118" s="137">
        <f t="shared" si="0"/>
        <v>14.6</v>
      </c>
    </row>
    <row r="119" spans="3:35" x14ac:dyDescent="0.2">
      <c r="C119" s="165"/>
      <c r="D119" s="165"/>
      <c r="E119" s="186"/>
      <c r="F119" s="165"/>
      <c r="L119" s="154">
        <v>118</v>
      </c>
      <c r="M119" s="145"/>
      <c r="N119" s="145"/>
      <c r="O119" s="152">
        <v>17.44260271883067</v>
      </c>
      <c r="P119" s="145"/>
      <c r="Q119" s="152">
        <v>17.114634816512599</v>
      </c>
      <c r="R119" s="145"/>
      <c r="S119" s="146">
        <v>0</v>
      </c>
      <c r="T119" s="152">
        <v>20.798636291578934</v>
      </c>
      <c r="U119" s="152">
        <v>21.499681344581045</v>
      </c>
      <c r="V119" s="152">
        <v>20.633435593056575</v>
      </c>
      <c r="W119" s="145">
        <v>7.6414622922698321</v>
      </c>
      <c r="X119" s="145">
        <v>6.5997570800972172</v>
      </c>
      <c r="Y119" s="147">
        <v>15.7</v>
      </c>
      <c r="Z119" s="163">
        <v>6.3388217397447404</v>
      </c>
      <c r="AA119" s="151">
        <v>13.094965039504352</v>
      </c>
      <c r="AB119" s="145"/>
      <c r="AC119" s="145"/>
      <c r="AD119" s="145">
        <v>30.8</v>
      </c>
      <c r="AE119" s="145">
        <v>14.914917171049346</v>
      </c>
      <c r="AF119" s="145">
        <v>15</v>
      </c>
      <c r="AG119" s="145">
        <v>7.4215754640455929</v>
      </c>
      <c r="AH119" s="157">
        <v>27.631684427185085</v>
      </c>
      <c r="AI119" s="137">
        <f t="shared" si="0"/>
        <v>15</v>
      </c>
    </row>
    <row r="120" spans="3:35" x14ac:dyDescent="0.2">
      <c r="C120" s="165"/>
      <c r="D120" s="165"/>
      <c r="E120" s="186"/>
      <c r="F120" s="165"/>
      <c r="L120" s="154">
        <v>119</v>
      </c>
      <c r="M120" s="145"/>
      <c r="N120" s="145"/>
      <c r="O120" s="152">
        <v>17.895867253450263</v>
      </c>
      <c r="P120" s="145"/>
      <c r="Q120" s="152">
        <v>17.512761640605838</v>
      </c>
      <c r="R120" s="145"/>
      <c r="S120" s="146">
        <v>0</v>
      </c>
      <c r="T120" s="152">
        <v>21.351720099309752</v>
      </c>
      <c r="U120" s="152">
        <v>22.076995999139065</v>
      </c>
      <c r="V120" s="152">
        <v>21.212536181195063</v>
      </c>
      <c r="W120" s="145">
        <v>7.8659255646253703</v>
      </c>
      <c r="X120" s="145">
        <v>6.7974803369538117</v>
      </c>
      <c r="Y120" s="147">
        <v>16</v>
      </c>
      <c r="Z120" s="163">
        <v>6.5112308434630615</v>
      </c>
      <c r="AA120" s="151">
        <v>13.430717229491639</v>
      </c>
      <c r="AB120" s="145"/>
      <c r="AC120" s="145"/>
      <c r="AD120" s="145">
        <v>31.7</v>
      </c>
      <c r="AE120" s="145">
        <v>15.302477098040013</v>
      </c>
      <c r="AF120" s="145">
        <v>15.4</v>
      </c>
      <c r="AG120" s="145">
        <v>7.6414622922698321</v>
      </c>
      <c r="AH120" s="157">
        <v>28.359331612394406</v>
      </c>
      <c r="AI120" s="137">
        <f t="shared" si="0"/>
        <v>15.4</v>
      </c>
    </row>
    <row r="121" spans="3:35" x14ac:dyDescent="0.2">
      <c r="C121" s="165"/>
      <c r="D121" s="165"/>
      <c r="E121" s="186"/>
      <c r="F121" s="165"/>
      <c r="L121" s="154">
        <v>120</v>
      </c>
      <c r="M121" s="145"/>
      <c r="N121" s="145"/>
      <c r="O121" s="152">
        <v>18.35696901972921</v>
      </c>
      <c r="P121" s="145"/>
      <c r="Q121" s="152">
        <v>17.916701672001018</v>
      </c>
      <c r="R121" s="145"/>
      <c r="S121" s="146">
        <v>0</v>
      </c>
      <c r="T121" s="152">
        <v>21.914698139307891</v>
      </c>
      <c r="U121" s="152">
        <v>22.66478651851201</v>
      </c>
      <c r="V121" s="152">
        <v>21.802839097216737</v>
      </c>
      <c r="W121" s="145">
        <v>8.0950208693744337</v>
      </c>
      <c r="X121" s="145">
        <v>6.9993979777611282</v>
      </c>
      <c r="Y121" s="147">
        <v>16.399999999999999</v>
      </c>
      <c r="Z121" s="163">
        <v>6.6868274701754089</v>
      </c>
      <c r="AA121" s="151">
        <v>13.772159999478722</v>
      </c>
      <c r="AB121" s="145"/>
      <c r="AC121" s="145"/>
      <c r="AD121" s="145">
        <v>32.5</v>
      </c>
      <c r="AE121" s="145">
        <v>15.69673766873713</v>
      </c>
      <c r="AF121" s="145">
        <v>15.8</v>
      </c>
      <c r="AG121" s="145">
        <v>7.8659255646253703</v>
      </c>
      <c r="AH121" s="167"/>
      <c r="AI121" s="137">
        <f t="shared" si="0"/>
        <v>15.8</v>
      </c>
    </row>
    <row r="122" spans="3:35" x14ac:dyDescent="0.2">
      <c r="C122" s="165"/>
      <c r="D122" s="165"/>
      <c r="E122" s="186"/>
      <c r="F122" s="165"/>
      <c r="L122" s="154">
        <v>121</v>
      </c>
      <c r="M122" s="145"/>
      <c r="N122" s="145"/>
      <c r="O122" s="152">
        <v>18.825976522569167</v>
      </c>
      <c r="P122" s="145"/>
      <c r="Q122" s="152">
        <v>18.32649028663398</v>
      </c>
      <c r="R122" s="145"/>
      <c r="S122" s="146">
        <v>0</v>
      </c>
      <c r="T122" s="152">
        <v>22.487662744741758</v>
      </c>
      <c r="U122" s="152">
        <v>23.263153318451376</v>
      </c>
      <c r="V122" s="152">
        <v>22.404464977827498</v>
      </c>
      <c r="W122" s="145">
        <v>8.3288039963392393</v>
      </c>
      <c r="X122" s="145">
        <v>7.2055629124273217</v>
      </c>
      <c r="Y122" s="147"/>
      <c r="Z122" s="163">
        <v>6.8656432510358965</v>
      </c>
      <c r="AA122" s="151">
        <v>14.119341169465589</v>
      </c>
      <c r="AB122" s="145"/>
      <c r="AC122" s="145"/>
      <c r="AD122" s="145">
        <v>33.299999999999997</v>
      </c>
      <c r="AE122" s="145">
        <v>16.097757444408735</v>
      </c>
      <c r="AF122" s="145">
        <v>16.2</v>
      </c>
      <c r="AG122" s="145">
        <v>8.0950208693744337</v>
      </c>
      <c r="AH122" s="167"/>
      <c r="AI122" s="137">
        <f t="shared" si="0"/>
        <v>16.2</v>
      </c>
    </row>
    <row r="123" spans="3:35" ht="15" customHeight="1" x14ac:dyDescent="0.2">
      <c r="C123" s="165"/>
      <c r="D123" s="165"/>
      <c r="E123" s="186"/>
      <c r="F123" s="165"/>
      <c r="L123" s="154">
        <v>122</v>
      </c>
      <c r="M123" s="145"/>
      <c r="N123" s="145"/>
      <c r="O123" s="152">
        <v>19.302958289711228</v>
      </c>
      <c r="P123" s="145"/>
      <c r="Q123" s="152">
        <v>18.74216277946136</v>
      </c>
      <c r="R123" s="145"/>
      <c r="S123" s="146">
        <v>0</v>
      </c>
      <c r="T123" s="152">
        <v>23.070706333458897</v>
      </c>
      <c r="U123" s="152">
        <v>23.87219693193077</v>
      </c>
      <c r="V123" s="152">
        <v>23.017534741552996</v>
      </c>
      <c r="W123" s="145">
        <v>8.5673309359438825</v>
      </c>
      <c r="X123" s="145">
        <v>7.4160282708961942</v>
      </c>
      <c r="Y123" s="147"/>
      <c r="Z123" s="163">
        <v>7.047709864681968</v>
      </c>
      <c r="AA123" s="151">
        <v>14.472308559452213</v>
      </c>
      <c r="AB123" s="145"/>
      <c r="AC123" s="145"/>
      <c r="AD123" s="145">
        <v>34.200000000000003</v>
      </c>
      <c r="AE123" s="145">
        <v>16.505595005771347</v>
      </c>
      <c r="AF123" s="145">
        <v>16.600000000000001</v>
      </c>
      <c r="AG123" s="145">
        <v>8.3288039963392393</v>
      </c>
      <c r="AH123" s="167"/>
      <c r="AI123" s="137">
        <f t="shared" si="0"/>
        <v>16.600000000000001</v>
      </c>
    </row>
    <row r="124" spans="3:35" x14ac:dyDescent="0.2">
      <c r="C124" s="165"/>
      <c r="D124" s="165"/>
      <c r="E124" s="186"/>
      <c r="F124" s="165"/>
      <c r="L124" s="154">
        <v>123</v>
      </c>
      <c r="M124" s="145"/>
      <c r="N124" s="145"/>
      <c r="O124" s="152">
        <v>19.787982871554423</v>
      </c>
      <c r="P124" s="145"/>
      <c r="Q124" s="152">
        <v>19.163754365312869</v>
      </c>
      <c r="R124" s="145"/>
      <c r="S124" s="146">
        <v>0</v>
      </c>
      <c r="T124" s="152">
        <v>23.663921407363208</v>
      </c>
      <c r="U124" s="152">
        <v>24.492018008312876</v>
      </c>
      <c r="V124" s="152">
        <v>23.642169587058998</v>
      </c>
      <c r="W124" s="145">
        <v>8.8106578782687457</v>
      </c>
      <c r="X124" s="145">
        <v>7.6308474022322725</v>
      </c>
      <c r="Y124" s="147"/>
      <c r="Z124" s="163">
        <v>7.2330590369122296</v>
      </c>
      <c r="AA124" s="151">
        <v>14.83110998943863</v>
      </c>
      <c r="AB124" s="145"/>
      <c r="AC124" s="145"/>
      <c r="AD124" s="145">
        <v>35</v>
      </c>
      <c r="AE124" s="145">
        <v>16.920308952835551</v>
      </c>
      <c r="AF124" s="145">
        <v>17</v>
      </c>
      <c r="AG124" s="145">
        <v>8.5673309359438825</v>
      </c>
      <c r="AH124" s="167"/>
      <c r="AI124" s="137">
        <f t="shared" si="0"/>
        <v>17</v>
      </c>
    </row>
    <row r="125" spans="3:35" x14ac:dyDescent="0.2">
      <c r="C125" s="165"/>
      <c r="D125" s="165"/>
      <c r="E125" s="186"/>
      <c r="F125" s="165"/>
      <c r="L125" s="154">
        <v>124</v>
      </c>
      <c r="M125" s="145"/>
      <c r="N125" s="145"/>
      <c r="O125" s="152">
        <v>20.281118840977438</v>
      </c>
      <c r="P125" s="145"/>
      <c r="Q125" s="152">
        <v>19.591300179727838</v>
      </c>
      <c r="R125" s="145"/>
      <c r="S125" s="146">
        <v>0</v>
      </c>
      <c r="T125" s="152">
        <v>24.267400551801277</v>
      </c>
      <c r="U125" s="152">
        <v>25.122717312528376</v>
      </c>
      <c r="V125" s="152">
        <v>24.278490991496788</v>
      </c>
      <c r="W125" s="145">
        <v>9.0588412121173327</v>
      </c>
      <c r="X125" s="145">
        <v>7.8500738737173634</v>
      </c>
      <c r="Y125" s="147"/>
      <c r="Z125" s="163">
        <v>7.4217225403693856</v>
      </c>
      <c r="AA125" s="151"/>
      <c r="AB125" s="145"/>
      <c r="AC125" s="145"/>
      <c r="AD125" s="145">
        <v>35.9</v>
      </c>
      <c r="AE125" s="145">
        <v>17.341957904754199</v>
      </c>
      <c r="AF125" s="145">
        <v>17.5</v>
      </c>
      <c r="AG125" s="145">
        <v>8.8106578782687457</v>
      </c>
      <c r="AH125" s="167"/>
      <c r="AI125" s="137">
        <f t="shared" si="0"/>
        <v>17.5</v>
      </c>
    </row>
    <row r="126" spans="3:35" x14ac:dyDescent="0.2">
      <c r="C126" s="165"/>
      <c r="D126" s="165"/>
      <c r="E126" s="186"/>
      <c r="F126" s="165"/>
      <c r="L126" s="154">
        <v>125</v>
      </c>
      <c r="M126" s="145"/>
      <c r="N126" s="145"/>
      <c r="O126" s="152">
        <v>20.782434793163304</v>
      </c>
      <c r="P126" s="145"/>
      <c r="Q126" s="152">
        <v>20.024835279775964</v>
      </c>
      <c r="R126" s="145"/>
      <c r="S126" s="146">
        <v>0</v>
      </c>
      <c r="T126" s="152">
        <v>24.88123643495819</v>
      </c>
      <c r="U126" s="152">
        <v>25.764395724266929</v>
      </c>
      <c r="V126" s="152">
        <v>24.926620708870704</v>
      </c>
      <c r="W126" s="145">
        <v>9.3119375240945512</v>
      </c>
      <c r="X126" s="145">
        <v>8.0737614699581037</v>
      </c>
      <c r="Y126" s="147"/>
      <c r="Z126" s="163">
        <v>7.6137321942275076</v>
      </c>
      <c r="AA126" s="151"/>
      <c r="AB126" s="145"/>
      <c r="AC126" s="145"/>
      <c r="AD126" s="145">
        <v>36.799999999999997</v>
      </c>
      <c r="AE126" s="145">
        <v>17.770600499672799</v>
      </c>
      <c r="AF126" s="145">
        <v>17.899999999999999</v>
      </c>
      <c r="AG126" s="145">
        <v>9.0588412121173327</v>
      </c>
      <c r="AH126" s="167"/>
      <c r="AI126" s="137">
        <f t="shared" si="0"/>
        <v>17.899999999999999</v>
      </c>
    </row>
    <row r="127" spans="3:35" x14ac:dyDescent="0.2">
      <c r="C127" s="165"/>
      <c r="D127" s="165"/>
      <c r="E127" s="186"/>
      <c r="F127" s="165"/>
      <c r="L127" s="154">
        <v>126</v>
      </c>
      <c r="M127" s="145"/>
      <c r="N127" s="145"/>
      <c r="O127" s="152">
        <v>21.291999345426614</v>
      </c>
      <c r="P127" s="145"/>
      <c r="Q127" s="152">
        <v>20.464394644863948</v>
      </c>
      <c r="R127" s="145"/>
      <c r="S127" s="146">
        <v>0</v>
      </c>
      <c r="T127" s="152">
        <v>25.505521807262848</v>
      </c>
      <c r="U127" s="152">
        <v>26.417154237181428</v>
      </c>
      <c r="V127" s="152">
        <v>25.586680768428888</v>
      </c>
      <c r="W127" s="145">
        <v>9.5700035976972746</v>
      </c>
      <c r="X127" s="145">
        <v>8.3019641920043536</v>
      </c>
      <c r="Y127" s="147"/>
      <c r="Z127" s="163">
        <v>7.8091198638843178</v>
      </c>
      <c r="AA127" s="151"/>
      <c r="AB127" s="145"/>
      <c r="AC127" s="145"/>
      <c r="AD127" s="145">
        <v>37.700000000000003</v>
      </c>
      <c r="AE127" s="145">
        <v>18.206295394582529</v>
      </c>
      <c r="AF127" s="145">
        <v>18.399999999999999</v>
      </c>
      <c r="AG127" s="145">
        <v>9.3119375240945512</v>
      </c>
      <c r="AH127" s="167"/>
      <c r="AI127" s="137">
        <f t="shared" si="0"/>
        <v>18.399999999999999</v>
      </c>
    </row>
    <row r="128" spans="3:35" x14ac:dyDescent="0.2">
      <c r="C128" s="165"/>
      <c r="D128" s="165"/>
      <c r="E128" s="186"/>
      <c r="F128" s="165"/>
      <c r="L128" s="154">
        <v>127</v>
      </c>
      <c r="M128" s="145"/>
      <c r="N128" s="145"/>
      <c r="O128" s="152">
        <v>21.809881137043199</v>
      </c>
      <c r="P128" s="145"/>
      <c r="Q128" s="152">
        <v>20.91001317752589</v>
      </c>
      <c r="R128" s="145"/>
      <c r="S128" s="146">
        <v>0</v>
      </c>
      <c r="T128" s="152">
        <v>26.140349500802049</v>
      </c>
      <c r="U128" s="152">
        <v>27.081093958103182</v>
      </c>
      <c r="V128" s="152">
        <v>26.258793473075936</v>
      </c>
      <c r="W128" s="145">
        <v>9.8330964124157703</v>
      </c>
      <c r="X128" s="145">
        <v>8.534736256478082</v>
      </c>
      <c r="Y128" s="147"/>
      <c r="Z128" s="163">
        <v>8.0079174606575361</v>
      </c>
      <c r="AA128" s="151"/>
      <c r="AB128" s="145"/>
      <c r="AC128" s="145"/>
      <c r="AD128" s="145">
        <v>38.6</v>
      </c>
      <c r="AE128" s="145">
        <v>18.649101265175521</v>
      </c>
      <c r="AF128" s="145">
        <v>18.8</v>
      </c>
      <c r="AG128" s="145">
        <v>9.5700035976972746</v>
      </c>
      <c r="AH128" s="167"/>
      <c r="AI128" s="137">
        <f t="shared" si="0"/>
        <v>18.8</v>
      </c>
    </row>
    <row r="129" spans="3:35" x14ac:dyDescent="0.2">
      <c r="C129" s="165"/>
      <c r="D129" s="165"/>
      <c r="E129" s="186"/>
      <c r="F129" s="165"/>
      <c r="L129" s="154">
        <v>128</v>
      </c>
      <c r="M129" s="145"/>
      <c r="N129" s="145"/>
      <c r="O129" s="152">
        <v>22.336148829083239</v>
      </c>
      <c r="P129" s="145"/>
      <c r="Q129" s="152">
        <v>21.361725704201326</v>
      </c>
      <c r="R129" s="145"/>
      <c r="S129" s="146">
        <v>0</v>
      </c>
      <c r="T129" s="152">
        <v>26.785812428743448</v>
      </c>
      <c r="U129" s="152">
        <v>27.756316106268866</v>
      </c>
      <c r="V129" s="152">
        <v>26.943081397807497</v>
      </c>
      <c r="W129" s="145">
        <v>10.101273142846805</v>
      </c>
      <c r="X129" s="145">
        <v>8.7721320947129762</v>
      </c>
      <c r="Y129" s="147"/>
      <c r="Z129" s="163">
        <v>8.2101569414859306</v>
      </c>
      <c r="AA129" s="151"/>
      <c r="AB129" s="145"/>
      <c r="AC129" s="145"/>
      <c r="AD129" s="145">
        <v>39.6</v>
      </c>
      <c r="AE129" s="145">
        <v>19.099076805702079</v>
      </c>
      <c r="AF129" s="145">
        <v>19.3</v>
      </c>
      <c r="AG129" s="145">
        <v>9.8330964124157703</v>
      </c>
      <c r="AH129" s="167"/>
      <c r="AI129" s="137">
        <f t="shared" si="0"/>
        <v>19.3</v>
      </c>
    </row>
    <row r="130" spans="3:35" x14ac:dyDescent="0.2">
      <c r="C130" s="165"/>
      <c r="D130" s="165"/>
      <c r="E130" s="186"/>
      <c r="F130" s="165"/>
      <c r="L130" s="154">
        <v>129</v>
      </c>
      <c r="M130" s="145"/>
      <c r="N130" s="145"/>
      <c r="O130" s="152">
        <v>22.870871104246376</v>
      </c>
      <c r="P130" s="145"/>
      <c r="Q130" s="152">
        <v>21.819566975997699</v>
      </c>
      <c r="R130" s="145"/>
      <c r="S130" s="146">
        <v>0</v>
      </c>
      <c r="T130" s="152">
        <v>27.442003584767068</v>
      </c>
      <c r="U130" s="152">
        <v>28.44292201255907</v>
      </c>
      <c r="V130" s="152">
        <v>27.639667388165673</v>
      </c>
      <c r="W130" s="145">
        <v>10.374591157817374</v>
      </c>
      <c r="X130" s="145">
        <v>9.0142063519038391</v>
      </c>
      <c r="Y130" s="147"/>
      <c r="Z130" s="163">
        <v>8.4158703086344566</v>
      </c>
      <c r="AA130" s="151"/>
      <c r="AB130" s="145"/>
      <c r="AC130" s="145"/>
      <c r="AD130" s="145">
        <v>40.5</v>
      </c>
      <c r="AE130" s="145">
        <v>19.556280728830728</v>
      </c>
      <c r="AF130" s="145">
        <v>19.7</v>
      </c>
      <c r="AG130" s="145">
        <v>10.101273142846805</v>
      </c>
      <c r="AH130" s="167"/>
      <c r="AI130" s="137">
        <f t="shared" si="0"/>
        <v>19.7</v>
      </c>
    </row>
    <row r="131" spans="3:35" x14ac:dyDescent="0.2">
      <c r="C131" s="165"/>
      <c r="D131" s="165"/>
      <c r="E131" s="186"/>
      <c r="F131" s="165"/>
      <c r="L131" s="154">
        <v>130</v>
      </c>
      <c r="M131" s="145"/>
      <c r="N131" s="145"/>
      <c r="O131" s="152">
        <v>23.414116666699208</v>
      </c>
      <c r="P131" s="145"/>
      <c r="Q131" s="152">
        <v>22.283571669440139</v>
      </c>
      <c r="R131" s="145"/>
      <c r="S131" s="146">
        <v>0</v>
      </c>
      <c r="T131" s="152">
        <v>28.109016042505143</v>
      </c>
      <c r="U131" s="152">
        <v>29.141013118747672</v>
      </c>
      <c r="V131" s="152">
        <v>28.348674558715928</v>
      </c>
      <c r="W131" s="145">
        <v>10.653108019519474</v>
      </c>
      <c r="X131" s="145">
        <v>9.2610138862663138</v>
      </c>
      <c r="Y131" s="147"/>
      <c r="Z131" s="163">
        <v>8.6250896094036982</v>
      </c>
      <c r="AA131" s="151"/>
      <c r="AB131" s="145"/>
      <c r="AC131" s="145"/>
      <c r="AD131" s="145">
        <v>41.5</v>
      </c>
      <c r="AE131" s="145">
        <v>20.020771765509561</v>
      </c>
      <c r="AF131" s="145">
        <v>20.3</v>
      </c>
      <c r="AG131" s="145">
        <v>10.374591157817374</v>
      </c>
      <c r="AH131" s="167"/>
      <c r="AI131" s="137">
        <f t="shared" si="0"/>
        <v>20.3</v>
      </c>
    </row>
    <row r="132" spans="3:35" x14ac:dyDescent="0.2">
      <c r="C132" s="165"/>
      <c r="D132" s="165"/>
      <c r="E132" s="186"/>
      <c r="F132" s="165"/>
      <c r="L132" s="154">
        <v>131</v>
      </c>
      <c r="M132" s="145"/>
      <c r="N132" s="145"/>
      <c r="O132" s="152">
        <v>23.965954241915661</v>
      </c>
      <c r="P132" s="145"/>
      <c r="Q132" s="152">
        <v>22.753774387208114</v>
      </c>
      <c r="R132" s="145"/>
      <c r="S132" s="146">
        <v>0</v>
      </c>
      <c r="T132" s="152">
        <v>28.786942954990426</v>
      </c>
      <c r="U132" s="152">
        <v>29.850690976762088</v>
      </c>
      <c r="V132" s="152">
        <v>29.070226291543335</v>
      </c>
      <c r="W132" s="145">
        <v>10.936881482655208</v>
      </c>
      <c r="X132" s="145">
        <v>9.5126097682062341</v>
      </c>
      <c r="Y132" s="147"/>
      <c r="Z132" s="163">
        <v>8.837846935843471</v>
      </c>
      <c r="AA132" s="151"/>
      <c r="AB132" s="145"/>
      <c r="AC132" s="145"/>
      <c r="AD132" s="145">
        <v>42.5</v>
      </c>
      <c r="AE132" s="145">
        <v>20.492608664830588</v>
      </c>
      <c r="AF132" s="145">
        <v>20.8</v>
      </c>
      <c r="AG132" s="145">
        <v>10.653108019519474</v>
      </c>
      <c r="AH132" s="167"/>
      <c r="AI132" s="137">
        <f t="shared" si="0"/>
        <v>20.8</v>
      </c>
    </row>
    <row r="133" spans="3:35" x14ac:dyDescent="0.2">
      <c r="C133" s="165"/>
      <c r="D133" s="165"/>
      <c r="E133" s="186"/>
      <c r="F133" s="165"/>
      <c r="L133" s="154">
        <v>132</v>
      </c>
      <c r="M133" s="145"/>
      <c r="N133" s="145"/>
      <c r="O133" s="152">
        <v>24.526452576519709</v>
      </c>
      <c r="P133" s="145"/>
      <c r="Q133" s="152">
        <v>23.712911941536984</v>
      </c>
      <c r="R133" s="145"/>
      <c r="S133" s="146">
        <v>0</v>
      </c>
      <c r="T133" s="152">
        <v>29.475877554112195</v>
      </c>
      <c r="U133" s="152">
        <v>30.572057247954341</v>
      </c>
      <c r="V133" s="152">
        <v>29.804446234769696</v>
      </c>
      <c r="W133" s="145">
        <v>11.225969493592334</v>
      </c>
      <c r="X133" s="145">
        <v>9.7690492794986596</v>
      </c>
      <c r="Y133" s="147"/>
      <c r="Z133" s="163">
        <v>9.0541744244701619</v>
      </c>
      <c r="AA133" s="151"/>
      <c r="AB133" s="145"/>
      <c r="AC133" s="145"/>
      <c r="AD133" s="145">
        <v>43.5</v>
      </c>
      <c r="AE133" s="145">
        <v>20.971850193895403</v>
      </c>
      <c r="AF133" s="145">
        <v>21.2</v>
      </c>
      <c r="AG133" s="145">
        <v>10.936881482655208</v>
      </c>
      <c r="AH133" s="167"/>
      <c r="AI133" s="137">
        <f t="shared" si="0"/>
        <v>21.2</v>
      </c>
    </row>
    <row r="134" spans="3:35" x14ac:dyDescent="0.2">
      <c r="C134" s="165"/>
      <c r="D134" s="165"/>
      <c r="E134" s="186"/>
      <c r="F134" s="165"/>
      <c r="L134" s="154">
        <v>133</v>
      </c>
      <c r="M134" s="145"/>
      <c r="N134" s="145"/>
      <c r="O134" s="152">
        <v>25.095680438130294</v>
      </c>
      <c r="P134" s="145"/>
      <c r="Q134" s="152">
        <v>24.201915620676534</v>
      </c>
      <c r="R134" s="145"/>
      <c r="S134" s="146">
        <v>0</v>
      </c>
      <c r="T134" s="152">
        <v>30.175913150080309</v>
      </c>
      <c r="U134" s="152">
        <v>31.305213702381952</v>
      </c>
      <c r="V134" s="152">
        <v>30.551458301089539</v>
      </c>
      <c r="W134" s="145">
        <v>11.520430189529916</v>
      </c>
      <c r="X134" s="145">
        <v>10.030387912476359</v>
      </c>
      <c r="Y134" s="147"/>
      <c r="Z134" s="163">
        <v>9.274104255988382</v>
      </c>
      <c r="AA134" s="151"/>
      <c r="AB134" s="145"/>
      <c r="AC134" s="145"/>
      <c r="AD134" s="145">
        <v>44.5</v>
      </c>
      <c r="AE134" s="145">
        <v>21.458555137683309</v>
      </c>
      <c r="AF134" s="145">
        <v>21.8</v>
      </c>
      <c r="AG134" s="145">
        <v>11.225969493592334</v>
      </c>
      <c r="AH134" s="167"/>
      <c r="AI134" s="137">
        <f t="shared" si="0"/>
        <v>21.8</v>
      </c>
    </row>
    <row r="135" spans="3:35" x14ac:dyDescent="0.2">
      <c r="C135" s="165"/>
      <c r="D135" s="165"/>
      <c r="E135" s="186"/>
      <c r="F135" s="165"/>
      <c r="L135" s="154">
        <v>134</v>
      </c>
      <c r="M135" s="145"/>
      <c r="N135" s="145"/>
      <c r="O135" s="152">
        <v>25.673706615208449</v>
      </c>
      <c r="P135" s="145"/>
      <c r="Q135" s="152">
        <v>24.697255010684202</v>
      </c>
      <c r="R135" s="145"/>
      <c r="S135" s="146">
        <v>0</v>
      </c>
      <c r="T135" s="152">
        <v>30.887143130896892</v>
      </c>
      <c r="U135" s="152">
        <v>32.050262218099562</v>
      </c>
      <c r="V135" s="152">
        <v>31.311386666325436</v>
      </c>
      <c r="W135" s="145">
        <v>11.820321897673878</v>
      </c>
      <c r="X135" s="145">
        <v>10.296681369227352</v>
      </c>
      <c r="Y135" s="147"/>
      <c r="Z135" s="163">
        <v>9.4976686550161471</v>
      </c>
      <c r="AA135" s="151"/>
      <c r="AB135" s="145"/>
      <c r="AC135" s="145"/>
      <c r="AD135" s="145">
        <v>45.5</v>
      </c>
      <c r="AE135" s="145">
        <v>21.952782298921218</v>
      </c>
      <c r="AF135" s="145">
        <v>22.3</v>
      </c>
      <c r="AG135" s="145">
        <v>11.520430189529916</v>
      </c>
      <c r="AH135" s="167"/>
      <c r="AI135" s="137">
        <f t="shared" si="0"/>
        <v>22.3</v>
      </c>
    </row>
    <row r="136" spans="3:35" x14ac:dyDescent="0.2">
      <c r="C136" s="165"/>
      <c r="D136" s="165"/>
      <c r="E136" s="186"/>
      <c r="F136" s="165"/>
      <c r="L136" s="154">
        <v>135</v>
      </c>
      <c r="M136" s="145"/>
      <c r="N136" s="145"/>
      <c r="O136" s="152">
        <v>26.260599916907033</v>
      </c>
      <c r="P136" s="145"/>
      <c r="Q136" s="152">
        <v>25.198964355616404</v>
      </c>
      <c r="R136" s="145"/>
      <c r="S136" s="146">
        <v>0</v>
      </c>
      <c r="T136" s="152">
        <v>31.60966096183569</v>
      </c>
      <c r="U136" s="152">
        <v>32.807304780460228</v>
      </c>
      <c r="V136" s="152">
        <v>32.084355768001963</v>
      </c>
      <c r="W136" s="145">
        <v>12.125703134422556</v>
      </c>
      <c r="X136" s="145">
        <v>10.56798556080196</v>
      </c>
      <c r="Y136" s="147"/>
      <c r="Z136" s="163">
        <v>9.7248998898139369</v>
      </c>
      <c r="AA136" s="151"/>
      <c r="AB136" s="145"/>
      <c r="AC136" s="145"/>
      <c r="AD136" s="145">
        <v>46.6</v>
      </c>
      <c r="AE136" s="145">
        <v>22.454590497955575</v>
      </c>
      <c r="AF136" s="145">
        <v>22.8</v>
      </c>
      <c r="AG136" s="145">
        <v>11.820321897673878</v>
      </c>
      <c r="AH136" s="167"/>
      <c r="AI136" s="137">
        <f t="shared" si="0"/>
        <v>22.8</v>
      </c>
    </row>
    <row r="137" spans="3:35" x14ac:dyDescent="0.2">
      <c r="C137" s="165"/>
      <c r="D137" s="165"/>
      <c r="E137" s="186"/>
      <c r="F137" s="165"/>
      <c r="L137" s="154">
        <v>136</v>
      </c>
      <c r="M137" s="145"/>
      <c r="N137" s="145"/>
      <c r="O137" s="152">
        <v>26.85642917292234</v>
      </c>
      <c r="P137" s="145"/>
      <c r="Q137" s="152">
        <v>25.707077829842628</v>
      </c>
      <c r="R137" s="145"/>
      <c r="S137" s="146">
        <v>0</v>
      </c>
      <c r="T137" s="152">
        <v>32.343560184928265</v>
      </c>
      <c r="U137" s="152">
        <v>33.57644348142621</v>
      </c>
      <c r="V137" s="152">
        <v>32.870490303938226</v>
      </c>
      <c r="W137" s="145">
        <v>12.43663260456127</v>
      </c>
      <c r="X137" s="145">
        <v>10.844356606428292</v>
      </c>
      <c r="Y137" s="147"/>
      <c r="Z137" s="163">
        <v>9.9558302720175664</v>
      </c>
      <c r="AA137" s="151"/>
      <c r="AB137" s="145"/>
      <c r="AC137" s="145"/>
      <c r="AD137" s="145">
        <v>47.6</v>
      </c>
      <c r="AE137" s="145"/>
      <c r="AF137" s="145">
        <v>23.4</v>
      </c>
      <c r="AG137" s="145">
        <v>12.125703134422556</v>
      </c>
      <c r="AH137" s="167"/>
      <c r="AI137" s="137">
        <f t="shared" si="0"/>
        <v>23.4</v>
      </c>
    </row>
    <row r="138" spans="3:35" x14ac:dyDescent="0.2">
      <c r="C138" s="165"/>
      <c r="D138" s="165"/>
      <c r="E138" s="186"/>
      <c r="F138" s="165"/>
      <c r="L138" s="154">
        <v>137</v>
      </c>
      <c r="M138" s="145"/>
      <c r="N138" s="145"/>
      <c r="O138" s="152">
        <v>27.461263233348141</v>
      </c>
      <c r="P138" s="145"/>
      <c r="Q138" s="152">
        <v>26.221629538697922</v>
      </c>
      <c r="R138" s="145"/>
      <c r="S138" s="146">
        <v>0</v>
      </c>
      <c r="T138" s="152">
        <v>33.088934418458166</v>
      </c>
      <c r="U138" s="152">
        <v>34.357780518889513</v>
      </c>
      <c r="V138" s="152">
        <v>33.669915230857889</v>
      </c>
      <c r="W138" s="145">
        <v>12.753169200466829</v>
      </c>
      <c r="X138" s="145">
        <v>11.125850832736758</v>
      </c>
      <c r="Y138" s="147"/>
      <c r="Z138" s="145"/>
      <c r="AA138" s="151"/>
      <c r="AB138" s="145"/>
      <c r="AC138" s="145"/>
      <c r="AD138" s="145">
        <v>48.7</v>
      </c>
      <c r="AE138" s="145"/>
      <c r="AF138" s="145">
        <v>24</v>
      </c>
      <c r="AG138" s="145">
        <v>12.43663260456127</v>
      </c>
      <c r="AH138" s="167"/>
      <c r="AI138" s="137">
        <f t="shared" si="0"/>
        <v>24</v>
      </c>
    </row>
    <row r="139" spans="3:35" x14ac:dyDescent="0.2">
      <c r="C139" s="165"/>
      <c r="D139" s="165"/>
      <c r="E139" s="186"/>
      <c r="F139" s="165"/>
      <c r="L139" s="154">
        <v>138</v>
      </c>
      <c r="M139" s="145"/>
      <c r="N139" s="145"/>
      <c r="O139" s="152">
        <v>28.075170968531324</v>
      </c>
      <c r="P139" s="145"/>
      <c r="Q139" s="152">
        <v>26.742653519125287</v>
      </c>
      <c r="R139" s="145"/>
      <c r="S139" s="146">
        <v>0</v>
      </c>
      <c r="T139" s="152">
        <v>33.84587735646133</v>
      </c>
      <c r="U139" s="152">
        <v>35.15141819600197</v>
      </c>
      <c r="V139" s="152">
        <v>34.482755763017181</v>
      </c>
      <c r="W139" s="145">
        <v>13.075372001320838</v>
      </c>
      <c r="X139" s="145">
        <v>11.412524772993002</v>
      </c>
      <c r="Y139" s="147"/>
      <c r="Z139" s="145"/>
      <c r="AA139" s="151"/>
      <c r="AB139" s="145"/>
      <c r="AC139" s="145"/>
      <c r="AD139" s="145">
        <v>49.8</v>
      </c>
      <c r="AE139" s="145"/>
      <c r="AF139" s="145">
        <v>24.5</v>
      </c>
      <c r="AG139" s="145">
        <v>12.753169200466829</v>
      </c>
      <c r="AH139" s="167"/>
      <c r="AI139" s="137">
        <f t="shared" si="0"/>
        <v>24.5</v>
      </c>
    </row>
    <row r="140" spans="3:35" x14ac:dyDescent="0.2">
      <c r="C140" s="165"/>
      <c r="D140" s="165"/>
      <c r="E140" s="186"/>
      <c r="F140" s="165"/>
      <c r="L140" s="154">
        <v>139</v>
      </c>
      <c r="M140" s="145"/>
      <c r="N140" s="145"/>
      <c r="O140" s="152">
        <v>28.698221268930585</v>
      </c>
      <c r="P140" s="145"/>
      <c r="Q140" s="152">
        <v>27.270183740306084</v>
      </c>
      <c r="R140" s="145"/>
      <c r="S140" s="146">
        <v>0</v>
      </c>
      <c r="T140" s="152">
        <v>34.614482768233977</v>
      </c>
      <c r="U140" s="152">
        <v>35.95745892051351</v>
      </c>
      <c r="V140" s="152">
        <v>35.309137370849854</v>
      </c>
      <c r="W140" s="145">
        <v>13.40330027233245</v>
      </c>
      <c r="X140" s="145">
        <v>11.704435166339545</v>
      </c>
      <c r="Y140" s="147"/>
      <c r="Z140" s="145"/>
      <c r="AA140" s="151"/>
      <c r="AB140" s="145"/>
      <c r="AC140" s="145"/>
      <c r="AD140" s="145">
        <v>50.9</v>
      </c>
      <c r="AE140" s="145"/>
      <c r="AF140" s="145">
        <v>25.1</v>
      </c>
      <c r="AG140" s="145">
        <v>13.075372001320838</v>
      </c>
      <c r="AH140" s="167"/>
      <c r="AI140" s="137">
        <f t="shared" si="0"/>
        <v>25.1</v>
      </c>
    </row>
    <row r="141" spans="3:35" x14ac:dyDescent="0.2">
      <c r="C141" s="165"/>
      <c r="D141" s="165"/>
      <c r="E141" s="186"/>
      <c r="F141" s="165"/>
      <c r="L141" s="154">
        <v>140</v>
      </c>
      <c r="M141" s="145"/>
      <c r="N141" s="145"/>
      <c r="O141" s="152">
        <v>29.330483044975733</v>
      </c>
      <c r="P141" s="145"/>
      <c r="Q141" s="152">
        <v>27.804254104281945</v>
      </c>
      <c r="R141" s="145"/>
      <c r="S141" s="146">
        <v>0</v>
      </c>
      <c r="T141" s="152">
        <v>35.394844497847018</v>
      </c>
      <c r="U141" s="152">
        <v>36.776005204120828</v>
      </c>
      <c r="V141" s="152">
        <v>36.149185779629505</v>
      </c>
      <c r="W141" s="145">
        <v>13.737013463969374</v>
      </c>
      <c r="X141" s="145">
        <v>12.001638957045131</v>
      </c>
      <c r="Y141" s="147"/>
      <c r="Z141" s="145"/>
      <c r="AA141" s="151"/>
      <c r="AB141" s="145"/>
      <c r="AC141" s="145"/>
      <c r="AD141" s="145">
        <v>52</v>
      </c>
      <c r="AE141" s="145"/>
      <c r="AF141" s="145">
        <v>25.6</v>
      </c>
      <c r="AG141" s="145">
        <v>13.40330027233245</v>
      </c>
      <c r="AH141" s="167"/>
      <c r="AI141" s="137">
        <f t="shared" si="0"/>
        <v>25.6</v>
      </c>
    </row>
    <row r="142" spans="3:35" x14ac:dyDescent="0.2">
      <c r="L142" s="154">
        <v>141</v>
      </c>
      <c r="M142" s="145"/>
      <c r="N142" s="145"/>
      <c r="O142" s="152">
        <v>29.972025226930278</v>
      </c>
      <c r="P142" s="145"/>
      <c r="Q142" s="152">
        <v>28.344898446564923</v>
      </c>
      <c r="R142" s="145"/>
      <c r="S142" s="146">
        <v>0</v>
      </c>
      <c r="T142" s="152">
        <v>36.187056463667126</v>
      </c>
      <c r="U142" s="152">
        <v>37.607159661822969</v>
      </c>
      <c r="V142" s="152">
        <v>37.003026968148063</v>
      </c>
      <c r="W142" s="145">
        <v>14.076571211198184</v>
      </c>
      <c r="X142" s="145">
        <v>12.30419329376301</v>
      </c>
      <c r="Y142" s="147"/>
      <c r="Z142" s="145"/>
      <c r="AA142" s="151"/>
      <c r="AB142" s="145"/>
      <c r="AC142" s="145"/>
      <c r="AD142" s="145">
        <v>53.2</v>
      </c>
      <c r="AE142" s="145"/>
      <c r="AF142" s="145">
        <v>26.2</v>
      </c>
      <c r="AG142" s="145">
        <v>13.737013463969374</v>
      </c>
      <c r="AI142" s="137">
        <f t="shared" si="0"/>
        <v>26.2</v>
      </c>
    </row>
    <row r="143" spans="3:35" x14ac:dyDescent="0.2">
      <c r="L143" s="154">
        <v>142</v>
      </c>
      <c r="M143" s="145"/>
      <c r="N143" s="145"/>
      <c r="O143" s="152">
        <v>30.622916764755146</v>
      </c>
      <c r="P143" s="145"/>
      <c r="Q143" s="152">
        <v>28.892150536738853</v>
      </c>
      <c r="R143" s="145"/>
      <c r="S143" s="146">
        <v>0</v>
      </c>
      <c r="T143" s="152">
        <v>36.991212657883736</v>
      </c>
      <c r="U143" s="152">
        <v>38.451025011286994</v>
      </c>
      <c r="V143" s="152">
        <v>37.870787167410015</v>
      </c>
      <c r="W143" s="145">
        <v>14.422033332732607</v>
      </c>
      <c r="X143" s="145">
        <v>12.612155528796341</v>
      </c>
      <c r="Y143" s="147"/>
      <c r="Z143" s="145"/>
      <c r="AA143" s="151"/>
      <c r="AB143" s="145"/>
      <c r="AC143" s="145"/>
      <c r="AD143" s="145">
        <v>54.4</v>
      </c>
      <c r="AE143" s="145"/>
      <c r="AF143" s="145">
        <v>26.7</v>
      </c>
      <c r="AG143" s="145">
        <v>14.076571211198184</v>
      </c>
      <c r="AI143" s="137">
        <f t="shared" si="0"/>
        <v>26.7</v>
      </c>
    </row>
    <row r="144" spans="3:35" x14ac:dyDescent="0.2">
      <c r="L144" s="154">
        <v>143</v>
      </c>
      <c r="M144" s="145"/>
      <c r="N144" s="145"/>
      <c r="O144" s="152">
        <v>31.283226627974603</v>
      </c>
      <c r="P144" s="145"/>
      <c r="Q144" s="152">
        <v>29.446044079050946</v>
      </c>
      <c r="R144" s="145"/>
      <c r="S144" s="146">
        <v>0</v>
      </c>
      <c r="T144" s="152">
        <v>37.807407146043566</v>
      </c>
      <c r="U144" s="152">
        <v>39.307704072221355</v>
      </c>
      <c r="V144" s="152">
        <v>38.75259285934424</v>
      </c>
      <c r="W144" s="145">
        <v>14.773459830290868</v>
      </c>
      <c r="X144" s="145">
        <v>12.925583217372084</v>
      </c>
      <c r="Y144" s="147"/>
      <c r="Z144" s="145"/>
      <c r="AA144" s="151"/>
      <c r="AB144" s="145"/>
      <c r="AC144" s="145"/>
      <c r="AD144" s="145">
        <v>55.5</v>
      </c>
      <c r="AE144" s="145"/>
      <c r="AF144" s="145">
        <v>27.3</v>
      </c>
      <c r="AG144" s="145">
        <v>14.422033332732607</v>
      </c>
      <c r="AI144" s="137">
        <f t="shared" si="0"/>
        <v>27.3</v>
      </c>
    </row>
    <row r="145" spans="12:35" x14ac:dyDescent="0.2">
      <c r="L145" s="154">
        <v>144</v>
      </c>
      <c r="M145" s="145"/>
      <c r="N145" s="145"/>
      <c r="O145" s="152">
        <v>31.953023805544397</v>
      </c>
      <c r="P145" s="145"/>
      <c r="Q145" s="152">
        <v>30.006612712993249</v>
      </c>
      <c r="R145" s="145"/>
      <c r="S145" s="146">
        <v>0</v>
      </c>
      <c r="T145" s="152">
        <v>38.63573406659048</v>
      </c>
      <c r="U145" s="152">
        <v>40.177299765757652</v>
      </c>
      <c r="V145" s="152">
        <v>39.64857077553004</v>
      </c>
      <c r="W145" s="145">
        <v>15.130910887860535</v>
      </c>
      <c r="X145" s="145">
        <v>13.244534116922294</v>
      </c>
      <c r="Y145" s="147"/>
      <c r="Z145" s="145"/>
      <c r="AA145" s="151"/>
      <c r="AB145" s="145"/>
      <c r="AC145" s="145"/>
      <c r="AD145" s="145">
        <v>56.7</v>
      </c>
      <c r="AE145" s="145"/>
      <c r="AF145" s="145">
        <v>27.8</v>
      </c>
      <c r="AG145" s="145">
        <v>14.773459830290868</v>
      </c>
      <c r="AI145" s="137">
        <f t="shared" si="0"/>
        <v>27.8</v>
      </c>
    </row>
    <row r="146" spans="12:35" x14ac:dyDescent="0.2">
      <c r="L146" s="154">
        <v>145</v>
      </c>
      <c r="M146" s="145"/>
      <c r="N146" s="145"/>
      <c r="O146" s="152">
        <v>32.632377305720148</v>
      </c>
      <c r="P146" s="145"/>
      <c r="Q146" s="152">
        <v>30.573890013875943</v>
      </c>
      <c r="R146" s="145"/>
      <c r="S146" s="146">
        <v>0</v>
      </c>
      <c r="T146" s="152">
        <v>39.476287630411043</v>
      </c>
      <c r="U146" s="152">
        <v>41.059915113839907</v>
      </c>
      <c r="V146" s="152">
        <v>40.558847895938172</v>
      </c>
      <c r="W146" s="145">
        <v>15.494446870971769</v>
      </c>
      <c r="X146" s="145">
        <v>13.569066186372931</v>
      </c>
      <c r="Y146" s="147"/>
      <c r="Z146" s="145"/>
      <c r="AA146" s="151"/>
      <c r="AB146" s="145"/>
      <c r="AC146" s="145"/>
      <c r="AD146" s="145">
        <v>57.9</v>
      </c>
      <c r="AE146" s="145"/>
      <c r="AF146" s="145">
        <v>28.7</v>
      </c>
      <c r="AG146" s="145">
        <v>15.130910887860535</v>
      </c>
      <c r="AI146" s="137">
        <f t="shared" si="0"/>
        <v>28.7</v>
      </c>
    </row>
    <row r="147" spans="12:35" x14ac:dyDescent="0.2">
      <c r="L147" s="154">
        <v>146</v>
      </c>
      <c r="M147" s="145"/>
      <c r="N147" s="145"/>
      <c r="O147" s="152">
        <v>33.321356155930054</v>
      </c>
      <c r="P147" s="145"/>
      <c r="Q147" s="152">
        <v>31.147909493390934</v>
      </c>
      <c r="R147" s="145"/>
      <c r="S147" s="146">
        <v>0</v>
      </c>
      <c r="T147" s="152">
        <v>40.329162120387466</v>
      </c>
      <c r="U147" s="152">
        <v>41.955653238622943</v>
      </c>
      <c r="V147" s="152">
        <v>41.483551447688932</v>
      </c>
      <c r="W147" s="145">
        <v>15.864128325978916</v>
      </c>
      <c r="X147" s="145">
        <v>13.899237585440348</v>
      </c>
      <c r="Y147" s="147"/>
      <c r="Z147" s="145"/>
      <c r="AA147" s="151"/>
      <c r="AB147" s="145"/>
      <c r="AC147" s="145"/>
      <c r="AD147" s="145">
        <v>59.2</v>
      </c>
      <c r="AE147" s="145"/>
      <c r="AF147" s="145">
        <v>28.9</v>
      </c>
      <c r="AG147" s="145">
        <v>15.494446870971769</v>
      </c>
      <c r="AI147" s="137">
        <f t="shared" si="0"/>
        <v>28.9</v>
      </c>
    </row>
    <row r="148" spans="12:35" x14ac:dyDescent="0.2">
      <c r="L148" s="154">
        <v>147</v>
      </c>
      <c r="M148" s="145"/>
      <c r="N148" s="145"/>
      <c r="O148" s="152">
        <v>34.020029402647104</v>
      </c>
      <c r="P148" s="145"/>
      <c r="Q148" s="152">
        <v>31.728704600167259</v>
      </c>
      <c r="R148" s="145"/>
      <c r="S148" s="146">
        <v>0</v>
      </c>
      <c r="T148" s="152">
        <v>41.194451890954745</v>
      </c>
      <c r="U148" s="152">
        <v>42.864617361877038</v>
      </c>
      <c r="V148" s="152">
        <v>42.422808903822215</v>
      </c>
      <c r="W148" s="145">
        <v>16.240015979348737</v>
      </c>
      <c r="X148" s="145">
        <v>14.235106673934748</v>
      </c>
      <c r="Y148" s="147"/>
      <c r="Z148" s="145"/>
      <c r="AA148" s="151"/>
      <c r="AB148" s="145"/>
      <c r="AC148" s="145"/>
      <c r="AD148" s="145">
        <v>60.4</v>
      </c>
      <c r="AE148" s="145"/>
      <c r="AF148" s="145">
        <v>29.6</v>
      </c>
      <c r="AG148" s="145">
        <v>15.864128325978916</v>
      </c>
      <c r="AI148" s="137">
        <f t="shared" si="0"/>
        <v>29.6</v>
      </c>
    </row>
    <row r="149" spans="12:35" x14ac:dyDescent="0.2">
      <c r="L149" s="154">
        <v>148</v>
      </c>
      <c r="M149" s="145"/>
      <c r="N149" s="145"/>
      <c r="O149" s="152">
        <v>34.728466111263671</v>
      </c>
      <c r="P149" s="145"/>
      <c r="Q149" s="152">
        <v>32.316308720316904</v>
      </c>
      <c r="R149" s="145"/>
      <c r="S149" s="146">
        <v>0</v>
      </c>
      <c r="T149" s="152">
        <v>42.072251367664919</v>
      </c>
      <c r="U149" s="152">
        <v>43.78691080440106</v>
      </c>
      <c r="V149" s="152">
        <v>43.376747982085149</v>
      </c>
      <c r="W149" s="145">
        <v>16.622170736957884</v>
      </c>
      <c r="X149" s="145">
        <v>14.576732011071194</v>
      </c>
      <c r="Y149" s="147"/>
      <c r="Z149" s="145"/>
      <c r="AA149" s="151"/>
      <c r="AB149" s="145"/>
      <c r="AC149" s="145"/>
      <c r="AD149" s="145">
        <v>61.7</v>
      </c>
      <c r="AE149" s="145"/>
      <c r="AF149" s="145">
        <v>30.1</v>
      </c>
      <c r="AG149" s="145">
        <v>16.240015979348737</v>
      </c>
      <c r="AI149" s="137">
        <f t="shared" si="0"/>
        <v>30.1</v>
      </c>
    </row>
    <row r="150" spans="12:35" x14ac:dyDescent="0.2">
      <c r="L150" s="154">
        <v>149</v>
      </c>
      <c r="M150" s="145"/>
      <c r="N150" s="145"/>
      <c r="O150" s="152">
        <v>35.446735365968863</v>
      </c>
      <c r="P150" s="145"/>
      <c r="Q150" s="152">
        <v>32.910755177973698</v>
      </c>
      <c r="R150" s="145"/>
      <c r="S150" s="146">
        <v>0</v>
      </c>
      <c r="T150" s="152">
        <v>42.96265504675582</v>
      </c>
      <c r="U150" s="152">
        <v>44.722636985443103</v>
      </c>
      <c r="V150" s="152">
        <v>44.345496643731259</v>
      </c>
      <c r="W150" s="145">
        <v>17.010653683396427</v>
      </c>
      <c r="X150" s="145">
        <v>14.924172354787315</v>
      </c>
      <c r="Y150" s="147"/>
      <c r="Z150" s="145"/>
      <c r="AA150" s="151"/>
      <c r="AB150" s="145"/>
      <c r="AC150" s="145"/>
      <c r="AD150" s="145">
        <v>63</v>
      </c>
      <c r="AE150" s="145"/>
      <c r="AF150" s="145">
        <v>30.7</v>
      </c>
      <c r="AG150" s="145">
        <v>16.622170736957884</v>
      </c>
      <c r="AI150" s="137">
        <f t="shared" si="0"/>
        <v>30.7</v>
      </c>
    </row>
    <row r="151" spans="12:35" x14ac:dyDescent="0.2">
      <c r="L151" s="154">
        <v>150</v>
      </c>
      <c r="M151" s="145"/>
      <c r="N151" s="145"/>
      <c r="O151" s="152">
        <v>36.174906269625382</v>
      </c>
      <c r="P151" s="145"/>
      <c r="Q151" s="152">
        <v>33.512077235822701</v>
      </c>
      <c r="R151" s="145"/>
      <c r="S151" s="146">
        <v>0</v>
      </c>
      <c r="T151" s="152">
        <v>43.865757494726061</v>
      </c>
      <c r="U151" s="152">
        <v>45.671899422127566</v>
      </c>
      <c r="V151" s="152">
        <v>45.329183092334794</v>
      </c>
      <c r="W151" s="145">
        <v>17.405526081279536</v>
      </c>
      <c r="X151" s="145">
        <v>15.277486661068119</v>
      </c>
      <c r="Y151" s="147"/>
      <c r="Z151" s="145"/>
      <c r="AA151" s="151"/>
      <c r="AB151" s="145"/>
      <c r="AC151" s="145"/>
      <c r="AD151" s="145">
        <v>64.3</v>
      </c>
      <c r="AE151" s="145"/>
      <c r="AF151" s="145">
        <v>31.9</v>
      </c>
      <c r="AG151" s="145">
        <v>17.010653683396427</v>
      </c>
      <c r="AI151" s="137">
        <f t="shared" si="0"/>
        <v>31.9</v>
      </c>
    </row>
    <row r="152" spans="12:35" x14ac:dyDescent="0.2">
      <c r="L152" s="154">
        <v>151</v>
      </c>
      <c r="M152" s="145"/>
      <c r="N152" s="145"/>
      <c r="O152" s="152">
        <v>36.91304794365039</v>
      </c>
      <c r="P152" s="145"/>
      <c r="Q152" s="152">
        <v>34.120308095621958</v>
      </c>
      <c r="R152" s="145"/>
      <c r="S152" s="146">
        <v>0</v>
      </c>
      <c r="T152" s="152">
        <v>44.781653347915544</v>
      </c>
      <c r="U152" s="152">
        <v>46.634801728890693</v>
      </c>
      <c r="V152" s="152">
        <v>46.327935772619028</v>
      </c>
      <c r="W152" s="145">
        <v>17.806849370566439</v>
      </c>
      <c r="X152" s="145">
        <v>15.636734083277657</v>
      </c>
      <c r="Y152" s="147"/>
      <c r="Z152" s="145"/>
      <c r="AA152" s="151"/>
      <c r="AB152" s="145"/>
      <c r="AC152" s="145"/>
      <c r="AD152" s="145">
        <v>65.599999999999994</v>
      </c>
      <c r="AE152" s="145"/>
      <c r="AF152" s="145">
        <v>32.700000000000003</v>
      </c>
      <c r="AG152" s="145">
        <v>17.405526081279536</v>
      </c>
      <c r="AI152" s="137">
        <f t="shared" si="0"/>
        <v>32.700000000000003</v>
      </c>
    </row>
    <row r="153" spans="12:35" x14ac:dyDescent="0.2">
      <c r="L153" s="154">
        <v>152</v>
      </c>
      <c r="M153" s="145"/>
      <c r="N153" s="145"/>
      <c r="O153" s="152">
        <v>37.661229527895486</v>
      </c>
      <c r="P153" s="145"/>
      <c r="Q153" s="152">
        <v>34.735480898716865</v>
      </c>
      <c r="R153" s="145"/>
      <c r="S153" s="146">
        <v>0</v>
      </c>
      <c r="T153" s="152">
        <v>45.710437312090022</v>
      </c>
      <c r="U153" s="152">
        <v>47.611447616921573</v>
      </c>
      <c r="V153" s="152">
        <v>47.341883369297335</v>
      </c>
      <c r="W153" s="145">
        <v>18.214685167886266</v>
      </c>
      <c r="X153" s="145">
        <v>16.001973971497524</v>
      </c>
      <c r="Y153" s="147"/>
      <c r="Z153" s="145"/>
      <c r="AA153" s="151"/>
      <c r="AB153" s="145"/>
      <c r="AC153" s="145"/>
      <c r="AD153" s="145">
        <v>66.900000000000006</v>
      </c>
      <c r="AE153" s="145"/>
      <c r="AF153" s="145">
        <v>33.6</v>
      </c>
      <c r="AG153" s="145">
        <v>17.806849370566439</v>
      </c>
      <c r="AI153" s="137">
        <f t="shared" si="0"/>
        <v>33.6</v>
      </c>
    </row>
    <row r="154" spans="12:35" x14ac:dyDescent="0.2">
      <c r="L154" s="154">
        <v>153</v>
      </c>
      <c r="M154" s="145"/>
      <c r="N154" s="145"/>
      <c r="O154" s="152">
        <v>38.419520180530739</v>
      </c>
      <c r="P154" s="145"/>
      <c r="Q154" s="152">
        <v>35.357628726546373</v>
      </c>
      <c r="R154" s="145"/>
      <c r="S154" s="146">
        <v>0</v>
      </c>
      <c r="T154" s="152">
        <v>46.652204162032625</v>
      </c>
      <c r="U154" s="152">
        <v>48.601940893611463</v>
      </c>
      <c r="V154" s="152">
        <v>48.371154805928121</v>
      </c>
      <c r="W154" s="145">
        <v>18.629095265871012</v>
      </c>
      <c r="X154" s="145">
        <v>16.373265871871336</v>
      </c>
      <c r="Y154" s="147"/>
      <c r="Z154" s="145"/>
      <c r="AA154" s="151"/>
      <c r="AB154" s="145"/>
      <c r="AC154" s="145"/>
      <c r="AD154" s="145">
        <v>68.3</v>
      </c>
      <c r="AE154" s="145"/>
      <c r="AF154" s="145">
        <v>34.4</v>
      </c>
      <c r="AG154" s="145">
        <v>18.214685167886266</v>
      </c>
      <c r="AI154" s="137">
        <f t="shared" si="0"/>
        <v>34.4</v>
      </c>
    </row>
    <row r="155" spans="12:35" x14ac:dyDescent="0.2">
      <c r="L155" s="154">
        <v>154</v>
      </c>
      <c r="M155" s="145"/>
      <c r="N155" s="145"/>
      <c r="O155" s="152">
        <v>39.187989077928087</v>
      </c>
      <c r="P155" s="145"/>
      <c r="Q155" s="152">
        <v>35.98678460114165</v>
      </c>
      <c r="R155" s="145"/>
      <c r="S155" s="146">
        <v>0</v>
      </c>
      <c r="T155" s="152">
        <v>47.607048741139231</v>
      </c>
      <c r="U155" s="152">
        <v>49.606385462008937</v>
      </c>
      <c r="V155" s="152">
        <v>49.415879243782072</v>
      </c>
      <c r="W155" s="145">
        <v>19.050141632495194</v>
      </c>
      <c r="X155" s="145">
        <v>16.750669525956489</v>
      </c>
      <c r="Y155" s="147"/>
      <c r="Z155" s="145"/>
      <c r="AA155" s="151"/>
      <c r="AB155" s="145"/>
      <c r="AC155" s="145"/>
      <c r="AD155" s="145"/>
      <c r="AE155" s="145"/>
      <c r="AF155" s="145">
        <v>35.299999999999997</v>
      </c>
      <c r="AG155" s="145">
        <v>18.629095265871012</v>
      </c>
      <c r="AI155" s="137">
        <f t="shared" si="0"/>
        <v>35.299999999999997</v>
      </c>
    </row>
    <row r="156" spans="12:35" x14ac:dyDescent="0.2">
      <c r="L156" s="154">
        <v>155</v>
      </c>
      <c r="M156" s="145"/>
      <c r="N156" s="145"/>
      <c r="O156" s="152">
        <v>39.966705414547633</v>
      </c>
      <c r="P156" s="145"/>
      <c r="Q156" s="152">
        <v>36.622981485617487</v>
      </c>
      <c r="R156" s="145"/>
      <c r="S156" s="146">
        <v>0</v>
      </c>
      <c r="T156" s="152">
        <v>48.575065961018858</v>
      </c>
      <c r="U156" s="152">
        <v>50.624885320281678</v>
      </c>
      <c r="V156" s="152">
        <v>50.476186080722279</v>
      </c>
      <c r="W156" s="145">
        <v>19.47788641042284</v>
      </c>
      <c r="X156" s="145">
        <v>17.13424487008206</v>
      </c>
      <c r="Y156" s="147"/>
      <c r="Z156" s="145"/>
      <c r="AA156" s="151"/>
      <c r="AB156" s="145"/>
      <c r="AC156" s="145"/>
      <c r="AD156" s="145"/>
      <c r="AE156" s="145"/>
      <c r="AF156" s="145">
        <v>36.200000000000003</v>
      </c>
      <c r="AG156" s="145">
        <v>19.050141632495194</v>
      </c>
      <c r="AI156" s="137">
        <f t="shared" si="0"/>
        <v>36.200000000000003</v>
      </c>
    </row>
    <row r="157" spans="12:35" x14ac:dyDescent="0.2">
      <c r="L157" s="154">
        <v>156</v>
      </c>
      <c r="M157" s="145"/>
      <c r="N157" s="145"/>
      <c r="O157" s="152">
        <v>40.755738402824292</v>
      </c>
      <c r="P157" s="145"/>
      <c r="Q157" s="152">
        <v>37.266252284656801</v>
      </c>
      <c r="R157" s="145"/>
      <c r="S157" s="146">
        <v>0</v>
      </c>
      <c r="T157" s="152">
        <v>49.556350801100031</v>
      </c>
      <c r="U157" s="152">
        <v>51.657544561185887</v>
      </c>
      <c r="V157" s="152">
        <v>51.552204950097526</v>
      </c>
      <c r="W157" s="145">
        <v>19.912391916360498</v>
      </c>
      <c r="X157" s="145">
        <v>17.524052034712192</v>
      </c>
      <c r="Y157" s="147"/>
      <c r="Z157" s="145"/>
      <c r="AA157" s="151"/>
      <c r="AB157" s="145"/>
      <c r="AC157" s="145"/>
      <c r="AD157" s="145"/>
      <c r="AE157" s="145"/>
      <c r="AF157" s="145">
        <v>37.1</v>
      </c>
      <c r="AG157" s="145">
        <v>19.47788641042284</v>
      </c>
      <c r="AI157" s="137">
        <f t="shared" si="0"/>
        <v>37.1</v>
      </c>
    </row>
    <row r="158" spans="12:35" x14ac:dyDescent="0.2">
      <c r="L158" s="154">
        <v>157</v>
      </c>
      <c r="M158" s="145"/>
      <c r="N158" s="145"/>
      <c r="O158" s="152">
        <v>41.555157273056892</v>
      </c>
      <c r="P158" s="145"/>
      <c r="Q158" s="152">
        <v>37.916629844987447</v>
      </c>
      <c r="R158" s="145"/>
      <c r="S158" s="146">
        <v>0</v>
      </c>
      <c r="T158" s="152">
        <v>50.550998308240473</v>
      </c>
      <c r="U158" s="152">
        <v>52.70446737154019</v>
      </c>
      <c r="V158" s="152">
        <v>52.644065719647067</v>
      </c>
      <c r="W158" s="145">
        <v>20.353720640417258</v>
      </c>
      <c r="X158" s="145">
        <v>17.920151343817118</v>
      </c>
      <c r="Y158" s="147"/>
      <c r="Z158" s="145"/>
      <c r="AA158" s="151"/>
      <c r="AB158" s="145"/>
      <c r="AC158" s="145"/>
      <c r="AD158" s="145"/>
      <c r="AE158" s="145"/>
      <c r="AF158" s="145"/>
      <c r="AG158" s="145">
        <v>19.912391916360498</v>
      </c>
    </row>
    <row r="159" spans="12:35" x14ac:dyDescent="0.2">
      <c r="L159" s="154">
        <v>158</v>
      </c>
      <c r="M159" s="145"/>
      <c r="N159" s="145"/>
      <c r="O159" s="152">
        <v>42.365031273298541</v>
      </c>
      <c r="P159" s="145"/>
      <c r="Q159" s="152">
        <v>38.574146955852498</v>
      </c>
      <c r="R159" s="145"/>
      <c r="S159" s="146">
        <v>0</v>
      </c>
      <c r="T159" s="152">
        <v>51.559103596343142</v>
      </c>
      <c r="U159" s="152">
        <v>53.765758031707676</v>
      </c>
      <c r="V159" s="152">
        <v>53.751898490418377</v>
      </c>
      <c r="W159" s="145">
        <v>20.801935245470947</v>
      </c>
      <c r="X159" s="145">
        <v>18.322603314249108</v>
      </c>
      <c r="Y159" s="147"/>
      <c r="Z159" s="145"/>
      <c r="AA159" s="151"/>
      <c r="AB159" s="145"/>
      <c r="AC159" s="145"/>
      <c r="AD159" s="145"/>
      <c r="AE159" s="145"/>
      <c r="AF159" s="145"/>
      <c r="AG159" s="145">
        <v>20.353720640417258</v>
      </c>
    </row>
    <row r="160" spans="12:35" x14ac:dyDescent="0.2">
      <c r="L160" s="154">
        <v>159</v>
      </c>
      <c r="M160" s="145"/>
      <c r="N160" s="145"/>
      <c r="O160" s="152">
        <v>43.185429669247149</v>
      </c>
      <c r="P160" s="145"/>
      <c r="Q160" s="152">
        <v>39.238836349474134</v>
      </c>
      <c r="R160" s="145"/>
      <c r="S160" s="146">
        <v>0</v>
      </c>
      <c r="T160" s="152">
        <v>52.580761845974735</v>
      </c>
      <c r="U160" s="152">
        <v>54.84152091508254</v>
      </c>
      <c r="V160" s="152">
        <v>54.875833595694971</v>
      </c>
      <c r="W160" s="145">
        <v>21.257098566540655</v>
      </c>
      <c r="X160" s="145">
        <v>18.731468655124477</v>
      </c>
      <c r="Y160" s="147"/>
      <c r="Z160" s="145"/>
      <c r="AA160" s="151"/>
      <c r="AB160" s="145"/>
      <c r="AC160" s="145"/>
      <c r="AD160" s="145"/>
      <c r="AE160" s="145"/>
      <c r="AF160" s="145"/>
      <c r="AG160" s="145">
        <v>20.801935245470947</v>
      </c>
    </row>
    <row r="161" spans="12:33" x14ac:dyDescent="0.2">
      <c r="L161" s="154">
        <v>160</v>
      </c>
      <c r="M161" s="145"/>
      <c r="N161" s="145"/>
      <c r="O161" s="152">
        <v>44.016421744138832</v>
      </c>
      <c r="P161" s="145"/>
      <c r="Q161" s="152">
        <v>39.910730701510332</v>
      </c>
      <c r="R161" s="145"/>
      <c r="S161" s="146">
        <v>0</v>
      </c>
      <c r="T161" s="152">
        <v>53.616068303991241</v>
      </c>
      <c r="U161" s="152">
        <v>55.93186048758411</v>
      </c>
      <c r="V161" s="152">
        <v>56.016001599938363</v>
      </c>
      <c r="W161" s="145">
        <v>21.719273610166088</v>
      </c>
      <c r="X161" s="145">
        <v>19.146808267212119</v>
      </c>
      <c r="Y161" s="147"/>
      <c r="Z161" s="145"/>
      <c r="AA161" s="151"/>
      <c r="AB161" s="145"/>
      <c r="AC161" s="145"/>
      <c r="AD161" s="145"/>
      <c r="AE161" s="145"/>
      <c r="AF161" s="145"/>
      <c r="AG161" s="145">
        <v>21.257098566540655</v>
      </c>
    </row>
    <row r="162" spans="12:33" x14ac:dyDescent="0.2">
      <c r="L162" s="154">
        <v>161</v>
      </c>
      <c r="M162" s="145"/>
      <c r="N162" s="145"/>
      <c r="O162" s="152">
        <v>44.858076798642045</v>
      </c>
      <c r="P162" s="145"/>
      <c r="Q162" s="152">
        <v>40.589862631504388</v>
      </c>
      <c r="R162" s="145"/>
      <c r="S162" s="146">
        <v>0</v>
      </c>
      <c r="T162" s="152">
        <v>54.665118283166379</v>
      </c>
      <c r="U162" s="152">
        <v>57.03688130715576</v>
      </c>
      <c r="V162" s="152">
        <v>57.172533297740522</v>
      </c>
      <c r="W162" s="145">
        <v>22.188523553792088</v>
      </c>
      <c r="X162" s="145">
        <v>19.568683242327609</v>
      </c>
      <c r="Y162" s="147"/>
      <c r="Z162" s="145"/>
      <c r="AA162" s="151"/>
      <c r="AB162" s="145"/>
      <c r="AC162" s="145"/>
      <c r="AD162" s="145"/>
      <c r="AE162" s="145"/>
      <c r="AF162" s="145"/>
      <c r="AG162" s="145">
        <v>21.719273610166088</v>
      </c>
    </row>
    <row r="163" spans="12:33" x14ac:dyDescent="0.2">
      <c r="L163" s="154">
        <v>162</v>
      </c>
      <c r="M163" s="145"/>
      <c r="N163" s="145"/>
      <c r="O163" s="152">
        <v>45.710464150752564</v>
      </c>
      <c r="P163" s="145"/>
      <c r="Q163" s="152">
        <v>41.276264703330853</v>
      </c>
      <c r="R163" s="145"/>
      <c r="S163" s="146">
        <v>0</v>
      </c>
      <c r="T163" s="152">
        <v>55.728007161824301</v>
      </c>
      <c r="U163" s="152">
        <v>58.156688023269943</v>
      </c>
      <c r="V163" s="152">
        <v>58.345559712785402</v>
      </c>
      <c r="W163" s="145">
        <v>22.664911745159788</v>
      </c>
      <c r="X163" s="145">
        <v>19.99715486273211</v>
      </c>
      <c r="Y163" s="147"/>
      <c r="Z163" s="145"/>
      <c r="AA163" s="151"/>
      <c r="AB163" s="145"/>
      <c r="AC163" s="145"/>
      <c r="AD163" s="145"/>
      <c r="AE163" s="145"/>
      <c r="AF163" s="145"/>
      <c r="AG163" s="145">
        <v>22.188523553792088</v>
      </c>
    </row>
    <row r="164" spans="12:33" x14ac:dyDescent="0.2">
      <c r="L164" s="154">
        <v>163</v>
      </c>
      <c r="M164" s="145"/>
      <c r="N164" s="145"/>
      <c r="O164" s="152">
        <v>46.57365313569052</v>
      </c>
      <c r="P164" s="145"/>
      <c r="Q164" s="145"/>
      <c r="R164" s="145"/>
      <c r="S164" s="146">
        <v>0</v>
      </c>
      <c r="T164" s="152">
        <v>56.804830383477992</v>
      </c>
      <c r="U164" s="152">
        <v>59.291385376440005</v>
      </c>
      <c r="V164" s="152">
        <v>59.535212096825923</v>
      </c>
      <c r="W164" s="145">
        <v>23.148501701703985</v>
      </c>
      <c r="X164" s="145">
        <v>20.432284600538516</v>
      </c>
      <c r="Y164" s="147"/>
      <c r="Z164" s="145"/>
      <c r="AA164" s="151"/>
      <c r="AB164" s="145"/>
      <c r="AC164" s="145"/>
      <c r="AD164" s="145"/>
      <c r="AE164" s="145"/>
      <c r="AF164" s="145"/>
      <c r="AG164" s="145">
        <v>22.664911745159788</v>
      </c>
    </row>
    <row r="165" spans="12:33" x14ac:dyDescent="0.2">
      <c r="L165" s="154">
        <v>164</v>
      </c>
      <c r="M165" s="145"/>
      <c r="N165" s="145"/>
      <c r="O165" s="152">
        <v>47.447713105798073</v>
      </c>
      <c r="P165" s="145"/>
      <c r="Q165" s="145"/>
      <c r="R165" s="145"/>
      <c r="S165" s="146">
        <v>0</v>
      </c>
      <c r="T165" s="152">
        <v>57.895683456470294</v>
      </c>
      <c r="U165" s="152">
        <v>60.441078197735173</v>
      </c>
      <c r="V165" s="152">
        <v>60.741621928667577</v>
      </c>
      <c r="W165" s="145">
        <v>23.639357109955458</v>
      </c>
      <c r="X165" s="145">
        <v>20.874134117121528</v>
      </c>
      <c r="Y165" s="147"/>
      <c r="Z165" s="145"/>
      <c r="AA165" s="151"/>
      <c r="AB165" s="145"/>
      <c r="AC165" s="145"/>
      <c r="AD165" s="145"/>
      <c r="AE165" s="145"/>
      <c r="AF165" s="145"/>
      <c r="AG165" s="145">
        <v>23.148501701703985</v>
      </c>
    </row>
    <row r="166" spans="12:33" x14ac:dyDescent="0.2">
      <c r="L166" s="154">
        <v>165</v>
      </c>
      <c r="M166" s="145"/>
      <c r="N166" s="145"/>
      <c r="O166" s="152">
        <v>48.33271343043883</v>
      </c>
      <c r="P166" s="145"/>
      <c r="Q166" s="145"/>
      <c r="R166" s="145"/>
      <c r="S166" s="146">
        <v>0</v>
      </c>
      <c r="T166" s="152">
        <v>59.000661953619755</v>
      </c>
      <c r="U166" s="152">
        <v>61.605871408303166</v>
      </c>
      <c r="V166" s="152">
        <v>61.96492091316626</v>
      </c>
      <c r="W166" s="145">
        <v>24.13754182495007</v>
      </c>
      <c r="X166" s="145">
        <v>21.322765262534311</v>
      </c>
      <c r="Y166" s="147"/>
      <c r="Z166" s="145"/>
      <c r="AA166" s="151"/>
      <c r="AB166" s="145"/>
      <c r="AC166" s="145"/>
      <c r="AD166" s="145"/>
      <c r="AE166" s="145"/>
      <c r="AF166" s="145"/>
      <c r="AG166" s="145">
        <v>23.639357109955458</v>
      </c>
    </row>
    <row r="167" spans="12:33" x14ac:dyDescent="0.2">
      <c r="L167" s="154">
        <v>166</v>
      </c>
      <c r="M167" s="145"/>
      <c r="N167" s="145"/>
      <c r="O167" s="152">
        <v>49.228723495897782</v>
      </c>
      <c r="P167" s="145"/>
      <c r="Q167" s="145"/>
      <c r="R167" s="145"/>
      <c r="S167" s="146">
        <v>0</v>
      </c>
      <c r="T167" s="152">
        <v>60.119861511871584</v>
      </c>
      <c r="U167" s="152">
        <v>62.785870018898983</v>
      </c>
      <c r="V167" s="152">
        <v>63.205240980232944</v>
      </c>
      <c r="W167" s="145">
        <v>24.64311986964271</v>
      </c>
      <c r="X167" s="145">
        <v>21.778240074929784</v>
      </c>
      <c r="Y167" s="147"/>
      <c r="Z167" s="145"/>
      <c r="AA167" s="151"/>
      <c r="AB167" s="145"/>
      <c r="AC167" s="145"/>
      <c r="AD167" s="145"/>
      <c r="AE167" s="145"/>
      <c r="AF167" s="145"/>
      <c r="AG167" s="145">
        <v>24.13754182495007</v>
      </c>
    </row>
    <row r="168" spans="12:33" x14ac:dyDescent="0.2">
      <c r="L168" s="154">
        <v>167</v>
      </c>
      <c r="M168" s="145"/>
      <c r="N168" s="145"/>
      <c r="O168" s="152">
        <v>50.135812705283307</v>
      </c>
      <c r="P168" s="145"/>
      <c r="Q168" s="145"/>
      <c r="R168" s="145"/>
      <c r="S168" s="146">
        <v>0</v>
      </c>
      <c r="T168" s="152">
        <v>61.253377831950083</v>
      </c>
      <c r="U168" s="152">
        <v>63.981179129415324</v>
      </c>
      <c r="V168" s="152">
        <v>64.462714283852947</v>
      </c>
      <c r="W168" s="145">
        <v>25.156155434327388</v>
      </c>
      <c r="X168" s="145">
        <v>22.240620779987683</v>
      </c>
      <c r="Y168" s="147"/>
      <c r="Z168" s="145"/>
      <c r="AA168" s="151"/>
      <c r="AB168" s="145"/>
      <c r="AC168" s="145"/>
      <c r="AD168" s="145"/>
      <c r="AE168" s="145"/>
      <c r="AF168" s="145"/>
      <c r="AG168" s="145">
        <v>24.64311986964271</v>
      </c>
    </row>
    <row r="169" spans="12:33" x14ac:dyDescent="0.2">
      <c r="L169" s="154">
        <v>168</v>
      </c>
      <c r="M169" s="145"/>
      <c r="N169" s="145"/>
      <c r="O169" s="152">
        <v>51.054050478429723</v>
      </c>
      <c r="P169" s="145"/>
      <c r="Q169" s="145"/>
      <c r="R169" s="145"/>
      <c r="S169" s="146">
        <v>0</v>
      </c>
      <c r="T169" s="152">
        <v>62.401306678018031</v>
      </c>
      <c r="U169" s="152">
        <v>65.191903928421723</v>
      </c>
      <c r="V169" s="152">
        <v>65.737473201111186</v>
      </c>
      <c r="W169" s="145">
        <v>25.676712876062378</v>
      </c>
      <c r="X169" s="145">
        <v>22.709969790346548</v>
      </c>
      <c r="Y169" s="147"/>
      <c r="Z169" s="145"/>
      <c r="AA169" s="151"/>
      <c r="AB169" s="145"/>
      <c r="AC169" s="145"/>
      <c r="AD169" s="145"/>
      <c r="AE169" s="145"/>
      <c r="AF169" s="145"/>
      <c r="AG169" s="145">
        <v>25.156155434327388</v>
      </c>
    </row>
    <row r="170" spans="12:33" x14ac:dyDescent="0.2">
      <c r="L170" s="154">
        <v>169</v>
      </c>
      <c r="M170" s="145"/>
      <c r="N170" s="145"/>
      <c r="O170" s="152">
        <v>51.983506251800456</v>
      </c>
      <c r="P170" s="145"/>
      <c r="Q170" s="145"/>
      <c r="R170" s="145"/>
      <c r="S170" s="146">
        <v>0</v>
      </c>
      <c r="T170" s="152">
        <v>63.563743877337586</v>
      </c>
      <c r="U170" s="152">
        <v>66.418149692708297</v>
      </c>
      <c r="V170" s="152">
        <v>67.029650331231423</v>
      </c>
      <c r="W170" s="145">
        <v>26.204856718101038</v>
      </c>
      <c r="X170" s="145">
        <v>23.186349705040534</v>
      </c>
      <c r="Y170" s="147"/>
      <c r="Z170" s="145"/>
      <c r="AA170" s="151"/>
      <c r="AB170" s="145"/>
      <c r="AC170" s="145"/>
      <c r="AD170" s="145"/>
      <c r="AE170" s="145"/>
      <c r="AF170" s="145"/>
      <c r="AG170" s="145">
        <v>25.676712876062378</v>
      </c>
    </row>
    <row r="171" spans="12:33" x14ac:dyDescent="0.2">
      <c r="L171" s="154">
        <v>170</v>
      </c>
      <c r="M171" s="145"/>
      <c r="N171" s="145"/>
      <c r="O171" s="152">
        <v>52.924249478394174</v>
      </c>
      <c r="P171" s="145"/>
      <c r="Q171" s="145"/>
      <c r="R171" s="145"/>
      <c r="S171" s="146">
        <v>0</v>
      </c>
      <c r="T171" s="152">
        <v>64.740785319936464</v>
      </c>
      <c r="U171" s="152">
        <v>67.660021786833312</v>
      </c>
      <c r="V171" s="152">
        <v>68.339378494621741</v>
      </c>
      <c r="W171" s="145">
        <v>26.740651649327965</v>
      </c>
      <c r="X171" s="145">
        <v>23.669823308942245</v>
      </c>
      <c r="Y171" s="147"/>
      <c r="Z171" s="145"/>
      <c r="AA171" s="151"/>
      <c r="AB171" s="145"/>
      <c r="AC171" s="145"/>
      <c r="AD171" s="145"/>
      <c r="AE171" s="145"/>
      <c r="AF171" s="145"/>
      <c r="AG171" s="145">
        <v>26.204856718101038</v>
      </c>
    </row>
    <row r="172" spans="12:33" x14ac:dyDescent="0.2">
      <c r="L172" s="154">
        <v>171</v>
      </c>
      <c r="M172" s="145"/>
      <c r="N172" s="145"/>
      <c r="O172" s="152">
        <v>53.876349627649901</v>
      </c>
      <c r="P172" s="145"/>
      <c r="Q172" s="145"/>
      <c r="R172" s="145"/>
      <c r="S172" s="146">
        <v>0</v>
      </c>
      <c r="T172" s="152">
        <v>65.932526958276483</v>
      </c>
      <c r="U172" s="152">
        <v>68.917625662675292</v>
      </c>
      <c r="V172" s="152">
        <v>69.666790731932338</v>
      </c>
      <c r="W172" s="145">
        <v>27.284162523700402</v>
      </c>
      <c r="X172" s="145">
        <v>24.160453572209381</v>
      </c>
      <c r="Y172" s="147"/>
      <c r="Z172" s="145"/>
      <c r="AA172" s="151"/>
      <c r="AB172" s="145"/>
      <c r="AC172" s="145"/>
      <c r="AD172" s="145"/>
      <c r="AE172" s="145"/>
      <c r="AF172" s="145"/>
      <c r="AG172" s="145">
        <v>26.740651649327965</v>
      </c>
    </row>
    <row r="173" spans="12:33" x14ac:dyDescent="0.2">
      <c r="L173" s="154">
        <v>172</v>
      </c>
      <c r="M173" s="145"/>
      <c r="N173" s="145"/>
      <c r="O173" s="152">
        <v>54.839876185354946</v>
      </c>
      <c r="P173" s="145"/>
      <c r="Q173" s="145"/>
      <c r="R173" s="145"/>
      <c r="S173" s="146">
        <v>0</v>
      </c>
      <c r="T173" s="152">
        <v>67.139064806927252</v>
      </c>
      <c r="U173" s="152">
        <v>70.191066858993409</v>
      </c>
      <c r="V173" s="152">
        <v>71.012020303122043</v>
      </c>
      <c r="W173" s="145">
        <v>27.835454359694349</v>
      </c>
      <c r="X173" s="145">
        <v>24.658303649736919</v>
      </c>
      <c r="Y173" s="147"/>
      <c r="Z173" s="145"/>
      <c r="AA173" s="151"/>
      <c r="AB173" s="145"/>
      <c r="AC173" s="145"/>
      <c r="AD173" s="145"/>
      <c r="AE173" s="145"/>
      <c r="AF173" s="145"/>
      <c r="AG173" s="145">
        <v>27.284162523700402</v>
      </c>
    </row>
    <row r="174" spans="12:33" x14ac:dyDescent="0.2">
      <c r="L174" s="154">
        <v>173</v>
      </c>
      <c r="M174" s="145"/>
      <c r="N174" s="145"/>
      <c r="O174" s="152">
        <v>55.814898653552241</v>
      </c>
      <c r="P174" s="145"/>
      <c r="Q174" s="145"/>
      <c r="R174" s="145"/>
      <c r="S174" s="146">
        <v>0</v>
      </c>
      <c r="T174" s="152">
        <v>68.360494942243591</v>
      </c>
      <c r="U174" s="152">
        <v>71.480451000988637</v>
      </c>
      <c r="V174" s="152">
        <v>72.375200686533233</v>
      </c>
      <c r="W174" s="145">
        <v>28.394592339756532</v>
      </c>
      <c r="X174" s="145">
        <v>25.163436880614153</v>
      </c>
      <c r="Y174" s="147"/>
      <c r="Z174" s="145"/>
      <c r="AA174" s="151"/>
      <c r="AB174" s="145"/>
      <c r="AC174" s="145"/>
      <c r="AD174" s="145"/>
      <c r="AE174" s="145"/>
      <c r="AF174" s="145"/>
      <c r="AG174" s="145">
        <v>27.835454359694349</v>
      </c>
    </row>
    <row r="175" spans="12:33" x14ac:dyDescent="0.2">
      <c r="L175" s="154">
        <v>174</v>
      </c>
      <c r="M175" s="145"/>
      <c r="N175" s="145"/>
      <c r="O175" s="152">
        <v>56.801486550450356</v>
      </c>
      <c r="P175" s="145"/>
      <c r="Q175" s="145"/>
      <c r="R175" s="145"/>
      <c r="S175" s="146">
        <v>0</v>
      </c>
      <c r="T175" s="152">
        <v>69.596913502043094</v>
      </c>
      <c r="U175" s="152">
        <v>72.785883799871499</v>
      </c>
      <c r="V175" s="152">
        <v>73.756465577978133</v>
      </c>
      <c r="W175" s="145">
        <v>28.961641809761112</v>
      </c>
      <c r="X175" s="145">
        <v>25.675916787586075</v>
      </c>
      <c r="Y175" s="145"/>
      <c r="Z175" s="145"/>
      <c r="AA175" s="151"/>
      <c r="AB175" s="145"/>
      <c r="AC175" s="145"/>
      <c r="AD175" s="145"/>
      <c r="AE175" s="145"/>
      <c r="AF175" s="145"/>
      <c r="AG175" s="145">
        <v>28.394592339756532</v>
      </c>
    </row>
    <row r="176" spans="12:33" x14ac:dyDescent="0.2">
      <c r="L176" s="154">
        <v>175</v>
      </c>
      <c r="M176" s="145"/>
      <c r="N176" s="145"/>
      <c r="O176" s="152">
        <v>57.79970941033298</v>
      </c>
      <c r="P176" s="145"/>
      <c r="Q176" s="145"/>
      <c r="R176" s="145"/>
      <c r="S176" s="146">
        <v>0</v>
      </c>
      <c r="T176" s="152">
        <v>70.848416685293174</v>
      </c>
      <c r="U176" s="152">
        <v>74.107471052434917</v>
      </c>
      <c r="V176" s="152">
        <v>75.155948889831976</v>
      </c>
      <c r="W176" s="145">
        <v>29.536668278470309</v>
      </c>
      <c r="X176" s="145">
        <v>26.195807076519582</v>
      </c>
      <c r="Y176" s="145"/>
      <c r="Z176" s="145"/>
      <c r="AA176" s="151"/>
      <c r="AB176" s="145"/>
      <c r="AC176" s="145"/>
      <c r="AD176" s="145"/>
      <c r="AE176" s="145"/>
      <c r="AF176" s="145"/>
      <c r="AG176" s="145">
        <v>28.961641809761112</v>
      </c>
    </row>
    <row r="177" spans="12:33" x14ac:dyDescent="0.2">
      <c r="L177" s="154">
        <v>176</v>
      </c>
      <c r="M177" s="145"/>
      <c r="N177" s="145"/>
      <c r="O177" s="152">
        <v>58.80963678347161</v>
      </c>
      <c r="P177" s="145"/>
      <c r="Q177" s="145"/>
      <c r="R177" s="145"/>
      <c r="S177" s="146">
        <v>0</v>
      </c>
      <c r="T177" s="152">
        <v>72.115100751794927</v>
      </c>
      <c r="U177" s="152">
        <v>75.445318640631015</v>
      </c>
      <c r="V177" s="152">
        <v>76.573784750136852</v>
      </c>
      <c r="W177" s="145">
        <v>30.119737417001936</v>
      </c>
      <c r="X177" s="145">
        <v>26.723171635875076</v>
      </c>
      <c r="Y177" s="145"/>
      <c r="Z177" s="145"/>
      <c r="AA177" s="151"/>
      <c r="AB177" s="145"/>
      <c r="AC177" s="145"/>
      <c r="AD177" s="145"/>
      <c r="AE177" s="145"/>
      <c r="AF177" s="145"/>
      <c r="AG177" s="145">
        <v>29.536668278470309</v>
      </c>
    </row>
    <row r="178" spans="12:33" x14ac:dyDescent="0.2">
      <c r="L178" s="154">
        <v>177</v>
      </c>
      <c r="M178" s="145"/>
      <c r="N178" s="145"/>
      <c r="O178" s="152">
        <v>59.831338236035705</v>
      </c>
      <c r="P178" s="145"/>
      <c r="Q178" s="145"/>
      <c r="R178" s="145"/>
      <c r="S178" s="146">
        <v>0</v>
      </c>
      <c r="T178" s="152">
        <v>73.397062021876778</v>
      </c>
      <c r="U178" s="152">
        <v>76.799532531151812</v>
      </c>
      <c r="V178" s="152">
        <v>78.010107501712696</v>
      </c>
      <c r="W178" s="145">
        <v>30.710915058300078</v>
      </c>
      <c r="X178" s="145">
        <v>27.25807453618113</v>
      </c>
      <c r="Y178" s="145"/>
      <c r="Z178" s="145"/>
      <c r="AA178" s="151"/>
      <c r="AB178" s="145"/>
      <c r="AC178" s="145"/>
      <c r="AD178" s="145"/>
      <c r="AE178" s="145"/>
      <c r="AF178" s="145"/>
      <c r="AG178" s="145">
        <v>30.119737417001936</v>
      </c>
    </row>
    <row r="179" spans="12:33" x14ac:dyDescent="0.2">
      <c r="L179" s="154">
        <v>178</v>
      </c>
      <c r="M179" s="145"/>
      <c r="N179" s="145"/>
      <c r="O179" s="152">
        <v>60.86488335000827</v>
      </c>
      <c r="P179" s="145"/>
      <c r="Q179" s="145"/>
      <c r="R179" s="145"/>
      <c r="S179" s="146">
        <v>0</v>
      </c>
      <c r="T179" s="152">
        <v>74.694396876085804</v>
      </c>
      <c r="U179" s="152">
        <v>78.170218775015485</v>
      </c>
      <c r="V179" s="152">
        <v>79.465051701279592</v>
      </c>
      <c r="W179" s="145">
        <v>31.310267196610656</v>
      </c>
      <c r="X179" s="145">
        <v>27.800580029514691</v>
      </c>
      <c r="Y179" s="145"/>
      <c r="Z179" s="145"/>
      <c r="AA179" s="151"/>
      <c r="AB179" s="145"/>
      <c r="AC179" s="145"/>
      <c r="AD179" s="145"/>
      <c r="AE179" s="145"/>
      <c r="AF179" s="145"/>
      <c r="AG179" s="145">
        <v>30.710915058300078</v>
      </c>
    </row>
    <row r="180" spans="12:33" x14ac:dyDescent="0.2">
      <c r="L180" s="154">
        <v>179</v>
      </c>
      <c r="M180" s="145"/>
      <c r="N180" s="145"/>
      <c r="O180" s="152">
        <v>61.910341723098583</v>
      </c>
      <c r="P180" s="145"/>
      <c r="Q180" s="145"/>
      <c r="R180" s="145"/>
      <c r="S180" s="146">
        <v>0</v>
      </c>
      <c r="T180" s="152">
        <v>76.007201754885784</v>
      </c>
      <c r="U180" s="152">
        <v>79.557483507156221</v>
      </c>
      <c r="V180" s="152">
        <v>80.938752118584873</v>
      </c>
      <c r="W180" s="145">
        <v>31.917859986962394</v>
      </c>
      <c r="X180" s="145">
        <v>28.350752548985529</v>
      </c>
      <c r="Y180" s="145"/>
      <c r="Z180" s="145"/>
      <c r="AA180" s="151"/>
      <c r="AB180" s="145"/>
      <c r="AC180" s="145"/>
      <c r="AD180" s="145"/>
      <c r="AE180" s="145"/>
      <c r="AF180" s="145"/>
      <c r="AG180" s="145">
        <v>31.310267196610656</v>
      </c>
    </row>
    <row r="181" spans="12:33" x14ac:dyDescent="0.2">
      <c r="L181" s="154">
        <v>180</v>
      </c>
      <c r="M181" s="145"/>
      <c r="N181" s="145"/>
      <c r="O181" s="152">
        <v>62.967782968657417</v>
      </c>
      <c r="P181" s="145"/>
      <c r="Q181" s="145"/>
      <c r="R181" s="145"/>
      <c r="S181" s="146">
        <v>0</v>
      </c>
      <c r="T181" s="152">
        <v>77.335573158358315</v>
      </c>
      <c r="U181" s="152">
        <v>80.961432946019315</v>
      </c>
      <c r="V181" s="152">
        <v>82.431343735542413</v>
      </c>
      <c r="W181" s="145">
        <v>32.533759744652031</v>
      </c>
      <c r="X181" s="145">
        <v>28.908656708225074</v>
      </c>
      <c r="Y181" s="145"/>
      <c r="Z181" s="145"/>
      <c r="AA181" s="151"/>
      <c r="AB181" s="145"/>
      <c r="AC181" s="145"/>
      <c r="AD181" s="145"/>
      <c r="AE181" s="145"/>
      <c r="AF181" s="145"/>
      <c r="AG181" s="145">
        <v>31.917859986962394</v>
      </c>
    </row>
    <row r="182" spans="12:33" x14ac:dyDescent="0.2">
      <c r="L182" s="154">
        <v>181</v>
      </c>
      <c r="M182" s="145"/>
      <c r="N182" s="145"/>
      <c r="O182" s="152">
        <v>64.037276715594047</v>
      </c>
      <c r="P182" s="145"/>
      <c r="Q182" s="145"/>
      <c r="R182" s="145"/>
      <c r="S182" s="146">
        <v>0</v>
      </c>
      <c r="T182" s="152">
        <v>78.679607645904881</v>
      </c>
      <c r="U182" s="152">
        <v>82.382173393158183</v>
      </c>
      <c r="V182" s="152">
        <v>83.942961745377914</v>
      </c>
      <c r="W182" s="145">
        <v>33.158032944733428</v>
      </c>
      <c r="X182" s="145">
        <v>29.474357300879099</v>
      </c>
      <c r="Y182" s="145"/>
      <c r="Z182" s="145"/>
      <c r="AA182" s="151"/>
      <c r="AB182" s="145"/>
      <c r="AC182" s="145"/>
      <c r="AD182" s="145"/>
      <c r="AE182" s="145"/>
      <c r="AF182" s="145"/>
      <c r="AG182" s="145">
        <v>32.533759744652031</v>
      </c>
    </row>
    <row r="183" spans="12:33" x14ac:dyDescent="0.2">
      <c r="L183" s="154">
        <v>182</v>
      </c>
      <c r="M183" s="145"/>
      <c r="N183" s="145"/>
      <c r="O183" s="152">
        <v>65.118892608292768</v>
      </c>
      <c r="P183" s="145"/>
      <c r="Q183" s="145"/>
      <c r="R183" s="145"/>
      <c r="S183" s="146">
        <v>0</v>
      </c>
      <c r="T183" s="152">
        <v>80.039401835953726</v>
      </c>
      <c r="U183" s="152">
        <v>83.8198112328392</v>
      </c>
      <c r="V183" s="152">
        <v>85.47374155178322</v>
      </c>
      <c r="W183" s="145">
        <v>33.790746221512507</v>
      </c>
      <c r="X183" s="145">
        <v>30.047919300105477</v>
      </c>
      <c r="Y183" s="145"/>
      <c r="Z183" s="145"/>
      <c r="AA183" s="151"/>
      <c r="AB183" s="145"/>
      <c r="AC183" s="145"/>
      <c r="AD183" s="145"/>
      <c r="AE183" s="145"/>
      <c r="AF183" s="145"/>
      <c r="AG183" s="145">
        <v>33.158032944733428</v>
      </c>
    </row>
    <row r="184" spans="12:33" x14ac:dyDescent="0.2">
      <c r="L184" s="154">
        <v>183</v>
      </c>
      <c r="M184" s="145"/>
      <c r="N184" s="145"/>
      <c r="O184" s="152">
        <v>66.212700306530067</v>
      </c>
      <c r="P184" s="145"/>
      <c r="Q184" s="145"/>
      <c r="R184" s="145"/>
      <c r="S184" s="146">
        <v>0</v>
      </c>
      <c r="T184" s="152">
        <v>81.41505240567092</v>
      </c>
      <c r="U184" s="152">
        <v>85.274452931647033</v>
      </c>
      <c r="V184" s="152">
        <v>87.023818768077547</v>
      </c>
      <c r="W184" s="145">
        <v>34.431966368044904</v>
      </c>
      <c r="X184" s="145">
        <v>30.629407858074874</v>
      </c>
      <c r="Y184" s="145"/>
      <c r="Z184" s="145"/>
      <c r="AA184" s="151"/>
      <c r="AB184" s="145"/>
      <c r="AC184" s="145"/>
      <c r="AD184" s="145"/>
      <c r="AE184" s="145"/>
      <c r="AF184" s="145"/>
      <c r="AG184" s="145">
        <v>33.790746221512507</v>
      </c>
    </row>
    <row r="185" spans="12:33" x14ac:dyDescent="0.2">
      <c r="L185" s="154">
        <v>184</v>
      </c>
      <c r="M185" s="145"/>
      <c r="N185" s="145"/>
      <c r="O185" s="145"/>
      <c r="P185" s="145"/>
      <c r="Q185" s="145"/>
      <c r="R185" s="145"/>
      <c r="S185" s="146">
        <v>0</v>
      </c>
      <c r="T185" s="152">
        <v>82.806656090671353</v>
      </c>
      <c r="U185" s="152">
        <v>86.746205038095582</v>
      </c>
      <c r="V185" s="152">
        <v>88.593329216378663</v>
      </c>
      <c r="W185" s="145">
        <v>35.081760335639281</v>
      </c>
      <c r="X185" s="145">
        <v>31.218888305476892</v>
      </c>
      <c r="Y185" s="145"/>
      <c r="Z185" s="145"/>
      <c r="AA185" s="151"/>
      <c r="AB185" s="145"/>
      <c r="AC185" s="145"/>
      <c r="AD185" s="145"/>
      <c r="AE185" s="145"/>
      <c r="AF185" s="145"/>
      <c r="AG185" s="145">
        <v>34.431966368044904</v>
      </c>
    </row>
    <row r="186" spans="12:33" x14ac:dyDescent="0.2">
      <c r="L186" s="154">
        <v>185</v>
      </c>
      <c r="M186" s="145"/>
      <c r="N186" s="145"/>
      <c r="O186" s="145"/>
      <c r="P186" s="145"/>
      <c r="Q186" s="145"/>
      <c r="R186" s="145"/>
      <c r="S186" s="146">
        <v>0</v>
      </c>
      <c r="T186" s="152">
        <v>84.214309684734488</v>
      </c>
      <c r="U186" s="152">
        <v>88.235174182243696</v>
      </c>
      <c r="V186" s="152">
        <v>90.182408926780695</v>
      </c>
      <c r="W186" s="145">
        <v>35.740195233364446</v>
      </c>
      <c r="X186" s="145">
        <v>31.81642615102988</v>
      </c>
      <c r="Y186" s="145"/>
      <c r="Z186" s="145"/>
      <c r="AA186" s="151"/>
      <c r="AB186" s="145"/>
      <c r="AC186" s="145"/>
      <c r="AD186" s="145"/>
      <c r="AE186" s="145"/>
      <c r="AF186" s="145"/>
      <c r="AG186" s="145">
        <v>35.081760335639281</v>
      </c>
    </row>
    <row r="187" spans="12:33" x14ac:dyDescent="0.2">
      <c r="L187" s="154">
        <v>186</v>
      </c>
      <c r="M187" s="145"/>
      <c r="N187" s="145"/>
      <c r="O187" s="145"/>
      <c r="P187" s="145"/>
      <c r="Q187" s="145"/>
      <c r="R187" s="145"/>
      <c r="S187" s="146">
        <v>0</v>
      </c>
      <c r="T187" s="152">
        <v>85.638110039524832</v>
      </c>
      <c r="U187" s="152">
        <v>89.741467075313608</v>
      </c>
      <c r="V187" s="145"/>
      <c r="W187" s="145">
        <v>36.407338327560339</v>
      </c>
      <c r="X187" s="145">
        <v>32.422087080993492</v>
      </c>
      <c r="Y187" s="145"/>
      <c r="Z187" s="145"/>
      <c r="AA187" s="151"/>
      <c r="AB187" s="145"/>
      <c r="AC187" s="145"/>
      <c r="AD187" s="145"/>
      <c r="AE187" s="145"/>
      <c r="AF187" s="145"/>
      <c r="AG187" s="145">
        <v>35.740195233364446</v>
      </c>
    </row>
    <row r="188" spans="12:33" x14ac:dyDescent="0.2">
      <c r="L188" s="154">
        <v>187</v>
      </c>
      <c r="M188" s="145"/>
      <c r="N188" s="145"/>
      <c r="O188" s="145"/>
      <c r="P188" s="145"/>
      <c r="Q188" s="145"/>
      <c r="R188" s="145"/>
      <c r="S188" s="146">
        <v>0</v>
      </c>
      <c r="T188" s="152">
        <v>87.07815406431034</v>
      </c>
      <c r="U188" s="152">
        <v>91.265190509312589</v>
      </c>
      <c r="V188" s="145"/>
      <c r="W188" s="145">
        <v>37.083257041353775</v>
      </c>
      <c r="X188" s="145">
        <v>33.035936958687813</v>
      </c>
      <c r="Y188" s="145"/>
      <c r="Z188" s="145"/>
      <c r="AA188" s="151"/>
      <c r="AB188" s="145"/>
      <c r="AC188" s="145"/>
      <c r="AD188" s="145"/>
      <c r="AE188" s="145"/>
      <c r="AF188" s="145"/>
      <c r="AG188" s="145">
        <v>36.407338327560339</v>
      </c>
    </row>
    <row r="189" spans="12:33" x14ac:dyDescent="0.2">
      <c r="L189" s="154">
        <v>188</v>
      </c>
      <c r="M189" s="145"/>
      <c r="N189" s="145"/>
      <c r="O189" s="145"/>
      <c r="P189" s="145"/>
      <c r="Q189" s="145"/>
      <c r="R189" s="145"/>
      <c r="S189" s="146">
        <v>0</v>
      </c>
      <c r="T189" s="152">
        <v>88.534538725690112</v>
      </c>
      <c r="U189" s="152">
        <v>92.806451356660489</v>
      </c>
      <c r="V189" s="145"/>
      <c r="W189" s="145">
        <v>37.768018954177897</v>
      </c>
      <c r="X189" s="145">
        <v>33.65804182401321</v>
      </c>
      <c r="Y189" s="145"/>
      <c r="Z189" s="145"/>
      <c r="AA189" s="151"/>
      <c r="AB189" s="145"/>
      <c r="AC189" s="145"/>
      <c r="AD189" s="145"/>
      <c r="AE189" s="145"/>
      <c r="AF189" s="145"/>
      <c r="AG189" s="145">
        <v>37.083257041353775</v>
      </c>
    </row>
    <row r="190" spans="12:33" x14ac:dyDescent="0.2">
      <c r="L190" s="154">
        <v>189</v>
      </c>
      <c r="M190" s="145"/>
      <c r="N190" s="145"/>
      <c r="O190" s="145"/>
      <c r="P190" s="145"/>
      <c r="Q190" s="145"/>
      <c r="R190" s="145"/>
      <c r="S190" s="146">
        <v>0</v>
      </c>
      <c r="T190" s="152">
        <v>90.007361047318284</v>
      </c>
      <c r="U190" s="152">
        <v>94.36535656981907</v>
      </c>
      <c r="V190" s="145"/>
      <c r="W190" s="145">
        <v>38.461691801295864</v>
      </c>
      <c r="X190" s="145">
        <v>34.28846789297706</v>
      </c>
      <c r="Y190" s="145"/>
      <c r="Z190" s="145"/>
      <c r="AA190" s="151"/>
      <c r="AB190" s="145"/>
      <c r="AC190" s="145"/>
      <c r="AD190" s="145"/>
      <c r="AE190" s="145"/>
      <c r="AF190" s="145"/>
      <c r="AG190" s="145">
        <v>37.768018954177897</v>
      </c>
    </row>
    <row r="191" spans="12:33" x14ac:dyDescent="0.2">
      <c r="L191" s="154">
        <v>190</v>
      </c>
      <c r="M191" s="145"/>
      <c r="N191" s="145"/>
      <c r="O191" s="145"/>
      <c r="P191" s="145"/>
      <c r="Q191" s="145"/>
      <c r="R191" s="145"/>
      <c r="S191" s="146">
        <v>0</v>
      </c>
      <c r="T191" s="152">
        <v>91.496718109635992</v>
      </c>
      <c r="U191" s="152">
        <v>95.94201318092513</v>
      </c>
      <c r="V191" s="145"/>
      <c r="W191" s="145">
        <v>39.164343473328167</v>
      </c>
      <c r="X191" s="145">
        <v>34.927281557221797</v>
      </c>
      <c r="Y191" s="145"/>
      <c r="Z191" s="145"/>
      <c r="AA191" s="151"/>
      <c r="AB191" s="145"/>
      <c r="AC191" s="145"/>
      <c r="AD191" s="145"/>
      <c r="AE191" s="145"/>
      <c r="AF191" s="145"/>
      <c r="AG191" s="145">
        <v>38.461691801295864</v>
      </c>
    </row>
    <row r="192" spans="12:33" x14ac:dyDescent="0.2">
      <c r="L192" s="154">
        <v>191</v>
      </c>
      <c r="M192" s="145"/>
      <c r="N192" s="145"/>
      <c r="O192" s="145"/>
      <c r="P192" s="145"/>
      <c r="Q192" s="145"/>
      <c r="R192" s="145"/>
      <c r="S192" s="146">
        <v>0</v>
      </c>
      <c r="T192" s="152">
        <v>93</v>
      </c>
      <c r="U192" s="152">
        <v>97.5</v>
      </c>
      <c r="V192" s="145"/>
      <c r="W192" s="145">
        <v>39.876042015784293</v>
      </c>
      <c r="X192" s="145">
        <v>35.574549383558683</v>
      </c>
      <c r="Y192" s="145"/>
      <c r="Z192" s="145"/>
      <c r="AA192" s="151"/>
      <c r="AB192" s="145"/>
      <c r="AC192" s="145"/>
      <c r="AD192" s="145"/>
      <c r="AE192" s="145"/>
      <c r="AF192" s="145"/>
      <c r="AG192" s="145">
        <v>39.164343473328167</v>
      </c>
    </row>
    <row r="193" spans="12:33" x14ac:dyDescent="0.2">
      <c r="L193" s="154">
        <v>192</v>
      </c>
      <c r="M193" s="145"/>
      <c r="N193" s="145"/>
      <c r="O193" s="145"/>
      <c r="P193" s="145"/>
      <c r="Q193" s="145"/>
      <c r="R193" s="145"/>
      <c r="S193" s="146">
        <v>0</v>
      </c>
      <c r="T193" s="152">
        <v>94.5</v>
      </c>
      <c r="U193" s="152">
        <v>99.2</v>
      </c>
      <c r="V193" s="145"/>
      <c r="W193" s="145">
        <v>40.596855628598142</v>
      </c>
      <c r="X193" s="145">
        <v>36.230338113503848</v>
      </c>
      <c r="Y193" s="145"/>
      <c r="Z193" s="145"/>
      <c r="AA193" s="151"/>
      <c r="AB193" s="145"/>
      <c r="AC193" s="145"/>
      <c r="AD193" s="145"/>
      <c r="AE193" s="145"/>
      <c r="AF193" s="145"/>
      <c r="AG193" s="145">
        <v>39.876042015784293</v>
      </c>
    </row>
    <row r="194" spans="12:33" x14ac:dyDescent="0.2">
      <c r="L194" s="154">
        <v>193</v>
      </c>
      <c r="M194" s="145"/>
      <c r="N194" s="145"/>
      <c r="O194" s="145"/>
      <c r="P194" s="145"/>
      <c r="Q194" s="145"/>
      <c r="R194" s="145"/>
      <c r="S194" s="146">
        <v>0</v>
      </c>
      <c r="T194" s="152">
        <v>96.1</v>
      </c>
      <c r="U194" s="152">
        <v>100.8</v>
      </c>
      <c r="V194" s="145"/>
      <c r="W194" s="145">
        <v>41.326852665667211</v>
      </c>
      <c r="X194" s="145">
        <v>36.894714662818359</v>
      </c>
      <c r="Y194" s="145"/>
      <c r="Z194" s="145"/>
      <c r="AA194" s="151"/>
      <c r="AB194" s="145"/>
      <c r="AC194" s="145"/>
      <c r="AD194" s="145"/>
      <c r="AE194" s="145"/>
      <c r="AF194" s="145"/>
      <c r="AG194" s="145">
        <v>40.596855628598142</v>
      </c>
    </row>
    <row r="195" spans="12:33" x14ac:dyDescent="0.2">
      <c r="L195" s="154">
        <v>194</v>
      </c>
      <c r="M195" s="145"/>
      <c r="N195" s="145"/>
      <c r="O195" s="145"/>
      <c r="P195" s="145"/>
      <c r="Q195" s="145"/>
      <c r="R195" s="145"/>
      <c r="S195" s="146">
        <v>0</v>
      </c>
      <c r="T195" s="152">
        <v>97.6</v>
      </c>
      <c r="U195" s="152">
        <v>102.4</v>
      </c>
      <c r="V195" s="145"/>
      <c r="W195" s="145">
        <v>42.066101634395558</v>
      </c>
      <c r="X195" s="145">
        <v>37.56774612105275</v>
      </c>
      <c r="Y195" s="145"/>
      <c r="Z195" s="145"/>
      <c r="AA195" s="151"/>
      <c r="AB195" s="145"/>
      <c r="AC195" s="145"/>
      <c r="AD195" s="145"/>
      <c r="AE195" s="145"/>
      <c r="AF195" s="145"/>
      <c r="AG195" s="145">
        <v>41.326852665667211</v>
      </c>
    </row>
    <row r="196" spans="12:33" x14ac:dyDescent="0.2">
      <c r="L196" s="154">
        <v>195</v>
      </c>
      <c r="M196" s="145"/>
      <c r="N196" s="145"/>
      <c r="O196" s="145"/>
      <c r="P196" s="145"/>
      <c r="Q196" s="145"/>
      <c r="R196" s="145"/>
      <c r="S196" s="146">
        <v>0</v>
      </c>
      <c r="T196" s="152">
        <v>99.2</v>
      </c>
      <c r="U196" s="152">
        <v>104.1</v>
      </c>
      <c r="V196" s="145"/>
      <c r="W196" s="145">
        <v>42.814671195240017</v>
      </c>
      <c r="X196" s="145">
        <v>38.249499751093438</v>
      </c>
      <c r="Y196" s="145"/>
      <c r="Z196" s="145"/>
      <c r="AA196" s="151"/>
      <c r="AB196" s="145"/>
      <c r="AC196" s="145"/>
      <c r="AD196" s="145"/>
      <c r="AE196" s="145"/>
      <c r="AF196" s="145"/>
      <c r="AG196" s="145">
        <v>42.066101634395558</v>
      </c>
    </row>
    <row r="197" spans="12:33" x14ac:dyDescent="0.2">
      <c r="L197" s="154">
        <v>196</v>
      </c>
      <c r="M197" s="145"/>
      <c r="N197" s="145"/>
      <c r="O197" s="145"/>
      <c r="P197" s="145"/>
      <c r="Q197" s="145"/>
      <c r="R197" s="145"/>
      <c r="S197" s="146">
        <v>0</v>
      </c>
      <c r="T197" s="152">
        <v>100.8</v>
      </c>
      <c r="U197" s="152">
        <v>105.8</v>
      </c>
      <c r="V197" s="145"/>
      <c r="W197" s="145">
        <v>43.572630161261351</v>
      </c>
      <c r="X197" s="145">
        <v>38.94004298871458</v>
      </c>
      <c r="Y197" s="145"/>
      <c r="Z197" s="145"/>
      <c r="AA197" s="151"/>
      <c r="AB197" s="145"/>
      <c r="AC197" s="145"/>
      <c r="AD197" s="145"/>
      <c r="AE197" s="145"/>
      <c r="AF197" s="145"/>
      <c r="AG197" s="145">
        <v>42.814671195240017</v>
      </c>
    </row>
    <row r="198" spans="12:33" x14ac:dyDescent="0.2">
      <c r="L198" s="154">
        <v>197</v>
      </c>
      <c r="M198" s="145"/>
      <c r="N198" s="145"/>
      <c r="O198" s="145"/>
      <c r="P198" s="145"/>
      <c r="Q198" s="145"/>
      <c r="R198" s="145"/>
      <c r="S198" s="146">
        <v>0</v>
      </c>
      <c r="T198" s="152">
        <v>102.4</v>
      </c>
      <c r="U198" s="152">
        <v>107.5</v>
      </c>
      <c r="V198" s="145"/>
      <c r="W198" s="145">
        <v>44.340047497678007</v>
      </c>
      <c r="X198" s="145">
        <v>39.639443442131963</v>
      </c>
      <c r="Y198" s="145"/>
      <c r="Z198" s="145"/>
      <c r="AA198" s="151"/>
      <c r="AB198" s="145"/>
      <c r="AC198" s="145"/>
      <c r="AD198" s="145"/>
      <c r="AE198" s="145"/>
      <c r="AF198" s="145"/>
      <c r="AG198" s="145">
        <v>43.572630161261351</v>
      </c>
    </row>
    <row r="199" spans="12:33" x14ac:dyDescent="0.2">
      <c r="L199" s="154">
        <v>198</v>
      </c>
      <c r="M199" s="145"/>
      <c r="N199" s="145"/>
      <c r="O199" s="145"/>
      <c r="P199" s="145"/>
      <c r="Q199" s="145"/>
      <c r="R199" s="145"/>
      <c r="S199" s="146">
        <v>0</v>
      </c>
      <c r="T199" s="152">
        <v>104</v>
      </c>
      <c r="U199" s="152">
        <v>109.2</v>
      </c>
      <c r="V199" s="145"/>
      <c r="W199" s="145">
        <v>45.116992321422934</v>
      </c>
      <c r="X199" s="145">
        <v>40.347768891560264</v>
      </c>
      <c r="Y199" s="145"/>
      <c r="Z199" s="145"/>
      <c r="AA199" s="151"/>
      <c r="AB199" s="145"/>
      <c r="AC199" s="145"/>
      <c r="AD199" s="145"/>
      <c r="AE199" s="145"/>
      <c r="AF199" s="145"/>
      <c r="AG199" s="145">
        <v>44.340047497678007</v>
      </c>
    </row>
    <row r="200" spans="12:33" x14ac:dyDescent="0.2">
      <c r="L200" s="154">
        <v>199</v>
      </c>
      <c r="M200" s="145"/>
      <c r="N200" s="145"/>
      <c r="O200" s="145"/>
      <c r="P200" s="145"/>
      <c r="Q200" s="145"/>
      <c r="R200" s="145"/>
      <c r="S200" s="146">
        <v>0</v>
      </c>
      <c r="T200" s="152">
        <v>105.7</v>
      </c>
      <c r="U200" s="152">
        <v>111</v>
      </c>
      <c r="V200" s="145"/>
      <c r="W200" s="145">
        <v>45.903533900705789</v>
      </c>
      <c r="X200" s="145">
        <v>41.065087288775331</v>
      </c>
      <c r="Y200" s="145"/>
      <c r="Z200" s="145"/>
      <c r="AA200" s="151"/>
      <c r="AB200" s="145"/>
      <c r="AC200" s="145"/>
      <c r="AD200" s="145"/>
      <c r="AE200" s="145"/>
      <c r="AF200" s="145"/>
      <c r="AG200" s="145">
        <v>45.116992321422934</v>
      </c>
    </row>
    <row r="201" spans="12:33" x14ac:dyDescent="0.2">
      <c r="L201" s="154">
        <v>200</v>
      </c>
      <c r="M201" s="145"/>
      <c r="N201" s="145"/>
      <c r="O201" s="145"/>
      <c r="P201" s="145"/>
      <c r="Q201" s="145"/>
      <c r="R201" s="145"/>
      <c r="S201" s="146">
        <v>0</v>
      </c>
      <c r="T201" s="152">
        <v>107.3</v>
      </c>
      <c r="U201" s="152">
        <v>112.7</v>
      </c>
      <c r="V201" s="145"/>
      <c r="W201" s="145">
        <v>46.699741654576435</v>
      </c>
      <c r="X201" s="145">
        <v>41.791466756677785</v>
      </c>
      <c r="Y201" s="145"/>
      <c r="Z201" s="145"/>
      <c r="AA201" s="151"/>
      <c r="AB201" s="145"/>
      <c r="AC201" s="145"/>
      <c r="AD201" s="145"/>
      <c r="AE201" s="145"/>
      <c r="AF201" s="145"/>
      <c r="AG201" s="145">
        <v>45.903533900705789</v>
      </c>
    </row>
    <row r="202" spans="12:33" x14ac:dyDescent="0.2">
      <c r="L202" s="154">
        <v>201</v>
      </c>
      <c r="M202" s="145"/>
      <c r="N202" s="145"/>
      <c r="O202" s="145"/>
      <c r="P202" s="145"/>
      <c r="Q202" s="145"/>
      <c r="R202" s="145"/>
      <c r="S202" s="146">
        <v>0</v>
      </c>
      <c r="T202" s="152">
        <v>109</v>
      </c>
      <c r="U202" s="152">
        <v>114.5</v>
      </c>
      <c r="V202" s="145"/>
      <c r="W202" s="145">
        <v>47.505685152494145</v>
      </c>
      <c r="X202" s="145">
        <v>42.526975588860971</v>
      </c>
      <c r="Y202" s="145"/>
      <c r="Z202" s="145"/>
      <c r="AA202" s="151"/>
      <c r="AB202" s="145"/>
      <c r="AC202" s="145"/>
      <c r="AD202" s="145"/>
      <c r="AE202" s="145"/>
      <c r="AF202" s="145"/>
      <c r="AG202" s="145">
        <v>46.699741654576435</v>
      </c>
    </row>
    <row r="203" spans="12:33" x14ac:dyDescent="0.2">
      <c r="L203" s="154">
        <v>202</v>
      </c>
      <c r="M203" s="145"/>
      <c r="N203" s="145"/>
      <c r="O203" s="145"/>
      <c r="P203" s="145"/>
      <c r="Q203" s="145"/>
      <c r="R203" s="145"/>
      <c r="S203" s="146">
        <v>0</v>
      </c>
      <c r="T203" s="152">
        <v>110.7</v>
      </c>
      <c r="U203" s="152">
        <v>116.3</v>
      </c>
      <c r="V203" s="145"/>
      <c r="W203" s="145">
        <v>48.321434113897254</v>
      </c>
      <c r="X203" s="145">
        <v>43.271682249182021</v>
      </c>
      <c r="Y203" s="145"/>
      <c r="Z203" s="145"/>
      <c r="AA203" s="151"/>
      <c r="AB203" s="145"/>
      <c r="AC203" s="145"/>
      <c r="AD203" s="145"/>
      <c r="AE203" s="145"/>
      <c r="AF203" s="145"/>
      <c r="AG203" s="145">
        <v>47.505685152494145</v>
      </c>
    </row>
    <row r="204" spans="12:33" x14ac:dyDescent="0.2">
      <c r="L204" s="154">
        <v>203</v>
      </c>
      <c r="M204" s="145"/>
      <c r="N204" s="145"/>
      <c r="O204" s="145"/>
      <c r="P204" s="145"/>
      <c r="Q204" s="145"/>
      <c r="R204" s="145"/>
      <c r="S204" s="146">
        <v>0</v>
      </c>
      <c r="T204" s="152">
        <v>112.4</v>
      </c>
      <c r="U204" s="152">
        <v>118.1</v>
      </c>
      <c r="V204" s="145"/>
      <c r="W204" s="145">
        <v>49.147058407780236</v>
      </c>
      <c r="X204" s="145">
        <v>44.025655371336498</v>
      </c>
      <c r="Y204" s="145"/>
      <c r="Z204" s="145"/>
      <c r="AA204" s="151"/>
      <c r="AB204" s="145"/>
      <c r="AC204" s="145"/>
      <c r="AD204" s="145"/>
      <c r="AE204" s="145"/>
      <c r="AF204" s="145"/>
      <c r="AG204" s="145">
        <v>48.321434113897254</v>
      </c>
    </row>
    <row r="205" spans="12:33" x14ac:dyDescent="0.2">
      <c r="L205" s="154">
        <v>204</v>
      </c>
      <c r="M205" s="145"/>
      <c r="N205" s="145"/>
      <c r="O205" s="145"/>
      <c r="P205" s="145"/>
      <c r="Q205" s="145"/>
      <c r="R205" s="145"/>
      <c r="S205" s="146">
        <v>0</v>
      </c>
      <c r="T205" s="152">
        <v>114.1</v>
      </c>
      <c r="U205" s="152">
        <v>120</v>
      </c>
      <c r="V205" s="145"/>
      <c r="W205" s="145">
        <v>49.982628052269405</v>
      </c>
      <c r="X205" s="145">
        <v>44.788963758435237</v>
      </c>
      <c r="Y205" s="145"/>
      <c r="Z205" s="145"/>
      <c r="AA205" s="151"/>
      <c r="AB205" s="145"/>
      <c r="AC205" s="145"/>
      <c r="AD205" s="145"/>
      <c r="AE205" s="145"/>
      <c r="AF205" s="145"/>
      <c r="AG205" s="145">
        <v>49.147058407780236</v>
      </c>
    </row>
    <row r="206" spans="12:33" x14ac:dyDescent="0.2">
      <c r="L206" s="154">
        <v>205</v>
      </c>
      <c r="M206" s="145"/>
      <c r="N206" s="145"/>
      <c r="O206" s="145"/>
      <c r="P206" s="145"/>
      <c r="Q206" s="145"/>
      <c r="R206" s="145"/>
      <c r="S206" s="146">
        <v>0</v>
      </c>
      <c r="T206" s="152">
        <v>115.9</v>
      </c>
      <c r="U206" s="152">
        <v>121.8</v>
      </c>
      <c r="V206" s="145"/>
      <c r="W206" s="145">
        <v>50.828213214205753</v>
      </c>
      <c r="X206" s="145">
        <v>45.561676382584643</v>
      </c>
      <c r="Y206" s="145"/>
      <c r="Z206" s="145"/>
      <c r="AA206" s="151"/>
      <c r="AB206" s="145"/>
      <c r="AC206" s="145"/>
      <c r="AD206" s="145"/>
      <c r="AE206" s="145"/>
      <c r="AF206" s="145"/>
      <c r="AG206" s="145">
        <v>49.982628052269405</v>
      </c>
    </row>
    <row r="207" spans="12:33" x14ac:dyDescent="0.2">
      <c r="L207" s="154">
        <v>206</v>
      </c>
      <c r="M207" s="145"/>
      <c r="N207" s="145"/>
      <c r="O207" s="145"/>
      <c r="P207" s="145"/>
      <c r="Q207" s="145"/>
      <c r="R207" s="145"/>
      <c r="S207" s="146">
        <v>0</v>
      </c>
      <c r="T207" s="152">
        <v>117.7</v>
      </c>
      <c r="U207" s="152">
        <v>123.7</v>
      </c>
      <c r="V207" s="145"/>
      <c r="W207" s="145">
        <v>51.683884208729204</v>
      </c>
      <c r="X207" s="145">
        <v>46.343862384471613</v>
      </c>
      <c r="Y207" s="145"/>
      <c r="Z207" s="145"/>
      <c r="AA207" s="151"/>
      <c r="AB207" s="145"/>
      <c r="AC207" s="145"/>
      <c r="AD207" s="145"/>
      <c r="AE207" s="145"/>
      <c r="AF207" s="145"/>
      <c r="AG207" s="145">
        <v>50.828213214205753</v>
      </c>
    </row>
    <row r="208" spans="12:33" x14ac:dyDescent="0.2">
      <c r="L208" s="154">
        <v>207</v>
      </c>
      <c r="M208" s="145"/>
      <c r="N208" s="145"/>
      <c r="O208" s="145"/>
      <c r="P208" s="145"/>
      <c r="Q208" s="145"/>
      <c r="R208" s="145"/>
      <c r="S208" s="146">
        <v>0</v>
      </c>
      <c r="T208" s="152">
        <v>119.9</v>
      </c>
      <c r="U208" s="152">
        <v>125.6</v>
      </c>
      <c r="V208" s="145"/>
      <c r="W208" s="145">
        <v>52.549711498865527</v>
      </c>
      <c r="X208" s="145">
        <v>47.135591072948174</v>
      </c>
      <c r="Y208" s="145"/>
      <c r="Z208" s="145"/>
      <c r="AA208" s="151"/>
      <c r="AB208" s="145"/>
      <c r="AC208" s="145"/>
      <c r="AD208" s="145"/>
      <c r="AE208" s="145"/>
      <c r="AF208" s="145"/>
      <c r="AG208" s="145">
        <v>51.683884208729204</v>
      </c>
    </row>
    <row r="209" spans="12:33" x14ac:dyDescent="0.2">
      <c r="L209" s="154">
        <v>208</v>
      </c>
      <c r="M209" s="145"/>
      <c r="N209" s="145"/>
      <c r="O209" s="145"/>
      <c r="P209" s="145"/>
      <c r="Q209" s="145"/>
      <c r="R209" s="145"/>
      <c r="S209" s="146">
        <v>0</v>
      </c>
      <c r="T209" s="152">
        <v>121.2</v>
      </c>
      <c r="U209" s="152">
        <v>127.5</v>
      </c>
      <c r="V209" s="145"/>
      <c r="W209" s="145">
        <v>53.425765695118514</v>
      </c>
      <c r="X209" s="145">
        <v>47.936931924623522</v>
      </c>
      <c r="Y209" s="145"/>
      <c r="Z209" s="145"/>
      <c r="AA209" s="151"/>
      <c r="AB209" s="145"/>
      <c r="AC209" s="145"/>
      <c r="AD209" s="145"/>
      <c r="AE209" s="145"/>
      <c r="AF209" s="145"/>
      <c r="AG209" s="145">
        <v>52.549711498865527</v>
      </c>
    </row>
    <row r="210" spans="12:33" x14ac:dyDescent="0.2">
      <c r="L210" s="154">
        <v>209</v>
      </c>
      <c r="M210" s="145"/>
      <c r="N210" s="145"/>
      <c r="O210" s="145"/>
      <c r="P210" s="145"/>
      <c r="Q210" s="145"/>
      <c r="R210" s="145"/>
      <c r="S210" s="146">
        <v>0</v>
      </c>
      <c r="T210" s="152">
        <v>123.1</v>
      </c>
      <c r="U210" s="152">
        <v>129.4</v>
      </c>
      <c r="V210" s="145"/>
      <c r="W210" s="145">
        <v>54.312117555062983</v>
      </c>
      <c r="X210" s="145">
        <v>48.747954583454742</v>
      </c>
      <c r="Y210" s="145"/>
      <c r="Z210" s="145"/>
      <c r="AA210" s="151"/>
      <c r="AB210" s="145"/>
      <c r="AC210" s="145"/>
      <c r="AD210" s="145"/>
      <c r="AE210" s="145"/>
      <c r="AF210" s="145"/>
      <c r="AG210" s="145">
        <v>53.425765695118514</v>
      </c>
    </row>
    <row r="211" spans="12:33" x14ac:dyDescent="0.2">
      <c r="L211" s="154">
        <v>210</v>
      </c>
      <c r="M211" s="145"/>
      <c r="N211" s="145"/>
      <c r="O211" s="145"/>
      <c r="P211" s="145"/>
      <c r="Q211" s="145"/>
      <c r="R211" s="145"/>
      <c r="S211" s="146">
        <v>0</v>
      </c>
      <c r="T211" s="152">
        <v>124.9</v>
      </c>
      <c r="U211" s="152">
        <v>131.4</v>
      </c>
      <c r="V211" s="145"/>
      <c r="W211" s="145"/>
      <c r="X211" s="145">
        <v>49.568728860343512</v>
      </c>
      <c r="Y211" s="145"/>
      <c r="Z211" s="145"/>
      <c r="AA211" s="151"/>
      <c r="AB211" s="145"/>
      <c r="AC211" s="145"/>
      <c r="AD211" s="145"/>
      <c r="AE211" s="145"/>
      <c r="AF211" s="145"/>
      <c r="AG211" s="145">
        <v>54.312117555062983</v>
      </c>
    </row>
    <row r="212" spans="12:33" x14ac:dyDescent="0.2">
      <c r="L212" s="154">
        <v>211</v>
      </c>
      <c r="M212" s="145"/>
      <c r="N212" s="145"/>
      <c r="O212" s="145"/>
      <c r="P212" s="145"/>
      <c r="Q212" s="145"/>
      <c r="R212" s="145"/>
      <c r="S212" s="146">
        <v>0</v>
      </c>
      <c r="T212" s="152">
        <v>126.8</v>
      </c>
      <c r="U212" s="152">
        <v>133.4</v>
      </c>
      <c r="V212" s="145"/>
      <c r="W212" s="145"/>
      <c r="X212" s="145">
        <v>50.3993247327342</v>
      </c>
      <c r="Y212" s="145"/>
      <c r="Z212" s="145"/>
      <c r="AA212" s="151"/>
      <c r="AB212" s="145"/>
      <c r="AC212" s="145"/>
      <c r="AD212" s="145"/>
      <c r="AE212" s="145"/>
      <c r="AF212" s="145"/>
      <c r="AG212" s="145"/>
    </row>
    <row r="213" spans="12:33" x14ac:dyDescent="0.2">
      <c r="L213" s="154">
        <v>212</v>
      </c>
      <c r="M213" s="145"/>
      <c r="N213" s="145"/>
      <c r="O213" s="145"/>
      <c r="P213" s="145"/>
      <c r="Q213" s="145"/>
      <c r="R213" s="145"/>
      <c r="S213" s="146">
        <v>0</v>
      </c>
      <c r="T213" s="152">
        <v>128.6</v>
      </c>
      <c r="U213" s="152">
        <v>135.4</v>
      </c>
      <c r="V213" s="145"/>
      <c r="W213" s="145"/>
      <c r="X213" s="145">
        <v>51.239812344215551</v>
      </c>
      <c r="Y213" s="145"/>
      <c r="Z213" s="145"/>
      <c r="AA213" s="151"/>
      <c r="AB213" s="145"/>
      <c r="AC213" s="145"/>
      <c r="AD213" s="145"/>
      <c r="AE213" s="145"/>
      <c r="AF213" s="145"/>
      <c r="AG213" s="145"/>
    </row>
    <row r="214" spans="12:33" x14ac:dyDescent="0.2">
      <c r="L214" s="154">
        <v>213</v>
      </c>
      <c r="M214" s="145"/>
      <c r="N214" s="145"/>
      <c r="O214" s="145"/>
      <c r="P214" s="145"/>
      <c r="Q214" s="145"/>
      <c r="R214" s="145"/>
      <c r="S214" s="146">
        <v>0</v>
      </c>
      <c r="T214" s="152">
        <v>130.5</v>
      </c>
      <c r="U214" s="152">
        <v>137.4</v>
      </c>
      <c r="V214" s="145"/>
      <c r="W214" s="145"/>
      <c r="X214" s="145">
        <v>52.090262004124313</v>
      </c>
      <c r="Y214" s="145"/>
      <c r="Z214" s="145"/>
      <c r="AA214" s="151"/>
      <c r="AB214" s="145"/>
      <c r="AC214" s="145"/>
      <c r="AD214" s="145"/>
      <c r="AE214" s="145"/>
      <c r="AF214" s="145"/>
      <c r="AG214" s="145"/>
    </row>
    <row r="215" spans="12:33" x14ac:dyDescent="0.2">
      <c r="L215" s="154">
        <v>214</v>
      </c>
      <c r="M215" s="145"/>
      <c r="N215" s="145"/>
      <c r="O215" s="145"/>
      <c r="P215" s="145"/>
      <c r="Q215" s="145"/>
      <c r="R215" s="145"/>
      <c r="S215" s="146">
        <v>0</v>
      </c>
      <c r="T215" s="152">
        <v>132.5</v>
      </c>
      <c r="U215" s="152">
        <v>139.4</v>
      </c>
      <c r="V215" s="145"/>
      <c r="W215" s="145"/>
      <c r="X215" s="145">
        <v>52.95074418715356</v>
      </c>
      <c r="Y215" s="145"/>
      <c r="Z215" s="145"/>
      <c r="AA215" s="151"/>
      <c r="AB215" s="145"/>
      <c r="AC215" s="145"/>
      <c r="AD215" s="145"/>
      <c r="AE215" s="145"/>
      <c r="AF215" s="145"/>
      <c r="AG215" s="145"/>
    </row>
    <row r="216" spans="12:33" x14ac:dyDescent="0.2">
      <c r="L216" s="154">
        <v>215</v>
      </c>
      <c r="M216" s="145"/>
      <c r="N216" s="145"/>
      <c r="O216" s="145"/>
      <c r="P216" s="145"/>
      <c r="Q216" s="145"/>
      <c r="R216" s="145"/>
      <c r="S216" s="146">
        <v>0</v>
      </c>
      <c r="T216" s="152">
        <v>134.4</v>
      </c>
      <c r="U216" s="152">
        <v>141.5</v>
      </c>
      <c r="V216" s="145"/>
      <c r="W216" s="145"/>
      <c r="X216" s="145"/>
      <c r="Y216" s="145"/>
      <c r="Z216" s="145"/>
      <c r="AA216" s="151"/>
      <c r="AB216" s="145"/>
      <c r="AC216" s="145"/>
      <c r="AD216" s="145"/>
      <c r="AE216" s="145"/>
      <c r="AF216" s="145"/>
      <c r="AG216" s="145"/>
    </row>
    <row r="217" spans="12:33" x14ac:dyDescent="0.2">
      <c r="L217" s="154">
        <v>216</v>
      </c>
      <c r="M217" s="145"/>
      <c r="N217" s="145"/>
      <c r="O217" s="145"/>
      <c r="P217" s="145"/>
      <c r="Q217" s="145"/>
      <c r="R217" s="145"/>
      <c r="S217" s="146">
        <v>0</v>
      </c>
      <c r="T217" s="152">
        <v>136.30000000000001</v>
      </c>
      <c r="U217" s="152">
        <v>143.5</v>
      </c>
      <c r="V217" s="145"/>
      <c r="W217" s="145"/>
      <c r="X217" s="145"/>
      <c r="Y217" s="145"/>
      <c r="Z217" s="145"/>
      <c r="AA217" s="151"/>
      <c r="AB217" s="145"/>
      <c r="AC217" s="145"/>
      <c r="AD217" s="145"/>
      <c r="AE217" s="145"/>
      <c r="AF217" s="145"/>
      <c r="AG217" s="145"/>
    </row>
    <row r="218" spans="12:33" x14ac:dyDescent="0.2">
      <c r="L218" s="154">
        <v>217</v>
      </c>
      <c r="M218" s="145"/>
      <c r="N218" s="145"/>
      <c r="O218" s="145"/>
      <c r="P218" s="145"/>
      <c r="Q218" s="145"/>
      <c r="R218" s="145"/>
      <c r="S218" s="146">
        <v>0</v>
      </c>
      <c r="T218" s="152">
        <v>138.30000000000001</v>
      </c>
      <c r="U218" s="152">
        <v>145.6</v>
      </c>
      <c r="V218" s="145"/>
      <c r="W218" s="145"/>
      <c r="X218" s="145"/>
      <c r="Y218" s="145"/>
      <c r="Z218" s="145"/>
      <c r="AA218" s="151"/>
      <c r="AB218" s="145"/>
      <c r="AC218" s="145"/>
      <c r="AD218" s="145"/>
      <c r="AE218" s="145"/>
      <c r="AF218" s="145"/>
      <c r="AG218" s="145"/>
    </row>
    <row r="219" spans="12:33" x14ac:dyDescent="0.2">
      <c r="L219" s="154">
        <v>218</v>
      </c>
      <c r="M219" s="145"/>
      <c r="N219" s="145"/>
      <c r="O219" s="145"/>
      <c r="P219" s="145"/>
      <c r="Q219" s="145"/>
      <c r="R219" s="145"/>
      <c r="S219" s="146">
        <v>0</v>
      </c>
      <c r="T219" s="152">
        <v>140.30000000000001</v>
      </c>
      <c r="U219" s="152">
        <v>147.80000000000001</v>
      </c>
      <c r="V219" s="145"/>
      <c r="W219" s="145"/>
      <c r="X219" s="145"/>
      <c r="Y219" s="145"/>
      <c r="Z219" s="145"/>
      <c r="AA219" s="151"/>
      <c r="AB219" s="145"/>
      <c r="AC219" s="145"/>
      <c r="AD219" s="145"/>
      <c r="AE219" s="145"/>
      <c r="AF219" s="145"/>
      <c r="AG219" s="145"/>
    </row>
    <row r="220" spans="12:33" x14ac:dyDescent="0.2">
      <c r="L220" s="154">
        <v>219</v>
      </c>
      <c r="M220" s="145"/>
      <c r="N220" s="145"/>
      <c r="O220" s="145"/>
      <c r="P220" s="145"/>
      <c r="Q220" s="145"/>
      <c r="R220" s="145"/>
      <c r="S220" s="146">
        <v>0</v>
      </c>
      <c r="T220" s="152">
        <v>142.30000000000001</v>
      </c>
      <c r="U220" s="152">
        <v>149.9</v>
      </c>
      <c r="V220" s="145"/>
      <c r="W220" s="145"/>
      <c r="X220" s="145"/>
      <c r="Y220" s="145"/>
      <c r="Z220" s="145"/>
      <c r="AA220" s="151"/>
      <c r="AB220" s="145"/>
      <c r="AC220" s="145"/>
      <c r="AD220" s="145"/>
      <c r="AE220" s="145"/>
      <c r="AF220" s="145"/>
      <c r="AG220" s="145"/>
    </row>
    <row r="221" spans="12:33" x14ac:dyDescent="0.2">
      <c r="L221" s="154">
        <v>220</v>
      </c>
      <c r="M221" s="145"/>
      <c r="N221" s="145"/>
      <c r="O221" s="145"/>
      <c r="P221" s="145"/>
      <c r="Q221" s="145"/>
      <c r="R221" s="145"/>
      <c r="S221" s="146">
        <v>0</v>
      </c>
      <c r="T221" s="152">
        <v>144.30000000000001</v>
      </c>
      <c r="U221" s="152">
        <v>152.1</v>
      </c>
      <c r="V221" s="145"/>
      <c r="W221" s="145"/>
      <c r="X221" s="145"/>
      <c r="Y221" s="145"/>
      <c r="Z221" s="145"/>
      <c r="AA221" s="151"/>
      <c r="AB221" s="145"/>
      <c r="AC221" s="145"/>
      <c r="AD221" s="145"/>
      <c r="AE221" s="145"/>
      <c r="AF221" s="145"/>
      <c r="AG221" s="145"/>
    </row>
    <row r="222" spans="12:33" x14ac:dyDescent="0.2">
      <c r="L222" s="154">
        <v>221</v>
      </c>
      <c r="M222" s="145"/>
      <c r="N222" s="145"/>
      <c r="O222" s="145"/>
      <c r="P222" s="145"/>
      <c r="Q222" s="145"/>
      <c r="R222" s="145"/>
      <c r="S222" s="146">
        <v>0</v>
      </c>
      <c r="T222" s="152">
        <v>146.4</v>
      </c>
      <c r="U222" s="145"/>
      <c r="V222" s="145"/>
      <c r="W222" s="145"/>
      <c r="X222" s="145"/>
      <c r="Y222" s="145"/>
      <c r="Z222" s="145"/>
      <c r="AA222" s="151"/>
      <c r="AB222" s="145"/>
      <c r="AC222" s="145"/>
      <c r="AD222" s="145"/>
      <c r="AE222" s="145"/>
      <c r="AF222" s="145"/>
      <c r="AG222" s="145"/>
    </row>
    <row r="223" spans="12:33" x14ac:dyDescent="0.2">
      <c r="L223" s="154">
        <v>222</v>
      </c>
      <c r="M223" s="145"/>
      <c r="N223" s="145"/>
      <c r="O223" s="145"/>
      <c r="P223" s="145"/>
      <c r="Q223" s="145"/>
      <c r="R223" s="145"/>
      <c r="S223" s="146">
        <v>0</v>
      </c>
      <c r="T223" s="152">
        <v>148.5</v>
      </c>
      <c r="U223" s="145"/>
      <c r="V223" s="145"/>
      <c r="W223" s="145"/>
      <c r="X223" s="145"/>
      <c r="Y223" s="145"/>
      <c r="Z223" s="145"/>
      <c r="AA223" s="151"/>
      <c r="AB223" s="145"/>
      <c r="AC223" s="145"/>
      <c r="AD223" s="145"/>
      <c r="AE223" s="145"/>
      <c r="AF223" s="145"/>
      <c r="AG223" s="145"/>
    </row>
    <row r="224" spans="12:33" x14ac:dyDescent="0.2">
      <c r="L224" s="154">
        <v>223</v>
      </c>
      <c r="M224" s="145"/>
      <c r="N224" s="145"/>
      <c r="O224" s="145"/>
      <c r="P224" s="145"/>
      <c r="Q224" s="145"/>
      <c r="R224" s="145"/>
      <c r="S224" s="146">
        <v>0</v>
      </c>
      <c r="T224" s="152">
        <v>150.6</v>
      </c>
      <c r="U224" s="145"/>
      <c r="V224" s="145"/>
      <c r="W224" s="145"/>
      <c r="X224" s="145"/>
      <c r="Y224" s="145"/>
      <c r="Z224" s="145"/>
      <c r="AA224" s="151"/>
      <c r="AB224" s="145"/>
      <c r="AC224" s="145"/>
      <c r="AD224" s="145"/>
      <c r="AE224" s="145"/>
      <c r="AF224" s="145"/>
      <c r="AG224" s="145"/>
    </row>
    <row r="225" spans="12:33" x14ac:dyDescent="0.2">
      <c r="L225" s="154">
        <v>224</v>
      </c>
      <c r="M225" s="145"/>
      <c r="N225" s="145"/>
      <c r="O225" s="145"/>
      <c r="P225" s="145"/>
      <c r="Q225" s="145"/>
      <c r="R225" s="145"/>
      <c r="S225" s="146">
        <v>0</v>
      </c>
      <c r="T225" s="145"/>
      <c r="U225" s="145"/>
      <c r="V225" s="145"/>
      <c r="W225" s="145"/>
      <c r="X225" s="145"/>
      <c r="Y225" s="145"/>
      <c r="Z225" s="145"/>
      <c r="AA225" s="151"/>
      <c r="AB225" s="145"/>
      <c r="AC225" s="145"/>
      <c r="AD225" s="145"/>
      <c r="AE225" s="145"/>
      <c r="AF225" s="145"/>
      <c r="AG225" s="145"/>
    </row>
    <row r="226" spans="12:33" x14ac:dyDescent="0.2">
      <c r="L226" s="154">
        <v>225</v>
      </c>
      <c r="M226" s="145"/>
      <c r="N226" s="145"/>
      <c r="O226" s="145"/>
      <c r="P226" s="145"/>
      <c r="Q226" s="145"/>
      <c r="R226" s="145"/>
      <c r="S226" s="146">
        <v>0</v>
      </c>
      <c r="T226" s="145"/>
      <c r="U226" s="145"/>
      <c r="V226" s="145"/>
      <c r="W226" s="145"/>
      <c r="X226" s="145"/>
      <c r="Y226" s="145"/>
      <c r="Z226" s="145"/>
      <c r="AA226" s="151"/>
      <c r="AB226" s="145"/>
      <c r="AC226" s="145"/>
      <c r="AD226" s="145"/>
      <c r="AE226" s="145"/>
      <c r="AF226" s="145"/>
      <c r="AG226" s="145"/>
    </row>
    <row r="227" spans="12:33" x14ac:dyDescent="0.2">
      <c r="L227" s="154">
        <v>226</v>
      </c>
      <c r="M227" s="145"/>
      <c r="N227" s="145"/>
      <c r="O227" s="145"/>
      <c r="P227" s="145"/>
      <c r="Q227" s="145"/>
      <c r="R227" s="145"/>
      <c r="S227" s="146">
        <v>0</v>
      </c>
      <c r="T227" s="145"/>
      <c r="U227" s="145"/>
      <c r="V227" s="145"/>
      <c r="W227" s="145"/>
      <c r="X227" s="145"/>
      <c r="Y227" s="145"/>
      <c r="Z227" s="145"/>
      <c r="AA227" s="151"/>
      <c r="AB227" s="145"/>
      <c r="AC227" s="145"/>
      <c r="AD227" s="145"/>
      <c r="AE227" s="145"/>
      <c r="AF227" s="145"/>
      <c r="AG227" s="145"/>
    </row>
    <row r="228" spans="12:33" x14ac:dyDescent="0.2">
      <c r="L228" s="154">
        <v>227</v>
      </c>
      <c r="M228" s="145"/>
      <c r="N228" s="145"/>
      <c r="O228" s="145"/>
      <c r="P228" s="145"/>
      <c r="Q228" s="145"/>
      <c r="R228" s="145"/>
      <c r="S228" s="146">
        <v>0</v>
      </c>
      <c r="T228" s="145"/>
      <c r="U228" s="145"/>
      <c r="V228" s="145"/>
      <c r="W228" s="145"/>
      <c r="X228" s="145"/>
      <c r="Y228" s="145"/>
      <c r="Z228" s="145"/>
      <c r="AA228" s="151"/>
      <c r="AB228" s="145"/>
      <c r="AC228" s="145"/>
      <c r="AD228" s="145"/>
      <c r="AE228" s="145"/>
      <c r="AF228" s="145"/>
      <c r="AG228" s="145"/>
    </row>
    <row r="229" spans="12:33" x14ac:dyDescent="0.2">
      <c r="L229" s="154">
        <v>228</v>
      </c>
      <c r="M229" s="145"/>
      <c r="N229" s="145"/>
      <c r="O229" s="145"/>
      <c r="P229" s="145"/>
      <c r="Q229" s="145"/>
      <c r="R229" s="145"/>
      <c r="S229" s="146">
        <v>0</v>
      </c>
      <c r="T229" s="145"/>
      <c r="U229" s="145"/>
      <c r="V229" s="145"/>
      <c r="W229" s="145"/>
      <c r="X229" s="145"/>
      <c r="Y229" s="145"/>
      <c r="Z229" s="145"/>
      <c r="AA229" s="151"/>
      <c r="AB229" s="145"/>
      <c r="AC229" s="145"/>
      <c r="AD229" s="145"/>
      <c r="AE229" s="145"/>
      <c r="AF229" s="145"/>
      <c r="AG229" s="145"/>
    </row>
    <row r="230" spans="12:33" x14ac:dyDescent="0.2">
      <c r="L230" s="154">
        <v>229</v>
      </c>
      <c r="M230" s="145"/>
      <c r="N230" s="145"/>
      <c r="O230" s="145"/>
      <c r="P230" s="145"/>
      <c r="Q230" s="145"/>
      <c r="R230" s="145"/>
      <c r="S230" s="146">
        <v>0</v>
      </c>
      <c r="T230" s="145"/>
      <c r="U230" s="145"/>
      <c r="V230" s="145"/>
      <c r="W230" s="145"/>
      <c r="X230" s="145"/>
      <c r="Y230" s="145"/>
      <c r="Z230" s="145"/>
      <c r="AA230" s="151"/>
      <c r="AB230" s="145"/>
      <c r="AC230" s="145"/>
      <c r="AD230" s="145"/>
      <c r="AE230" s="145"/>
      <c r="AF230" s="145"/>
      <c r="AG230" s="145"/>
    </row>
    <row r="231" spans="12:33" x14ac:dyDescent="0.2">
      <c r="L231" s="154">
        <v>230</v>
      </c>
      <c r="M231" s="145"/>
      <c r="N231" s="145"/>
      <c r="O231" s="145"/>
      <c r="P231" s="145"/>
      <c r="Q231" s="145"/>
      <c r="R231" s="145"/>
      <c r="S231" s="146">
        <v>0</v>
      </c>
      <c r="T231" s="145"/>
      <c r="U231" s="145"/>
      <c r="V231" s="145"/>
      <c r="W231" s="145"/>
      <c r="X231" s="145"/>
      <c r="Y231" s="145"/>
      <c r="Z231" s="145"/>
      <c r="AA231" s="151"/>
      <c r="AB231" s="145"/>
      <c r="AC231" s="145"/>
      <c r="AD231" s="145"/>
      <c r="AE231" s="145"/>
      <c r="AF231" s="145"/>
      <c r="AG231" s="145"/>
    </row>
    <row r="232" spans="12:33" x14ac:dyDescent="0.2">
      <c r="L232" s="154">
        <v>231</v>
      </c>
      <c r="M232" s="145"/>
      <c r="N232" s="145"/>
      <c r="O232" s="145"/>
      <c r="P232" s="145"/>
      <c r="Q232" s="145"/>
      <c r="R232" s="145"/>
      <c r="S232" s="146">
        <v>0</v>
      </c>
      <c r="T232" s="145"/>
      <c r="U232" s="145"/>
      <c r="V232" s="145"/>
      <c r="W232" s="145"/>
      <c r="X232" s="145"/>
      <c r="Y232" s="145"/>
      <c r="Z232" s="145"/>
      <c r="AA232" s="151"/>
      <c r="AB232" s="145"/>
      <c r="AC232" s="145"/>
      <c r="AD232" s="145"/>
      <c r="AE232" s="145"/>
      <c r="AF232" s="145"/>
      <c r="AG232" s="145"/>
    </row>
    <row r="233" spans="12:33" x14ac:dyDescent="0.2">
      <c r="L233" s="154">
        <v>232</v>
      </c>
      <c r="M233" s="145"/>
      <c r="N233" s="145"/>
      <c r="O233" s="145"/>
      <c r="P233" s="145"/>
      <c r="Q233" s="145"/>
      <c r="R233" s="145"/>
      <c r="S233" s="146">
        <v>0</v>
      </c>
      <c r="T233" s="145"/>
      <c r="U233" s="145"/>
      <c r="V233" s="145"/>
      <c r="W233" s="145"/>
      <c r="X233" s="145"/>
      <c r="Y233" s="145"/>
      <c r="Z233" s="145"/>
      <c r="AA233" s="151"/>
      <c r="AB233" s="145"/>
      <c r="AC233" s="145"/>
      <c r="AD233" s="145"/>
      <c r="AE233" s="145"/>
      <c r="AF233" s="145"/>
      <c r="AG233" s="145"/>
    </row>
    <row r="234" spans="12:33" x14ac:dyDescent="0.2">
      <c r="L234" s="154">
        <v>233</v>
      </c>
      <c r="M234" s="145"/>
      <c r="N234" s="145"/>
      <c r="O234" s="145"/>
      <c r="P234" s="145"/>
      <c r="Q234" s="145"/>
      <c r="R234" s="145"/>
      <c r="S234" s="146">
        <v>0</v>
      </c>
      <c r="T234" s="145"/>
      <c r="U234" s="145"/>
      <c r="V234" s="145"/>
      <c r="W234" s="145"/>
      <c r="X234" s="145"/>
      <c r="Y234" s="145"/>
      <c r="Z234" s="145"/>
      <c r="AA234" s="151"/>
      <c r="AB234" s="145"/>
      <c r="AC234" s="145"/>
      <c r="AD234" s="145"/>
      <c r="AE234" s="145"/>
      <c r="AF234" s="145"/>
      <c r="AG234" s="145"/>
    </row>
    <row r="235" spans="12:33" x14ac:dyDescent="0.2">
      <c r="L235" s="154">
        <v>234</v>
      </c>
      <c r="M235" s="145"/>
      <c r="N235" s="145"/>
      <c r="O235" s="145"/>
      <c r="P235" s="145"/>
      <c r="Q235" s="145"/>
      <c r="R235" s="145"/>
      <c r="S235" s="146">
        <v>0</v>
      </c>
      <c r="T235" s="145"/>
      <c r="U235" s="145"/>
      <c r="V235" s="145"/>
      <c r="W235" s="145"/>
      <c r="X235" s="145"/>
      <c r="Y235" s="145"/>
      <c r="Z235" s="145"/>
      <c r="AA235" s="151"/>
      <c r="AB235" s="145"/>
      <c r="AC235" s="145"/>
      <c r="AD235" s="145"/>
      <c r="AE235" s="145"/>
      <c r="AF235" s="145"/>
      <c r="AG235" s="145"/>
    </row>
    <row r="236" spans="12:33" x14ac:dyDescent="0.2">
      <c r="L236" s="154">
        <v>235</v>
      </c>
      <c r="M236" s="145"/>
      <c r="N236" s="145"/>
      <c r="O236" s="145"/>
      <c r="P236" s="145"/>
      <c r="Q236" s="145"/>
      <c r="R236" s="145"/>
      <c r="S236" s="146">
        <v>0</v>
      </c>
      <c r="T236" s="145"/>
      <c r="U236" s="145"/>
      <c r="V236" s="145"/>
      <c r="W236" s="145"/>
      <c r="X236" s="145"/>
      <c r="Y236" s="145"/>
      <c r="Z236" s="145"/>
      <c r="AA236" s="151"/>
      <c r="AB236" s="145"/>
      <c r="AC236" s="145"/>
      <c r="AD236" s="145"/>
      <c r="AE236" s="145"/>
      <c r="AF236" s="145"/>
      <c r="AG236" s="145"/>
    </row>
    <row r="237" spans="12:33" x14ac:dyDescent="0.2">
      <c r="L237" s="154">
        <v>236</v>
      </c>
      <c r="M237" s="145"/>
      <c r="N237" s="145"/>
      <c r="O237" s="145"/>
      <c r="P237" s="145"/>
      <c r="Q237" s="145"/>
      <c r="R237" s="145"/>
      <c r="S237" s="146">
        <v>0</v>
      </c>
      <c r="T237" s="145"/>
      <c r="U237" s="145"/>
      <c r="V237" s="145"/>
      <c r="W237" s="145"/>
      <c r="X237" s="145"/>
      <c r="Y237" s="145"/>
      <c r="Z237" s="145"/>
      <c r="AA237" s="151"/>
      <c r="AB237" s="145"/>
      <c r="AC237" s="145"/>
      <c r="AD237" s="145"/>
      <c r="AE237" s="145"/>
      <c r="AF237" s="145"/>
      <c r="AG237" s="145"/>
    </row>
    <row r="238" spans="12:33" x14ac:dyDescent="0.2">
      <c r="L238" s="154">
        <v>237</v>
      </c>
      <c r="M238" s="145"/>
      <c r="N238" s="145"/>
      <c r="O238" s="145"/>
      <c r="P238" s="145"/>
      <c r="Q238" s="145"/>
      <c r="R238" s="145"/>
      <c r="S238" s="146">
        <v>0</v>
      </c>
      <c r="T238" s="145"/>
      <c r="U238" s="145"/>
      <c r="V238" s="145"/>
      <c r="W238" s="145"/>
      <c r="X238" s="145"/>
      <c r="Y238" s="145"/>
      <c r="Z238" s="145"/>
      <c r="AA238" s="151"/>
      <c r="AB238" s="145"/>
      <c r="AC238" s="145"/>
      <c r="AD238" s="145"/>
      <c r="AE238" s="145"/>
      <c r="AF238" s="145"/>
      <c r="AG238" s="145"/>
    </row>
    <row r="239" spans="12:33" x14ac:dyDescent="0.2">
      <c r="L239" s="154">
        <v>238</v>
      </c>
      <c r="M239" s="145"/>
      <c r="N239" s="145"/>
      <c r="O239" s="145"/>
      <c r="P239" s="145"/>
      <c r="Q239" s="145"/>
      <c r="R239" s="145"/>
      <c r="S239" s="146">
        <v>0</v>
      </c>
      <c r="T239" s="145"/>
      <c r="U239" s="145"/>
      <c r="V239" s="145"/>
      <c r="W239" s="145"/>
      <c r="X239" s="145"/>
      <c r="Y239" s="145"/>
      <c r="Z239" s="145"/>
      <c r="AA239" s="151"/>
      <c r="AB239" s="145"/>
      <c r="AC239" s="145"/>
      <c r="AD239" s="145"/>
      <c r="AE239" s="145"/>
      <c r="AF239" s="145"/>
      <c r="AG239" s="145"/>
    </row>
    <row r="240" spans="12:33" x14ac:dyDescent="0.2">
      <c r="L240" s="154">
        <v>239</v>
      </c>
      <c r="M240" s="145"/>
      <c r="N240" s="145"/>
      <c r="O240" s="145"/>
      <c r="P240" s="145"/>
      <c r="Q240" s="145"/>
      <c r="R240" s="145"/>
      <c r="S240" s="146">
        <v>0</v>
      </c>
      <c r="T240" s="145"/>
      <c r="U240" s="145"/>
      <c r="V240" s="145"/>
      <c r="W240" s="145"/>
      <c r="X240" s="145"/>
      <c r="Y240" s="145"/>
      <c r="Z240" s="145"/>
      <c r="AA240" s="151"/>
      <c r="AB240" s="145"/>
      <c r="AC240" s="145"/>
      <c r="AD240" s="145"/>
      <c r="AE240" s="145"/>
      <c r="AF240" s="145"/>
      <c r="AG240" s="145"/>
    </row>
    <row r="241" spans="12:33" x14ac:dyDescent="0.2">
      <c r="L241" s="154">
        <v>240</v>
      </c>
      <c r="M241" s="145"/>
      <c r="N241" s="145"/>
      <c r="O241" s="145"/>
      <c r="P241" s="145"/>
      <c r="Q241" s="145"/>
      <c r="R241" s="145"/>
      <c r="S241" s="146">
        <v>0</v>
      </c>
      <c r="T241" s="145"/>
      <c r="U241" s="145"/>
      <c r="V241" s="145"/>
      <c r="W241" s="145"/>
      <c r="X241" s="145"/>
      <c r="Y241" s="145"/>
      <c r="Z241" s="145"/>
      <c r="AA241" s="151"/>
      <c r="AB241" s="145"/>
      <c r="AC241" s="145"/>
      <c r="AD241" s="145"/>
      <c r="AE241" s="145"/>
      <c r="AF241" s="145"/>
      <c r="AG241" s="145"/>
    </row>
    <row r="242" spans="12:33" x14ac:dyDescent="0.2">
      <c r="L242" s="154">
        <v>241</v>
      </c>
      <c r="M242" s="145"/>
      <c r="N242" s="145"/>
      <c r="O242" s="145"/>
      <c r="P242" s="145"/>
      <c r="Q242" s="145"/>
      <c r="R242" s="145"/>
      <c r="S242" s="146">
        <v>0</v>
      </c>
      <c r="T242" s="145"/>
      <c r="U242" s="145"/>
      <c r="V242" s="145"/>
      <c r="W242" s="145"/>
      <c r="X242" s="145"/>
      <c r="Y242" s="145"/>
      <c r="Z242" s="145"/>
      <c r="AA242" s="151"/>
      <c r="AB242" s="145"/>
      <c r="AC242" s="145"/>
      <c r="AD242" s="145"/>
      <c r="AE242" s="145"/>
      <c r="AF242" s="145"/>
      <c r="AG242" s="145"/>
    </row>
    <row r="243" spans="12:33" x14ac:dyDescent="0.2">
      <c r="L243" s="154">
        <v>242</v>
      </c>
      <c r="M243" s="145"/>
      <c r="N243" s="145"/>
      <c r="O243" s="145"/>
      <c r="P243" s="145"/>
      <c r="Q243" s="145"/>
      <c r="R243" s="145"/>
      <c r="S243" s="146">
        <v>0</v>
      </c>
      <c r="T243" s="145"/>
      <c r="U243" s="145"/>
      <c r="V243" s="145"/>
      <c r="W243" s="145"/>
      <c r="X243" s="145"/>
      <c r="Y243" s="145"/>
      <c r="Z243" s="145"/>
      <c r="AA243" s="151"/>
      <c r="AB243" s="145"/>
      <c r="AC243" s="145"/>
      <c r="AD243" s="145"/>
      <c r="AE243" s="145"/>
      <c r="AF243" s="145"/>
      <c r="AG243" s="145"/>
    </row>
    <row r="244" spans="12:33" x14ac:dyDescent="0.2">
      <c r="L244" s="154">
        <v>243</v>
      </c>
      <c r="M244" s="145"/>
      <c r="N244" s="145"/>
      <c r="O244" s="145"/>
      <c r="P244" s="145"/>
      <c r="Q244" s="145"/>
      <c r="R244" s="145"/>
      <c r="S244" s="146">
        <v>0</v>
      </c>
      <c r="T244" s="145"/>
      <c r="U244" s="145"/>
      <c r="V244" s="145"/>
      <c r="W244" s="145"/>
      <c r="X244" s="145"/>
      <c r="Y244" s="145"/>
      <c r="Z244" s="145"/>
      <c r="AA244" s="151"/>
      <c r="AB244" s="145"/>
      <c r="AC244" s="145"/>
      <c r="AD244" s="145"/>
      <c r="AE244" s="145"/>
      <c r="AF244" s="145"/>
      <c r="AG244" s="145"/>
    </row>
    <row r="245" spans="12:33" x14ac:dyDescent="0.2">
      <c r="L245" s="154">
        <v>244</v>
      </c>
      <c r="M245" s="145"/>
      <c r="N245" s="145"/>
      <c r="O245" s="145"/>
      <c r="P245" s="145"/>
      <c r="Q245" s="145"/>
      <c r="R245" s="145"/>
      <c r="S245" s="146">
        <v>0</v>
      </c>
      <c r="T245" s="145"/>
      <c r="U245" s="145"/>
      <c r="V245" s="145"/>
      <c r="W245" s="145"/>
      <c r="X245" s="145"/>
      <c r="Y245" s="145"/>
      <c r="Z245" s="145"/>
      <c r="AA245" s="151"/>
      <c r="AB245" s="145"/>
      <c r="AC245" s="145"/>
      <c r="AD245" s="145"/>
      <c r="AE245" s="145"/>
      <c r="AF245" s="145"/>
      <c r="AG245" s="145"/>
    </row>
    <row r="246" spans="12:33" x14ac:dyDescent="0.2">
      <c r="L246" s="154">
        <v>245</v>
      </c>
      <c r="M246" s="145"/>
      <c r="N246" s="145"/>
      <c r="O246" s="145"/>
      <c r="P246" s="145"/>
      <c r="Q246" s="145"/>
      <c r="R246" s="145"/>
      <c r="S246" s="146">
        <v>0</v>
      </c>
      <c r="T246" s="145"/>
      <c r="U246" s="145"/>
      <c r="V246" s="145"/>
      <c r="W246" s="145"/>
      <c r="X246" s="145"/>
      <c r="Y246" s="145"/>
      <c r="Z246" s="145"/>
      <c r="AA246" s="151"/>
      <c r="AB246" s="145"/>
      <c r="AC246" s="145"/>
      <c r="AD246" s="145"/>
      <c r="AE246" s="145"/>
      <c r="AF246" s="145"/>
      <c r="AG246" s="145"/>
    </row>
    <row r="247" spans="12:33" x14ac:dyDescent="0.2">
      <c r="L247" s="154">
        <v>246</v>
      </c>
      <c r="M247" s="145"/>
      <c r="N247" s="145"/>
      <c r="O247" s="145"/>
      <c r="P247" s="145"/>
      <c r="Q247" s="145"/>
      <c r="R247" s="145"/>
      <c r="S247" s="146">
        <v>0</v>
      </c>
      <c r="T247" s="145"/>
      <c r="U247" s="145"/>
      <c r="V247" s="145"/>
      <c r="W247" s="145"/>
      <c r="X247" s="145"/>
      <c r="Y247" s="145"/>
      <c r="Z247" s="145"/>
      <c r="AA247" s="151"/>
      <c r="AB247" s="145"/>
      <c r="AC247" s="145"/>
      <c r="AD247" s="145"/>
      <c r="AE247" s="145"/>
      <c r="AF247" s="145"/>
      <c r="AG247" s="145"/>
    </row>
    <row r="248" spans="12:33" x14ac:dyDescent="0.2">
      <c r="L248" s="154">
        <v>247</v>
      </c>
      <c r="M248" s="145"/>
      <c r="N248" s="145"/>
      <c r="O248" s="145"/>
      <c r="P248" s="145"/>
      <c r="Q248" s="145"/>
      <c r="R248" s="145"/>
      <c r="S248" s="146">
        <v>0</v>
      </c>
      <c r="T248" s="145"/>
      <c r="U248" s="145"/>
      <c r="V248" s="145"/>
      <c r="W248" s="145"/>
      <c r="X248" s="145"/>
      <c r="Y248" s="145"/>
      <c r="Z248" s="145"/>
      <c r="AA248" s="151"/>
      <c r="AB248" s="145"/>
      <c r="AC248" s="145"/>
      <c r="AD248" s="145"/>
      <c r="AE248" s="145"/>
      <c r="AF248" s="145"/>
      <c r="AG248" s="145"/>
    </row>
    <row r="249" spans="12:33" x14ac:dyDescent="0.2">
      <c r="L249" s="154">
        <v>248</v>
      </c>
      <c r="M249" s="145"/>
      <c r="N249" s="145"/>
      <c r="O249" s="145"/>
      <c r="P249" s="145"/>
      <c r="Q249" s="145"/>
      <c r="R249" s="145"/>
      <c r="S249" s="146">
        <v>0</v>
      </c>
      <c r="T249" s="145"/>
      <c r="U249" s="145"/>
      <c r="V249" s="145"/>
      <c r="W249" s="145"/>
      <c r="X249" s="145"/>
      <c r="Y249" s="145"/>
      <c r="Z249" s="145"/>
      <c r="AA249" s="151"/>
      <c r="AB249" s="145"/>
      <c r="AC249" s="145"/>
      <c r="AD249" s="145"/>
      <c r="AE249" s="145"/>
      <c r="AF249" s="145"/>
      <c r="AG249" s="145"/>
    </row>
    <row r="250" spans="12:33" x14ac:dyDescent="0.2">
      <c r="L250" s="154">
        <v>249</v>
      </c>
      <c r="M250" s="145"/>
      <c r="N250" s="145"/>
      <c r="O250" s="145"/>
      <c r="P250" s="145"/>
      <c r="Q250" s="145"/>
      <c r="R250" s="145"/>
      <c r="S250" s="146">
        <v>0</v>
      </c>
      <c r="T250" s="145"/>
      <c r="U250" s="145"/>
      <c r="V250" s="145"/>
      <c r="W250" s="145"/>
      <c r="X250" s="145"/>
      <c r="Y250" s="145"/>
      <c r="Z250" s="145"/>
      <c r="AA250" s="151"/>
      <c r="AB250" s="145"/>
      <c r="AC250" s="145"/>
      <c r="AD250" s="145"/>
      <c r="AE250" s="145"/>
      <c r="AF250" s="145"/>
      <c r="AG250" s="145"/>
    </row>
    <row r="251" spans="12:33" x14ac:dyDescent="0.2">
      <c r="L251" s="154">
        <v>250</v>
      </c>
      <c r="M251" s="145"/>
      <c r="N251" s="145"/>
      <c r="O251" s="145"/>
      <c r="P251" s="145"/>
      <c r="Q251" s="145"/>
      <c r="R251" s="145"/>
      <c r="S251" s="146">
        <v>0</v>
      </c>
      <c r="T251" s="145"/>
      <c r="U251" s="145"/>
      <c r="V251" s="145"/>
      <c r="W251" s="145"/>
      <c r="X251" s="145"/>
      <c r="Y251" s="145"/>
      <c r="Z251" s="145"/>
      <c r="AA251" s="151"/>
      <c r="AB251" s="145"/>
      <c r="AC251" s="145"/>
      <c r="AD251" s="145"/>
      <c r="AE251" s="145"/>
      <c r="AF251" s="145"/>
      <c r="AG251" s="145"/>
    </row>
    <row r="252" spans="12:33" x14ac:dyDescent="0.2">
      <c r="L252" s="154">
        <v>251</v>
      </c>
      <c r="M252" s="145"/>
      <c r="N252" s="145"/>
      <c r="O252" s="145"/>
      <c r="P252" s="145"/>
      <c r="Q252" s="145"/>
      <c r="R252" s="145"/>
      <c r="S252" s="146">
        <v>0</v>
      </c>
      <c r="T252" s="145"/>
      <c r="U252" s="145"/>
      <c r="V252" s="145"/>
      <c r="W252" s="145"/>
      <c r="X252" s="145"/>
      <c r="Y252" s="145"/>
      <c r="Z252" s="145"/>
      <c r="AA252" s="151"/>
      <c r="AB252" s="145"/>
      <c r="AC252" s="145"/>
      <c r="AD252" s="145"/>
      <c r="AE252" s="145"/>
      <c r="AF252" s="145"/>
      <c r="AG252" s="145"/>
    </row>
    <row r="253" spans="12:33" x14ac:dyDescent="0.2">
      <c r="L253" s="154">
        <v>252</v>
      </c>
      <c r="M253" s="145"/>
      <c r="N253" s="145"/>
      <c r="O253" s="145"/>
      <c r="P253" s="145"/>
      <c r="Q253" s="145"/>
      <c r="R253" s="145"/>
      <c r="S253" s="146">
        <v>0</v>
      </c>
      <c r="T253" s="145"/>
      <c r="U253" s="145"/>
      <c r="V253" s="145"/>
      <c r="W253" s="145"/>
      <c r="X253" s="145"/>
      <c r="Y253" s="145"/>
      <c r="Z253" s="145"/>
      <c r="AA253" s="151"/>
      <c r="AB253" s="145"/>
      <c r="AC253" s="145"/>
      <c r="AD253" s="145"/>
      <c r="AE253" s="145"/>
      <c r="AF253" s="145"/>
      <c r="AG253" s="145"/>
    </row>
    <row r="254" spans="12:33" x14ac:dyDescent="0.2">
      <c r="L254" s="154">
        <v>253</v>
      </c>
      <c r="M254" s="145"/>
      <c r="N254" s="145"/>
      <c r="O254" s="145"/>
      <c r="P254" s="145"/>
      <c r="Q254" s="145"/>
      <c r="R254" s="145"/>
      <c r="S254" s="146">
        <v>0</v>
      </c>
      <c r="T254" s="145"/>
      <c r="U254" s="145"/>
      <c r="V254" s="145"/>
      <c r="W254" s="145"/>
      <c r="X254" s="145"/>
      <c r="Y254" s="145"/>
      <c r="Z254" s="145"/>
      <c r="AA254" s="151"/>
      <c r="AB254" s="145"/>
      <c r="AC254" s="145"/>
      <c r="AD254" s="145"/>
      <c r="AE254" s="145"/>
      <c r="AF254" s="145"/>
      <c r="AG254" s="145"/>
    </row>
    <row r="255" spans="12:33" x14ac:dyDescent="0.2">
      <c r="L255" s="154">
        <v>254</v>
      </c>
      <c r="M255" s="145"/>
      <c r="N255" s="145"/>
      <c r="O255" s="145"/>
      <c r="P255" s="145"/>
      <c r="Q255" s="145"/>
      <c r="R255" s="145"/>
      <c r="S255" s="146">
        <v>0</v>
      </c>
      <c r="T255" s="145"/>
      <c r="U255" s="145"/>
      <c r="V255" s="145"/>
      <c r="W255" s="145"/>
      <c r="X255" s="145"/>
      <c r="Y255" s="145"/>
      <c r="Z255" s="145"/>
      <c r="AA255" s="151"/>
      <c r="AB255" s="145"/>
      <c r="AC255" s="145"/>
      <c r="AD255" s="145"/>
      <c r="AE255" s="145"/>
      <c r="AF255" s="145"/>
      <c r="AG255" s="145"/>
    </row>
    <row r="256" spans="12:33" x14ac:dyDescent="0.2">
      <c r="L256" s="154">
        <v>255</v>
      </c>
      <c r="M256" s="145"/>
      <c r="N256" s="145"/>
      <c r="O256" s="145"/>
      <c r="P256" s="145"/>
      <c r="Q256" s="145"/>
      <c r="R256" s="145"/>
      <c r="S256" s="146">
        <v>0</v>
      </c>
      <c r="T256" s="145"/>
      <c r="U256" s="145"/>
      <c r="V256" s="145"/>
      <c r="W256" s="145"/>
      <c r="X256" s="145"/>
      <c r="Y256" s="145"/>
      <c r="Z256" s="145"/>
      <c r="AA256" s="145"/>
      <c r="AB256" s="145"/>
      <c r="AC256" s="145"/>
      <c r="AD256" s="145"/>
      <c r="AE256" s="145"/>
      <c r="AF256" s="145"/>
      <c r="AG256" s="145"/>
    </row>
    <row r="257" spans="12:33" x14ac:dyDescent="0.2">
      <c r="L257" s="154">
        <v>256</v>
      </c>
      <c r="M257" s="145"/>
      <c r="N257" s="145"/>
      <c r="O257" s="145"/>
      <c r="P257" s="145"/>
      <c r="Q257" s="145"/>
      <c r="R257" s="145"/>
      <c r="S257" s="146">
        <v>0</v>
      </c>
      <c r="T257" s="145"/>
      <c r="U257" s="145"/>
      <c r="V257" s="145"/>
      <c r="W257" s="145"/>
      <c r="X257" s="145"/>
      <c r="Y257" s="145"/>
      <c r="Z257" s="145"/>
      <c r="AA257" s="145"/>
      <c r="AB257" s="145"/>
      <c r="AC257" s="145"/>
      <c r="AD257" s="145"/>
      <c r="AE257" s="145"/>
      <c r="AF257" s="145"/>
      <c r="AG257" s="145"/>
    </row>
    <row r="258" spans="12:33" x14ac:dyDescent="0.2">
      <c r="L258" s="154">
        <v>257</v>
      </c>
      <c r="M258" s="145"/>
      <c r="N258" s="145"/>
      <c r="O258" s="145"/>
      <c r="P258" s="145"/>
      <c r="Q258" s="145"/>
      <c r="R258" s="145"/>
      <c r="S258" s="146">
        <v>0</v>
      </c>
      <c r="T258" s="145"/>
      <c r="U258" s="145"/>
      <c r="V258" s="145"/>
      <c r="W258" s="145"/>
      <c r="X258" s="145"/>
      <c r="Y258" s="145"/>
      <c r="Z258" s="145"/>
      <c r="AA258" s="145"/>
      <c r="AB258" s="145"/>
      <c r="AC258" s="145"/>
      <c r="AD258" s="145"/>
      <c r="AE258" s="145"/>
      <c r="AF258" s="145"/>
      <c r="AG258" s="145"/>
    </row>
    <row r="259" spans="12:33" x14ac:dyDescent="0.2">
      <c r="L259" s="154">
        <v>258</v>
      </c>
      <c r="M259" s="145"/>
      <c r="N259" s="145"/>
      <c r="O259" s="145"/>
      <c r="P259" s="145"/>
      <c r="Q259" s="145"/>
      <c r="R259" s="145"/>
      <c r="S259" s="146">
        <v>0</v>
      </c>
      <c r="T259" s="145"/>
      <c r="U259" s="145"/>
      <c r="V259" s="145"/>
      <c r="W259" s="145"/>
      <c r="X259" s="145"/>
      <c r="Y259" s="145"/>
      <c r="Z259" s="145"/>
      <c r="AA259" s="145"/>
      <c r="AB259" s="145"/>
      <c r="AC259" s="145"/>
      <c r="AD259" s="145"/>
      <c r="AE259" s="145"/>
      <c r="AF259" s="145"/>
      <c r="AG259" s="145"/>
    </row>
    <row r="260" spans="12:33" x14ac:dyDescent="0.2">
      <c r="L260" s="154">
        <v>259</v>
      </c>
      <c r="M260" s="145"/>
      <c r="N260" s="145"/>
      <c r="O260" s="145"/>
      <c r="P260" s="145"/>
      <c r="Q260" s="145"/>
      <c r="R260" s="145"/>
      <c r="S260" s="146">
        <v>0</v>
      </c>
      <c r="T260" s="145"/>
      <c r="U260" s="145"/>
      <c r="V260" s="145"/>
      <c r="W260" s="145"/>
      <c r="X260" s="145"/>
      <c r="Y260" s="145"/>
      <c r="Z260" s="145"/>
      <c r="AA260" s="145"/>
      <c r="AB260" s="145"/>
      <c r="AC260" s="145"/>
      <c r="AD260" s="145"/>
      <c r="AE260" s="145"/>
      <c r="AF260" s="145"/>
      <c r="AG260" s="145"/>
    </row>
    <row r="261" spans="12:33" x14ac:dyDescent="0.2">
      <c r="L261" s="168">
        <v>260</v>
      </c>
      <c r="M261" s="169"/>
      <c r="N261" s="169"/>
      <c r="O261" s="169"/>
      <c r="P261" s="169"/>
      <c r="Q261" s="169"/>
      <c r="R261" s="169"/>
      <c r="S261" s="146">
        <v>0</v>
      </c>
      <c r="T261" s="169"/>
      <c r="U261" s="169"/>
      <c r="V261" s="169"/>
      <c r="W261" s="169"/>
      <c r="X261" s="169"/>
      <c r="Y261" s="169"/>
      <c r="Z261" s="169"/>
      <c r="AA261" s="169"/>
      <c r="AB261" s="169"/>
      <c r="AC261" s="169"/>
      <c r="AD261" s="169"/>
      <c r="AE261" s="169"/>
      <c r="AF261" s="169"/>
      <c r="AG261" s="169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Q892"/>
  <sheetViews>
    <sheetView topLeftCell="A91" zoomScale="90" zoomScaleNormal="90" workbookViewId="0">
      <selection activeCell="D105" sqref="D105"/>
    </sheetView>
  </sheetViews>
  <sheetFormatPr defaultColWidth="9.140625" defaultRowHeight="13.5" x14ac:dyDescent="0.2"/>
  <cols>
    <col min="1" max="1" width="9" style="304" customWidth="1"/>
    <col min="2" max="2" width="20.28515625" style="25" bestFit="1" customWidth="1"/>
    <col min="3" max="3" width="18.42578125" style="25" bestFit="1" customWidth="1"/>
    <col min="4" max="4" width="18.42578125" style="25" customWidth="1"/>
    <col min="5" max="5" width="17.42578125" style="25" bestFit="1" customWidth="1"/>
    <col min="6" max="6" width="13.140625" style="24" customWidth="1"/>
    <col min="7" max="7" width="8.7109375" style="25" customWidth="1"/>
    <col min="8" max="8" width="8.140625" style="236" customWidth="1"/>
    <col min="9" max="9" width="14.5703125" style="25" customWidth="1"/>
    <col min="10" max="10" width="9.140625" style="25" customWidth="1"/>
    <col min="11" max="11" width="16.85546875" style="26" customWidth="1"/>
    <col min="12" max="12" width="13.7109375" style="25" bestFit="1" customWidth="1"/>
    <col min="13" max="13" width="2.42578125" style="25" customWidth="1"/>
    <col min="14" max="14" width="17.28515625" style="25" bestFit="1" customWidth="1"/>
    <col min="15" max="16" width="9.140625" style="25"/>
    <col min="17" max="17" width="9.140625" style="307"/>
    <col min="18" max="16384" width="9.140625" style="25"/>
  </cols>
  <sheetData>
    <row r="1" spans="1:17" ht="20.25" x14ac:dyDescent="0.2">
      <c r="A1" s="366" t="s">
        <v>1380</v>
      </c>
      <c r="B1" s="366"/>
      <c r="C1" s="366"/>
      <c r="D1" s="366"/>
      <c r="E1" s="366"/>
    </row>
    <row r="2" spans="1:17" x14ac:dyDescent="0.2">
      <c r="B2" s="365" t="s">
        <v>1058</v>
      </c>
      <c r="C2" s="365"/>
      <c r="D2" s="365"/>
    </row>
    <row r="3" spans="1:17" ht="14.25" thickBot="1" x14ac:dyDescent="0.25">
      <c r="B3" s="304"/>
      <c r="C3" s="304"/>
      <c r="D3" s="304"/>
    </row>
    <row r="4" spans="1:17" ht="14.25" thickBot="1" x14ac:dyDescent="0.25">
      <c r="A4" s="248" t="s">
        <v>68</v>
      </c>
      <c r="B4" s="249" t="s">
        <v>0</v>
      </c>
      <c r="C4" s="249" t="s">
        <v>1</v>
      </c>
      <c r="D4" s="249" t="s">
        <v>2</v>
      </c>
      <c r="E4" s="250" t="s">
        <v>4</v>
      </c>
      <c r="F4" s="251" t="s">
        <v>1030</v>
      </c>
      <c r="G4" s="251" t="s">
        <v>1036</v>
      </c>
      <c r="H4" s="252" t="s">
        <v>1035</v>
      </c>
      <c r="I4" s="250" t="s">
        <v>4</v>
      </c>
      <c r="J4" s="249" t="s">
        <v>1315</v>
      </c>
      <c r="K4" s="253" t="s">
        <v>1490</v>
      </c>
      <c r="L4" s="254" t="s">
        <v>1531</v>
      </c>
      <c r="N4" s="322" t="s">
        <v>0</v>
      </c>
      <c r="O4" s="324">
        <v>2022</v>
      </c>
      <c r="P4" s="324">
        <v>2021</v>
      </c>
      <c r="Q4" s="323" t="s">
        <v>2099</v>
      </c>
    </row>
    <row r="5" spans="1:17" s="287" customFormat="1" x14ac:dyDescent="0.2">
      <c r="A5" s="296" t="s">
        <v>501</v>
      </c>
      <c r="B5" s="297" t="s">
        <v>44</v>
      </c>
      <c r="C5" s="297" t="s">
        <v>197</v>
      </c>
      <c r="D5" s="297" t="s">
        <v>173</v>
      </c>
      <c r="E5" s="298" t="str">
        <f t="shared" ref="E5:E14" si="0">CONCATENATE(J5," ",I5)</f>
        <v>Men U/16</v>
      </c>
      <c r="F5" s="299">
        <v>40618</v>
      </c>
      <c r="G5" s="300">
        <v>44926</v>
      </c>
      <c r="H5" s="301">
        <f t="shared" ref="H5:H14" si="1">INT(YEARFRAC(F5,G5))</f>
        <v>11</v>
      </c>
      <c r="I5" s="298" t="str">
        <f t="shared" ref="I5:I14" si="2">IF(H5="","Senior",IF(H5&gt;59.999,"Grand Masters",IF(H5&gt;49.999,"Master",IF(H5&gt;39.999,"Veteran",IF(H5&gt;21.999,"Senior",IF(H5&gt;16.999,"U/21","U/16"))))))</f>
        <v>U/16</v>
      </c>
      <c r="J5" s="297" t="s">
        <v>1316</v>
      </c>
      <c r="K5" s="302">
        <v>20110316</v>
      </c>
      <c r="L5" s="303" t="s">
        <v>1527</v>
      </c>
      <c r="N5" s="312" t="s">
        <v>42</v>
      </c>
      <c r="O5" s="318">
        <v>31</v>
      </c>
      <c r="P5" s="315">
        <v>30</v>
      </c>
      <c r="Q5" s="309">
        <f>O5-P5</f>
        <v>1</v>
      </c>
    </row>
    <row r="6" spans="1:17" s="287" customFormat="1" x14ac:dyDescent="0.2">
      <c r="A6" s="279" t="s">
        <v>502</v>
      </c>
      <c r="B6" s="280" t="s">
        <v>44</v>
      </c>
      <c r="C6" s="280" t="s">
        <v>1895</v>
      </c>
      <c r="D6" s="280" t="s">
        <v>1896</v>
      </c>
      <c r="E6" s="281" t="str">
        <f t="shared" si="0"/>
        <v>Men Senior</v>
      </c>
      <c r="F6" s="282">
        <v>30372</v>
      </c>
      <c r="G6" s="283">
        <f t="shared" ref="G6:G14" si="3">$G$5</f>
        <v>44926</v>
      </c>
      <c r="H6" s="284">
        <f t="shared" si="1"/>
        <v>39</v>
      </c>
      <c r="I6" s="281" t="str">
        <f t="shared" si="2"/>
        <v>Senior</v>
      </c>
      <c r="J6" s="280" t="s">
        <v>1316</v>
      </c>
      <c r="K6" s="285">
        <v>83032510597</v>
      </c>
      <c r="L6" s="286" t="s">
        <v>1527</v>
      </c>
      <c r="N6" s="313" t="s">
        <v>50</v>
      </c>
      <c r="O6" s="319">
        <v>43</v>
      </c>
      <c r="P6" s="316">
        <v>37</v>
      </c>
      <c r="Q6" s="310">
        <f t="shared" ref="Q6:Q18" si="4">O6-P6</f>
        <v>6</v>
      </c>
    </row>
    <row r="7" spans="1:17" s="287" customFormat="1" x14ac:dyDescent="0.2">
      <c r="A7" s="279" t="s">
        <v>503</v>
      </c>
      <c r="B7" s="280" t="s">
        <v>41</v>
      </c>
      <c r="C7" s="280" t="s">
        <v>476</v>
      </c>
      <c r="D7" s="280" t="s">
        <v>140</v>
      </c>
      <c r="E7" s="281" t="str">
        <f t="shared" si="0"/>
        <v>Men Grand Masters</v>
      </c>
      <c r="F7" s="282">
        <v>22219</v>
      </c>
      <c r="G7" s="283">
        <f t="shared" si="3"/>
        <v>44926</v>
      </c>
      <c r="H7" s="284">
        <f t="shared" si="1"/>
        <v>62</v>
      </c>
      <c r="I7" s="281" t="str">
        <f t="shared" si="2"/>
        <v>Grand Masters</v>
      </c>
      <c r="J7" s="280" t="s">
        <v>1316</v>
      </c>
      <c r="K7" s="285">
        <v>6010300356</v>
      </c>
      <c r="L7" s="286" t="s">
        <v>1527</v>
      </c>
      <c r="N7" s="313" t="s">
        <v>39</v>
      </c>
      <c r="O7" s="319">
        <v>20</v>
      </c>
      <c r="P7" s="316">
        <v>34</v>
      </c>
      <c r="Q7" s="310">
        <f t="shared" si="4"/>
        <v>-14</v>
      </c>
    </row>
    <row r="8" spans="1:17" s="263" customFormat="1" x14ac:dyDescent="0.2">
      <c r="A8" s="255" t="s">
        <v>504</v>
      </c>
      <c r="B8" s="256" t="s">
        <v>37</v>
      </c>
      <c r="C8" s="256" t="s">
        <v>187</v>
      </c>
      <c r="D8" s="256" t="s">
        <v>89</v>
      </c>
      <c r="E8" s="257" t="str">
        <f t="shared" si="0"/>
        <v>Men Grand Masters</v>
      </c>
      <c r="F8" s="258">
        <v>21920</v>
      </c>
      <c r="G8" s="259">
        <f t="shared" si="3"/>
        <v>44926</v>
      </c>
      <c r="H8" s="260">
        <f t="shared" si="1"/>
        <v>62</v>
      </c>
      <c r="I8" s="257" t="str">
        <f t="shared" si="2"/>
        <v>Grand Masters</v>
      </c>
      <c r="J8" s="256" t="s">
        <v>1316</v>
      </c>
      <c r="K8" s="261">
        <v>60010501142</v>
      </c>
      <c r="L8" s="262" t="s">
        <v>1527</v>
      </c>
      <c r="N8" s="313" t="s">
        <v>44</v>
      </c>
      <c r="O8" s="319">
        <v>29</v>
      </c>
      <c r="P8" s="316">
        <v>30</v>
      </c>
      <c r="Q8" s="310">
        <f t="shared" si="4"/>
        <v>-1</v>
      </c>
    </row>
    <row r="9" spans="1:17" s="263" customFormat="1" x14ac:dyDescent="0.2">
      <c r="A9" s="255" t="s">
        <v>505</v>
      </c>
      <c r="B9" s="256" t="s">
        <v>37</v>
      </c>
      <c r="C9" s="256" t="s">
        <v>291</v>
      </c>
      <c r="D9" s="256" t="s">
        <v>292</v>
      </c>
      <c r="E9" s="257" t="str">
        <f t="shared" si="0"/>
        <v>Men Master</v>
      </c>
      <c r="F9" s="276">
        <v>24611</v>
      </c>
      <c r="G9" s="259">
        <f t="shared" si="3"/>
        <v>44926</v>
      </c>
      <c r="H9" s="260">
        <f t="shared" si="1"/>
        <v>55</v>
      </c>
      <c r="I9" s="257" t="str">
        <f t="shared" si="2"/>
        <v>Master</v>
      </c>
      <c r="J9" s="256" t="s">
        <v>1316</v>
      </c>
      <c r="K9" s="261">
        <v>67051900234</v>
      </c>
      <c r="L9" s="262" t="s">
        <v>1527</v>
      </c>
      <c r="N9" s="313" t="s">
        <v>40</v>
      </c>
      <c r="O9" s="320">
        <v>26</v>
      </c>
      <c r="P9" s="316">
        <v>24</v>
      </c>
      <c r="Q9" s="310">
        <f t="shared" si="4"/>
        <v>2</v>
      </c>
    </row>
    <row r="10" spans="1:17" s="263" customFormat="1" x14ac:dyDescent="0.2">
      <c r="A10" s="255" t="s">
        <v>506</v>
      </c>
      <c r="B10" s="256" t="s">
        <v>37</v>
      </c>
      <c r="C10" s="256" t="s">
        <v>192</v>
      </c>
      <c r="D10" s="256" t="s">
        <v>129</v>
      </c>
      <c r="E10" s="257" t="str">
        <f t="shared" si="0"/>
        <v>Men Veteran</v>
      </c>
      <c r="F10" s="258">
        <v>27611</v>
      </c>
      <c r="G10" s="259">
        <f t="shared" si="3"/>
        <v>44926</v>
      </c>
      <c r="H10" s="260">
        <f t="shared" si="1"/>
        <v>47</v>
      </c>
      <c r="I10" s="257" t="str">
        <f t="shared" si="2"/>
        <v>Veteran</v>
      </c>
      <c r="J10" s="256" t="s">
        <v>1316</v>
      </c>
      <c r="K10" s="261">
        <v>75080500042</v>
      </c>
      <c r="L10" s="262" t="s">
        <v>1527</v>
      </c>
      <c r="N10" s="313" t="s">
        <v>47</v>
      </c>
      <c r="O10" s="320">
        <v>23</v>
      </c>
      <c r="P10" s="316">
        <v>31</v>
      </c>
      <c r="Q10" s="310">
        <f t="shared" si="4"/>
        <v>-8</v>
      </c>
    </row>
    <row r="11" spans="1:17" s="263" customFormat="1" x14ac:dyDescent="0.2">
      <c r="A11" s="255" t="s">
        <v>507</v>
      </c>
      <c r="B11" s="256" t="s">
        <v>38</v>
      </c>
      <c r="C11" s="256" t="s">
        <v>204</v>
      </c>
      <c r="D11" s="256" t="s">
        <v>205</v>
      </c>
      <c r="E11" s="257" t="str">
        <f t="shared" si="0"/>
        <v>Men Senior</v>
      </c>
      <c r="F11" s="258">
        <v>31732</v>
      </c>
      <c r="G11" s="259">
        <f t="shared" si="3"/>
        <v>44926</v>
      </c>
      <c r="H11" s="260">
        <f t="shared" si="1"/>
        <v>36</v>
      </c>
      <c r="I11" s="257" t="str">
        <f t="shared" si="2"/>
        <v>Senior</v>
      </c>
      <c r="J11" s="256" t="s">
        <v>1316</v>
      </c>
      <c r="K11" s="261">
        <v>86111600125</v>
      </c>
      <c r="L11" s="262" t="s">
        <v>1527</v>
      </c>
      <c r="N11" s="313" t="s">
        <v>38</v>
      </c>
      <c r="O11" s="320">
        <v>30</v>
      </c>
      <c r="P11" s="316">
        <v>28</v>
      </c>
      <c r="Q11" s="310">
        <f t="shared" si="4"/>
        <v>2</v>
      </c>
    </row>
    <row r="12" spans="1:17" s="263" customFormat="1" x14ac:dyDescent="0.2">
      <c r="A12" s="255" t="s">
        <v>508</v>
      </c>
      <c r="B12" s="256" t="s">
        <v>40</v>
      </c>
      <c r="C12" s="256" t="s">
        <v>188</v>
      </c>
      <c r="D12" s="256" t="s">
        <v>82</v>
      </c>
      <c r="E12" s="257" t="str">
        <f t="shared" si="0"/>
        <v>Men Grand Masters</v>
      </c>
      <c r="F12" s="258">
        <v>21511</v>
      </c>
      <c r="G12" s="259">
        <f t="shared" si="3"/>
        <v>44926</v>
      </c>
      <c r="H12" s="260">
        <f t="shared" si="1"/>
        <v>64</v>
      </c>
      <c r="I12" s="257" t="str">
        <f t="shared" si="2"/>
        <v>Grand Masters</v>
      </c>
      <c r="J12" s="256" t="s">
        <v>1316</v>
      </c>
      <c r="K12" s="261">
        <v>58112200165</v>
      </c>
      <c r="L12" s="262" t="s">
        <v>1527</v>
      </c>
      <c r="N12" s="313" t="s">
        <v>49</v>
      </c>
      <c r="O12" s="320">
        <v>25</v>
      </c>
      <c r="P12" s="316">
        <v>30</v>
      </c>
      <c r="Q12" s="310">
        <f t="shared" si="4"/>
        <v>-5</v>
      </c>
    </row>
    <row r="13" spans="1:17" s="263" customFormat="1" x14ac:dyDescent="0.2">
      <c r="A13" s="255" t="s">
        <v>509</v>
      </c>
      <c r="B13" s="256" t="s">
        <v>37</v>
      </c>
      <c r="C13" s="256" t="s">
        <v>72</v>
      </c>
      <c r="D13" s="256" t="s">
        <v>287</v>
      </c>
      <c r="E13" s="257" t="str">
        <f t="shared" si="0"/>
        <v>Men Grand Masters</v>
      </c>
      <c r="F13" s="276">
        <v>22339</v>
      </c>
      <c r="G13" s="259">
        <f t="shared" si="3"/>
        <v>44926</v>
      </c>
      <c r="H13" s="260">
        <f t="shared" si="1"/>
        <v>61</v>
      </c>
      <c r="I13" s="257" t="str">
        <f t="shared" si="2"/>
        <v>Grand Masters</v>
      </c>
      <c r="J13" s="256" t="s">
        <v>1316</v>
      </c>
      <c r="K13" s="261">
        <v>61022700219</v>
      </c>
      <c r="L13" s="262" t="s">
        <v>1527</v>
      </c>
      <c r="N13" s="313" t="s">
        <v>37</v>
      </c>
      <c r="O13" s="320">
        <v>45</v>
      </c>
      <c r="P13" s="316">
        <v>45</v>
      </c>
      <c r="Q13" s="310">
        <f t="shared" si="4"/>
        <v>0</v>
      </c>
    </row>
    <row r="14" spans="1:17" s="263" customFormat="1" x14ac:dyDescent="0.2">
      <c r="A14" s="255" t="s">
        <v>510</v>
      </c>
      <c r="B14" s="256" t="s">
        <v>40</v>
      </c>
      <c r="C14" s="256" t="s">
        <v>104</v>
      </c>
      <c r="D14" s="256" t="s">
        <v>1897</v>
      </c>
      <c r="E14" s="257" t="str">
        <f t="shared" si="0"/>
        <v>Men Senior</v>
      </c>
      <c r="F14" s="258">
        <v>30807</v>
      </c>
      <c r="G14" s="259">
        <f t="shared" si="3"/>
        <v>44926</v>
      </c>
      <c r="H14" s="260">
        <f t="shared" si="1"/>
        <v>38</v>
      </c>
      <c r="I14" s="257" t="str">
        <f t="shared" si="2"/>
        <v>Senior</v>
      </c>
      <c r="J14" s="256" t="s">
        <v>1316</v>
      </c>
      <c r="K14" s="261">
        <v>84050510057</v>
      </c>
      <c r="L14" s="262" t="s">
        <v>1527</v>
      </c>
      <c r="N14" s="313" t="s">
        <v>2087</v>
      </c>
      <c r="O14" s="320">
        <v>37</v>
      </c>
      <c r="P14" s="316">
        <v>43</v>
      </c>
      <c r="Q14" s="310">
        <f t="shared" si="4"/>
        <v>-6</v>
      </c>
    </row>
    <row r="15" spans="1:17" s="287" customFormat="1" ht="13.5" customHeight="1" x14ac:dyDescent="0.2">
      <c r="A15" s="279" t="s">
        <v>511</v>
      </c>
      <c r="B15" s="280" t="s">
        <v>42</v>
      </c>
      <c r="C15" s="280" t="s">
        <v>104</v>
      </c>
      <c r="D15" s="280" t="s">
        <v>405</v>
      </c>
      <c r="E15" s="281" t="str">
        <f t="shared" ref="E15:E78" si="5">CONCATENATE(J15," ",I15)</f>
        <v>Men Senior</v>
      </c>
      <c r="F15" s="282">
        <v>30975</v>
      </c>
      <c r="G15" s="283">
        <f t="shared" ref="G15:G78" si="6">$G$5</f>
        <v>44926</v>
      </c>
      <c r="H15" s="284">
        <f t="shared" ref="H15:H78" si="7">INT(YEARFRAC(F15,G15))</f>
        <v>38</v>
      </c>
      <c r="I15" s="281" t="str">
        <f t="shared" ref="I15:I78" si="8">IF(H15="","Senior",IF(H15&gt;59.999,"Grand Masters",IF(H15&gt;49.999,"Master",IF(H15&gt;39.999,"Veteran",IF(H15&gt;21.999,"Senior",IF(H15&gt;16.999,"U/21","U/16"))))))</f>
        <v>Senior</v>
      </c>
      <c r="J15" s="280" t="s">
        <v>1316</v>
      </c>
      <c r="K15" s="285">
        <v>84102010033</v>
      </c>
      <c r="L15" s="286" t="s">
        <v>1527</v>
      </c>
      <c r="N15" s="313" t="s">
        <v>48</v>
      </c>
      <c r="O15" s="320">
        <v>29</v>
      </c>
      <c r="P15" s="316">
        <v>33</v>
      </c>
      <c r="Q15" s="310">
        <f t="shared" si="4"/>
        <v>-4</v>
      </c>
    </row>
    <row r="16" spans="1:17" x14ac:dyDescent="0.2">
      <c r="A16" s="230" t="s">
        <v>512</v>
      </c>
      <c r="B16" s="231" t="s">
        <v>1746</v>
      </c>
      <c r="C16" s="231" t="s">
        <v>79</v>
      </c>
      <c r="D16" s="231" t="s">
        <v>400</v>
      </c>
      <c r="E16" s="237" t="str">
        <f t="shared" si="5"/>
        <v>Men Master</v>
      </c>
      <c r="F16" s="242">
        <v>23941</v>
      </c>
      <c r="G16" s="239">
        <f t="shared" si="6"/>
        <v>44926</v>
      </c>
      <c r="H16" s="240">
        <f t="shared" si="7"/>
        <v>57</v>
      </c>
      <c r="I16" s="237" t="str">
        <f t="shared" si="8"/>
        <v>Master</v>
      </c>
      <c r="J16" s="231" t="s">
        <v>1316</v>
      </c>
      <c r="K16" s="241">
        <v>65071800039</v>
      </c>
      <c r="L16" s="246" t="s">
        <v>1527</v>
      </c>
      <c r="N16" s="313" t="s">
        <v>43</v>
      </c>
      <c r="O16" s="319">
        <v>47</v>
      </c>
      <c r="P16" s="316">
        <v>44</v>
      </c>
      <c r="Q16" s="310">
        <f t="shared" si="4"/>
        <v>3</v>
      </c>
    </row>
    <row r="17" spans="1:17" s="263" customFormat="1" ht="14.25" thickBot="1" x14ac:dyDescent="0.25">
      <c r="A17" s="255" t="s">
        <v>513</v>
      </c>
      <c r="B17" s="256" t="s">
        <v>40</v>
      </c>
      <c r="C17" s="256" t="s">
        <v>185</v>
      </c>
      <c r="D17" s="256" t="s">
        <v>186</v>
      </c>
      <c r="E17" s="257" t="str">
        <f t="shared" si="5"/>
        <v>Men Master</v>
      </c>
      <c r="F17" s="258">
        <v>24486</v>
      </c>
      <c r="G17" s="259">
        <f t="shared" si="6"/>
        <v>44926</v>
      </c>
      <c r="H17" s="260">
        <f t="shared" si="7"/>
        <v>55</v>
      </c>
      <c r="I17" s="257" t="str">
        <f t="shared" si="8"/>
        <v>Master</v>
      </c>
      <c r="J17" s="256" t="s">
        <v>1316</v>
      </c>
      <c r="K17" s="261">
        <v>67011410031</v>
      </c>
      <c r="L17" s="262" t="s">
        <v>1527</v>
      </c>
      <c r="N17" s="314" t="s">
        <v>41</v>
      </c>
      <c r="O17" s="321">
        <v>25</v>
      </c>
      <c r="P17" s="317">
        <v>23</v>
      </c>
      <c r="Q17" s="311">
        <f t="shared" si="4"/>
        <v>2</v>
      </c>
    </row>
    <row r="18" spans="1:17" s="287" customFormat="1" ht="14.25" thickBot="1" x14ac:dyDescent="0.25">
      <c r="A18" s="279" t="s">
        <v>514</v>
      </c>
      <c r="B18" s="280" t="s">
        <v>41</v>
      </c>
      <c r="C18" s="280" t="s">
        <v>397</v>
      </c>
      <c r="D18" s="280" t="s">
        <v>108</v>
      </c>
      <c r="E18" s="281" t="str">
        <f t="shared" si="5"/>
        <v>Men Veteran</v>
      </c>
      <c r="F18" s="292">
        <v>29313</v>
      </c>
      <c r="G18" s="283">
        <f t="shared" si="6"/>
        <v>44926</v>
      </c>
      <c r="H18" s="284">
        <f t="shared" si="7"/>
        <v>42</v>
      </c>
      <c r="I18" s="281" t="str">
        <f t="shared" si="8"/>
        <v>Veteran</v>
      </c>
      <c r="J18" s="280" t="s">
        <v>1316</v>
      </c>
      <c r="K18" s="285">
        <v>80040210723</v>
      </c>
      <c r="L18" s="286" t="s">
        <v>1527</v>
      </c>
      <c r="N18" s="327" t="s">
        <v>2098</v>
      </c>
      <c r="O18" s="325">
        <f>SUM(O5:O17)</f>
        <v>410</v>
      </c>
      <c r="P18" s="328">
        <f>SUM(P5:P17)</f>
        <v>432</v>
      </c>
      <c r="Q18" s="326">
        <f t="shared" si="4"/>
        <v>-22</v>
      </c>
    </row>
    <row r="19" spans="1:17" s="263" customFormat="1" x14ac:dyDescent="0.2">
      <c r="A19" s="255" t="s">
        <v>515</v>
      </c>
      <c r="B19" s="256" t="s">
        <v>47</v>
      </c>
      <c r="C19" s="256" t="s">
        <v>239</v>
      </c>
      <c r="D19" s="256" t="s">
        <v>240</v>
      </c>
      <c r="E19" s="257" t="str">
        <f t="shared" si="5"/>
        <v>Men Grand Masters</v>
      </c>
      <c r="F19" s="258">
        <v>21134</v>
      </c>
      <c r="G19" s="259">
        <f t="shared" si="6"/>
        <v>44926</v>
      </c>
      <c r="H19" s="260">
        <f t="shared" si="7"/>
        <v>65</v>
      </c>
      <c r="I19" s="257" t="str">
        <f t="shared" si="8"/>
        <v>Grand Masters</v>
      </c>
      <c r="J19" s="256" t="s">
        <v>1316</v>
      </c>
      <c r="K19" s="261">
        <v>57111000857</v>
      </c>
      <c r="L19" s="262" t="s">
        <v>1527</v>
      </c>
      <c r="N19" s="287"/>
      <c r="O19" s="287"/>
      <c r="P19" s="287"/>
      <c r="Q19" s="307"/>
    </row>
    <row r="20" spans="1:17" s="287" customFormat="1" x14ac:dyDescent="0.2">
      <c r="A20" s="279" t="s">
        <v>516</v>
      </c>
      <c r="B20" s="280" t="s">
        <v>41</v>
      </c>
      <c r="C20" s="280" t="s">
        <v>104</v>
      </c>
      <c r="D20" s="280" t="s">
        <v>140</v>
      </c>
      <c r="E20" s="281" t="str">
        <f t="shared" si="5"/>
        <v>Men Senior</v>
      </c>
      <c r="F20" s="282">
        <v>30854</v>
      </c>
      <c r="G20" s="283">
        <f t="shared" si="6"/>
        <v>44926</v>
      </c>
      <c r="H20" s="284">
        <f t="shared" si="7"/>
        <v>38</v>
      </c>
      <c r="I20" s="281" t="str">
        <f t="shared" si="8"/>
        <v>Senior</v>
      </c>
      <c r="J20" s="280" t="s">
        <v>1316</v>
      </c>
      <c r="K20" s="285">
        <v>8406211010</v>
      </c>
      <c r="L20" s="286" t="s">
        <v>1527</v>
      </c>
      <c r="O20" s="263"/>
      <c r="P20" s="263"/>
      <c r="Q20" s="307"/>
    </row>
    <row r="21" spans="1:17" s="287" customFormat="1" x14ac:dyDescent="0.2">
      <c r="A21" s="279" t="s">
        <v>517</v>
      </c>
      <c r="B21" s="280" t="s">
        <v>44</v>
      </c>
      <c r="C21" s="280" t="s">
        <v>174</v>
      </c>
      <c r="D21" s="280" t="s">
        <v>175</v>
      </c>
      <c r="E21" s="281" t="str">
        <f t="shared" si="5"/>
        <v>Men Veteran</v>
      </c>
      <c r="F21" s="292">
        <v>29431</v>
      </c>
      <c r="G21" s="283">
        <f t="shared" si="6"/>
        <v>44926</v>
      </c>
      <c r="H21" s="284">
        <f t="shared" si="7"/>
        <v>42</v>
      </c>
      <c r="I21" s="281" t="str">
        <f t="shared" si="8"/>
        <v>Veteran</v>
      </c>
      <c r="J21" s="280" t="s">
        <v>1316</v>
      </c>
      <c r="K21" s="285">
        <v>80072910364</v>
      </c>
      <c r="L21" s="286" t="s">
        <v>1527</v>
      </c>
      <c r="N21" s="263"/>
      <c r="Q21" s="307"/>
    </row>
    <row r="22" spans="1:17" s="263" customFormat="1" x14ac:dyDescent="0.2">
      <c r="A22" s="255" t="s">
        <v>518</v>
      </c>
      <c r="B22" s="256" t="s">
        <v>43</v>
      </c>
      <c r="C22" s="256" t="s">
        <v>211</v>
      </c>
      <c r="D22" s="256" t="s">
        <v>212</v>
      </c>
      <c r="E22" s="257" t="str">
        <f t="shared" si="5"/>
        <v>Men Veteran</v>
      </c>
      <c r="F22" s="258">
        <v>29413</v>
      </c>
      <c r="G22" s="259">
        <f t="shared" si="6"/>
        <v>44926</v>
      </c>
      <c r="H22" s="260">
        <f t="shared" si="7"/>
        <v>42</v>
      </c>
      <c r="I22" s="257" t="str">
        <f t="shared" si="8"/>
        <v>Veteran</v>
      </c>
      <c r="J22" s="256" t="s">
        <v>1316</v>
      </c>
      <c r="K22" s="261">
        <v>8007115166081</v>
      </c>
      <c r="L22" s="262" t="s">
        <v>1530</v>
      </c>
      <c r="N22" s="287"/>
      <c r="O22" s="287"/>
      <c r="P22" s="287"/>
      <c r="Q22" s="307"/>
    </row>
    <row r="23" spans="1:17" s="287" customFormat="1" x14ac:dyDescent="0.2">
      <c r="A23" s="279" t="s">
        <v>519</v>
      </c>
      <c r="B23" s="280" t="s">
        <v>44</v>
      </c>
      <c r="C23" s="280" t="s">
        <v>104</v>
      </c>
      <c r="D23" s="280" t="s">
        <v>381</v>
      </c>
      <c r="E23" s="281" t="str">
        <f t="shared" si="5"/>
        <v>Men Senior</v>
      </c>
      <c r="F23" s="292">
        <v>30621</v>
      </c>
      <c r="G23" s="283">
        <f t="shared" si="6"/>
        <v>44926</v>
      </c>
      <c r="H23" s="284">
        <f t="shared" si="7"/>
        <v>39</v>
      </c>
      <c r="I23" s="281" t="str">
        <f t="shared" si="8"/>
        <v>Senior</v>
      </c>
      <c r="J23" s="280" t="s">
        <v>1316</v>
      </c>
      <c r="K23" s="285">
        <v>83110110075</v>
      </c>
      <c r="L23" s="286" t="s">
        <v>1527</v>
      </c>
      <c r="N23" s="263"/>
      <c r="O23" s="263"/>
      <c r="P23" s="263"/>
      <c r="Q23" s="307"/>
    </row>
    <row r="24" spans="1:17" s="263" customFormat="1" x14ac:dyDescent="0.2">
      <c r="A24" s="255" t="s">
        <v>520</v>
      </c>
      <c r="B24" s="256" t="s">
        <v>41</v>
      </c>
      <c r="C24" s="256" t="s">
        <v>171</v>
      </c>
      <c r="D24" s="256" t="s">
        <v>91</v>
      </c>
      <c r="E24" s="257" t="str">
        <f t="shared" si="5"/>
        <v>Men Veteran</v>
      </c>
      <c r="F24" s="276">
        <v>27345</v>
      </c>
      <c r="G24" s="259">
        <f t="shared" si="6"/>
        <v>44926</v>
      </c>
      <c r="H24" s="260">
        <f t="shared" si="7"/>
        <v>48</v>
      </c>
      <c r="I24" s="257" t="str">
        <f t="shared" si="8"/>
        <v>Veteran</v>
      </c>
      <c r="J24" s="256" t="s">
        <v>1316</v>
      </c>
      <c r="K24" s="261">
        <v>741112500052</v>
      </c>
      <c r="L24" s="262" t="s">
        <v>1527</v>
      </c>
      <c r="O24" s="287"/>
      <c r="P24" s="287"/>
      <c r="Q24" s="307"/>
    </row>
    <row r="25" spans="1:17" s="263" customFormat="1" x14ac:dyDescent="0.2">
      <c r="A25" s="255" t="s">
        <v>521</v>
      </c>
      <c r="B25" s="256" t="s">
        <v>37</v>
      </c>
      <c r="C25" s="256" t="s">
        <v>272</v>
      </c>
      <c r="D25" s="256" t="s">
        <v>254</v>
      </c>
      <c r="E25" s="257" t="str">
        <f t="shared" si="5"/>
        <v>Men Senior</v>
      </c>
      <c r="F25" s="276">
        <v>32308</v>
      </c>
      <c r="G25" s="259">
        <f t="shared" si="6"/>
        <v>44926</v>
      </c>
      <c r="H25" s="260">
        <f t="shared" si="7"/>
        <v>34</v>
      </c>
      <c r="I25" s="257" t="str">
        <f t="shared" si="8"/>
        <v>Senior</v>
      </c>
      <c r="J25" s="256" t="s">
        <v>1316</v>
      </c>
      <c r="K25" s="261">
        <v>88061400073</v>
      </c>
      <c r="L25" s="262" t="s">
        <v>1527</v>
      </c>
      <c r="N25" s="25"/>
      <c r="Q25" s="307"/>
    </row>
    <row r="26" spans="1:17" x14ac:dyDescent="0.2">
      <c r="A26" s="230" t="s">
        <v>522</v>
      </c>
      <c r="B26" s="231" t="s">
        <v>1585</v>
      </c>
      <c r="C26" s="231" t="s">
        <v>166</v>
      </c>
      <c r="D26" s="231" t="s">
        <v>167</v>
      </c>
      <c r="E26" s="237" t="str">
        <f t="shared" si="5"/>
        <v>Men Veteran</v>
      </c>
      <c r="F26" s="238">
        <v>29064</v>
      </c>
      <c r="G26" s="239">
        <f t="shared" si="6"/>
        <v>44926</v>
      </c>
      <c r="H26" s="240">
        <f t="shared" si="7"/>
        <v>43</v>
      </c>
      <c r="I26" s="237" t="str">
        <f t="shared" si="8"/>
        <v>Veteran</v>
      </c>
      <c r="J26" s="231" t="s">
        <v>1316</v>
      </c>
      <c r="K26" s="241">
        <v>79072810236</v>
      </c>
      <c r="L26" s="246" t="s">
        <v>1527</v>
      </c>
      <c r="N26" s="287"/>
      <c r="O26" s="263"/>
      <c r="P26" s="263"/>
    </row>
    <row r="27" spans="1:17" s="287" customFormat="1" ht="13.5" customHeight="1" x14ac:dyDescent="0.2">
      <c r="A27" s="279" t="s">
        <v>523</v>
      </c>
      <c r="B27" s="280" t="s">
        <v>42</v>
      </c>
      <c r="C27" s="280" t="s">
        <v>1079</v>
      </c>
      <c r="D27" s="280" t="s">
        <v>79</v>
      </c>
      <c r="E27" s="281" t="str">
        <f t="shared" si="5"/>
        <v>Men Grand Masters</v>
      </c>
      <c r="F27" s="292">
        <v>21415</v>
      </c>
      <c r="G27" s="283">
        <f t="shared" si="6"/>
        <v>44926</v>
      </c>
      <c r="H27" s="284">
        <f t="shared" si="7"/>
        <v>64</v>
      </c>
      <c r="I27" s="281" t="str">
        <f t="shared" si="8"/>
        <v>Grand Masters</v>
      </c>
      <c r="J27" s="280" t="s">
        <v>1316</v>
      </c>
      <c r="K27" s="285">
        <v>58081800913</v>
      </c>
      <c r="L27" s="286" t="s">
        <v>1527</v>
      </c>
      <c r="O27" s="25"/>
      <c r="P27" s="25"/>
      <c r="Q27" s="307"/>
    </row>
    <row r="28" spans="1:17" s="287" customFormat="1" x14ac:dyDescent="0.2">
      <c r="A28" s="279" t="s">
        <v>524</v>
      </c>
      <c r="B28" s="280" t="s">
        <v>44</v>
      </c>
      <c r="C28" s="280" t="s">
        <v>176</v>
      </c>
      <c r="D28" s="280" t="s">
        <v>1124</v>
      </c>
      <c r="E28" s="281" t="str">
        <f t="shared" si="5"/>
        <v>Men Veteran</v>
      </c>
      <c r="F28" s="292">
        <v>28801</v>
      </c>
      <c r="G28" s="283">
        <f t="shared" si="6"/>
        <v>44926</v>
      </c>
      <c r="H28" s="284">
        <f t="shared" si="7"/>
        <v>44</v>
      </c>
      <c r="I28" s="281" t="str">
        <f t="shared" si="8"/>
        <v>Veteran</v>
      </c>
      <c r="J28" s="280" t="s">
        <v>1316</v>
      </c>
      <c r="K28" s="285">
        <v>78110710131</v>
      </c>
      <c r="L28" s="286" t="s">
        <v>1527</v>
      </c>
      <c r="N28" s="263"/>
      <c r="Q28" s="307"/>
    </row>
    <row r="29" spans="1:17" s="263" customFormat="1" x14ac:dyDescent="0.2">
      <c r="A29" s="255" t="s">
        <v>525</v>
      </c>
      <c r="B29" s="256" t="s">
        <v>38</v>
      </c>
      <c r="C29" s="256" t="s">
        <v>1924</v>
      </c>
      <c r="D29" s="256" t="s">
        <v>1925</v>
      </c>
      <c r="E29" s="257" t="str">
        <f t="shared" si="5"/>
        <v>Men Senior</v>
      </c>
      <c r="F29" s="258">
        <v>32974</v>
      </c>
      <c r="G29" s="259">
        <f t="shared" si="6"/>
        <v>44926</v>
      </c>
      <c r="H29" s="260">
        <f t="shared" si="7"/>
        <v>32</v>
      </c>
      <c r="I29" s="257" t="str">
        <f t="shared" si="8"/>
        <v>Senior</v>
      </c>
      <c r="J29" s="256" t="s">
        <v>1316</v>
      </c>
      <c r="K29" s="261">
        <v>90041100816</v>
      </c>
      <c r="L29" s="262" t="s">
        <v>1527</v>
      </c>
      <c r="O29" s="287"/>
      <c r="P29" s="287"/>
      <c r="Q29" s="307"/>
    </row>
    <row r="30" spans="1:17" s="263" customFormat="1" x14ac:dyDescent="0.2">
      <c r="A30" s="255" t="s">
        <v>526</v>
      </c>
      <c r="B30" s="256" t="s">
        <v>39</v>
      </c>
      <c r="C30" s="256" t="s">
        <v>104</v>
      </c>
      <c r="D30" s="256" t="s">
        <v>1134</v>
      </c>
      <c r="E30" s="257" t="str">
        <f t="shared" si="5"/>
        <v>Men Master</v>
      </c>
      <c r="F30" s="258">
        <v>25129</v>
      </c>
      <c r="G30" s="259">
        <f t="shared" si="6"/>
        <v>44926</v>
      </c>
      <c r="H30" s="260">
        <f t="shared" si="7"/>
        <v>54</v>
      </c>
      <c r="I30" s="257" t="str">
        <f t="shared" si="8"/>
        <v>Master</v>
      </c>
      <c r="J30" s="256" t="s">
        <v>1316</v>
      </c>
      <c r="K30" s="261">
        <v>68101800654</v>
      </c>
      <c r="L30" s="262" t="s">
        <v>1527</v>
      </c>
      <c r="N30" s="25"/>
      <c r="Q30" s="307"/>
    </row>
    <row r="31" spans="1:17" x14ac:dyDescent="0.2">
      <c r="A31" s="230" t="s">
        <v>527</v>
      </c>
      <c r="B31" s="231" t="s">
        <v>1294</v>
      </c>
      <c r="C31" s="231" t="s">
        <v>188</v>
      </c>
      <c r="D31" s="231" t="s">
        <v>312</v>
      </c>
      <c r="E31" s="237" t="str">
        <f t="shared" si="5"/>
        <v>Men Grand Masters</v>
      </c>
      <c r="F31" s="238">
        <v>22958</v>
      </c>
      <c r="G31" s="239">
        <f t="shared" si="6"/>
        <v>44926</v>
      </c>
      <c r="H31" s="240">
        <f t="shared" si="7"/>
        <v>60</v>
      </c>
      <c r="I31" s="237" t="str">
        <f t="shared" si="8"/>
        <v>Grand Masters</v>
      </c>
      <c r="J31" s="231" t="s">
        <v>1316</v>
      </c>
      <c r="K31" s="241">
        <v>62110800178</v>
      </c>
      <c r="L31" s="246" t="s">
        <v>1527</v>
      </c>
      <c r="O31" s="263"/>
      <c r="P31" s="263"/>
    </row>
    <row r="32" spans="1:17" x14ac:dyDescent="0.2">
      <c r="A32" s="230" t="s">
        <v>528</v>
      </c>
      <c r="B32" s="231" t="s">
        <v>1307</v>
      </c>
      <c r="C32" s="231" t="s">
        <v>415</v>
      </c>
      <c r="D32" s="231" t="s">
        <v>82</v>
      </c>
      <c r="E32" s="237" t="str">
        <f t="shared" si="5"/>
        <v>Men Master</v>
      </c>
      <c r="F32" s="238">
        <v>23891</v>
      </c>
      <c r="G32" s="239">
        <f t="shared" si="6"/>
        <v>44926</v>
      </c>
      <c r="H32" s="240">
        <f t="shared" si="7"/>
        <v>57</v>
      </c>
      <c r="I32" s="237" t="str">
        <f t="shared" si="8"/>
        <v>Master</v>
      </c>
      <c r="J32" s="231" t="s">
        <v>1316</v>
      </c>
      <c r="K32" s="241">
        <v>65052900023</v>
      </c>
      <c r="L32" s="246" t="s">
        <v>1527</v>
      </c>
    </row>
    <row r="33" spans="1:17" x14ac:dyDescent="0.2">
      <c r="A33" s="230" t="s">
        <v>529</v>
      </c>
      <c r="B33" s="231" t="s">
        <v>1402</v>
      </c>
      <c r="C33" s="231" t="s">
        <v>191</v>
      </c>
      <c r="D33" s="231" t="s">
        <v>1292</v>
      </c>
      <c r="E33" s="237" t="str">
        <f t="shared" si="5"/>
        <v>Men Senior</v>
      </c>
      <c r="F33" s="242">
        <v>30765</v>
      </c>
      <c r="G33" s="239">
        <f t="shared" si="6"/>
        <v>44926</v>
      </c>
      <c r="H33" s="240">
        <f t="shared" si="7"/>
        <v>38</v>
      </c>
      <c r="I33" s="237" t="str">
        <f t="shared" si="8"/>
        <v>Senior</v>
      </c>
      <c r="J33" s="231" t="s">
        <v>1316</v>
      </c>
      <c r="K33" s="241">
        <v>84032410167</v>
      </c>
      <c r="L33" s="246" t="s">
        <v>1527</v>
      </c>
      <c r="N33" s="263"/>
    </row>
    <row r="34" spans="1:17" s="263" customFormat="1" x14ac:dyDescent="0.2">
      <c r="A34" s="255" t="s">
        <v>530</v>
      </c>
      <c r="B34" s="256" t="s">
        <v>50</v>
      </c>
      <c r="C34" s="256" t="s">
        <v>1151</v>
      </c>
      <c r="D34" s="256" t="s">
        <v>117</v>
      </c>
      <c r="E34" s="257" t="str">
        <f t="shared" si="5"/>
        <v>Men Master</v>
      </c>
      <c r="F34" s="258">
        <v>23374</v>
      </c>
      <c r="G34" s="259">
        <f t="shared" si="6"/>
        <v>44926</v>
      </c>
      <c r="H34" s="260">
        <f t="shared" si="7"/>
        <v>59</v>
      </c>
      <c r="I34" s="257" t="str">
        <f t="shared" si="8"/>
        <v>Master</v>
      </c>
      <c r="J34" s="256" t="s">
        <v>1316</v>
      </c>
      <c r="K34" s="261">
        <v>63122910071</v>
      </c>
      <c r="L34" s="262" t="s">
        <v>1527</v>
      </c>
      <c r="O34" s="25"/>
      <c r="P34" s="25"/>
      <c r="Q34" s="307"/>
    </row>
    <row r="35" spans="1:17" s="263" customFormat="1" x14ac:dyDescent="0.2">
      <c r="A35" s="255" t="s">
        <v>531</v>
      </c>
      <c r="B35" s="256" t="s">
        <v>39</v>
      </c>
      <c r="C35" s="256" t="s">
        <v>300</v>
      </c>
      <c r="D35" s="256" t="s">
        <v>132</v>
      </c>
      <c r="E35" s="257" t="str">
        <f t="shared" si="5"/>
        <v>Men Veteran</v>
      </c>
      <c r="F35" s="276">
        <v>28271</v>
      </c>
      <c r="G35" s="259">
        <f t="shared" si="6"/>
        <v>44926</v>
      </c>
      <c r="H35" s="260">
        <f t="shared" si="7"/>
        <v>45</v>
      </c>
      <c r="I35" s="257" t="str">
        <f t="shared" si="8"/>
        <v>Veteran</v>
      </c>
      <c r="J35" s="256" t="s">
        <v>1316</v>
      </c>
      <c r="K35" s="261">
        <v>77052600048</v>
      </c>
      <c r="L35" s="262" t="s">
        <v>1527</v>
      </c>
      <c r="Q35" s="307"/>
    </row>
    <row r="36" spans="1:17" s="263" customFormat="1" x14ac:dyDescent="0.2">
      <c r="A36" s="255" t="s">
        <v>532</v>
      </c>
      <c r="B36" s="256" t="s">
        <v>2087</v>
      </c>
      <c r="C36" s="256" t="s">
        <v>97</v>
      </c>
      <c r="D36" s="256" t="s">
        <v>348</v>
      </c>
      <c r="E36" s="257" t="str">
        <f t="shared" si="5"/>
        <v>Men Senior</v>
      </c>
      <c r="F36" s="258">
        <v>31788</v>
      </c>
      <c r="G36" s="259">
        <f t="shared" si="6"/>
        <v>44926</v>
      </c>
      <c r="H36" s="260">
        <f t="shared" si="7"/>
        <v>35</v>
      </c>
      <c r="I36" s="257" t="str">
        <f t="shared" si="8"/>
        <v>Senior</v>
      </c>
      <c r="J36" s="256" t="s">
        <v>1316</v>
      </c>
      <c r="K36" s="261">
        <v>87011100016</v>
      </c>
      <c r="L36" s="262" t="s">
        <v>1527</v>
      </c>
      <c r="Q36" s="307"/>
    </row>
    <row r="37" spans="1:17" s="263" customFormat="1" x14ac:dyDescent="0.2">
      <c r="A37" s="255" t="s">
        <v>533</v>
      </c>
      <c r="B37" s="256" t="s">
        <v>39</v>
      </c>
      <c r="C37" s="256" t="s">
        <v>271</v>
      </c>
      <c r="D37" s="256" t="s">
        <v>78</v>
      </c>
      <c r="E37" s="257" t="str">
        <f t="shared" si="5"/>
        <v>Men Master</v>
      </c>
      <c r="F37" s="258">
        <v>26194</v>
      </c>
      <c r="G37" s="259">
        <f t="shared" si="6"/>
        <v>44926</v>
      </c>
      <c r="H37" s="260">
        <f t="shared" si="7"/>
        <v>51</v>
      </c>
      <c r="I37" s="257" t="str">
        <f t="shared" si="8"/>
        <v>Master</v>
      </c>
      <c r="J37" s="256" t="s">
        <v>1316</v>
      </c>
      <c r="K37" s="261">
        <v>95032900249</v>
      </c>
      <c r="L37" s="262" t="s">
        <v>1527</v>
      </c>
      <c r="Q37" s="307"/>
    </row>
    <row r="38" spans="1:17" s="263" customFormat="1" x14ac:dyDescent="0.2">
      <c r="A38" s="255" t="s">
        <v>534</v>
      </c>
      <c r="B38" s="256" t="s">
        <v>38</v>
      </c>
      <c r="C38" s="256" t="s">
        <v>1923</v>
      </c>
      <c r="D38" s="256" t="s">
        <v>91</v>
      </c>
      <c r="E38" s="257" t="str">
        <f t="shared" si="5"/>
        <v>Ladies Senior</v>
      </c>
      <c r="F38" s="258">
        <v>33392</v>
      </c>
      <c r="G38" s="259">
        <f t="shared" si="6"/>
        <v>44926</v>
      </c>
      <c r="H38" s="260">
        <f t="shared" si="7"/>
        <v>31</v>
      </c>
      <c r="I38" s="257" t="str">
        <f t="shared" si="8"/>
        <v>Senior</v>
      </c>
      <c r="J38" s="256" t="s">
        <v>67</v>
      </c>
      <c r="K38" s="261">
        <v>91060300141</v>
      </c>
      <c r="L38" s="262" t="s">
        <v>1527</v>
      </c>
      <c r="N38" s="287"/>
      <c r="Q38" s="307"/>
    </row>
    <row r="39" spans="1:17" s="287" customFormat="1" x14ac:dyDescent="0.2">
      <c r="A39" s="279" t="s">
        <v>535</v>
      </c>
      <c r="B39" s="280" t="s">
        <v>44</v>
      </c>
      <c r="C39" s="280" t="s">
        <v>104</v>
      </c>
      <c r="D39" s="280" t="s">
        <v>106</v>
      </c>
      <c r="E39" s="281" t="str">
        <f t="shared" si="5"/>
        <v>Men Veteran</v>
      </c>
      <c r="F39" s="292">
        <v>28278</v>
      </c>
      <c r="G39" s="283">
        <f t="shared" si="6"/>
        <v>44926</v>
      </c>
      <c r="H39" s="284">
        <f t="shared" si="7"/>
        <v>45</v>
      </c>
      <c r="I39" s="281" t="str">
        <f t="shared" si="8"/>
        <v>Veteran</v>
      </c>
      <c r="J39" s="280" t="s">
        <v>1316</v>
      </c>
      <c r="K39" s="285">
        <v>77060200495</v>
      </c>
      <c r="L39" s="286" t="s">
        <v>1527</v>
      </c>
      <c r="O39" s="263"/>
      <c r="P39" s="263"/>
      <c r="Q39" s="307"/>
    </row>
    <row r="40" spans="1:17" s="287" customFormat="1" x14ac:dyDescent="0.2">
      <c r="A40" s="279" t="s">
        <v>536</v>
      </c>
      <c r="B40" s="280" t="s">
        <v>44</v>
      </c>
      <c r="C40" s="280" t="s">
        <v>374</v>
      </c>
      <c r="D40" s="280" t="s">
        <v>254</v>
      </c>
      <c r="E40" s="281" t="str">
        <f t="shared" si="5"/>
        <v>Men Senior</v>
      </c>
      <c r="F40" s="282">
        <v>31244</v>
      </c>
      <c r="G40" s="283">
        <f t="shared" si="6"/>
        <v>44926</v>
      </c>
      <c r="H40" s="284">
        <f t="shared" si="7"/>
        <v>37</v>
      </c>
      <c r="I40" s="281" t="str">
        <f t="shared" si="8"/>
        <v>Senior</v>
      </c>
      <c r="J40" s="280" t="s">
        <v>1316</v>
      </c>
      <c r="K40" s="285">
        <v>85071610167</v>
      </c>
      <c r="L40" s="286" t="s">
        <v>1527</v>
      </c>
      <c r="N40" s="263"/>
      <c r="Q40" s="307"/>
    </row>
    <row r="41" spans="1:17" s="263" customFormat="1" x14ac:dyDescent="0.2">
      <c r="A41" s="255" t="s">
        <v>537</v>
      </c>
      <c r="B41" s="256" t="s">
        <v>40</v>
      </c>
      <c r="C41" s="256" t="s">
        <v>104</v>
      </c>
      <c r="D41" s="256" t="s">
        <v>1886</v>
      </c>
      <c r="E41" s="257" t="str">
        <f t="shared" si="5"/>
        <v>Men Senior</v>
      </c>
      <c r="F41" s="258">
        <v>31823</v>
      </c>
      <c r="G41" s="259">
        <f t="shared" si="6"/>
        <v>44926</v>
      </c>
      <c r="H41" s="260">
        <f t="shared" si="7"/>
        <v>35</v>
      </c>
      <c r="I41" s="257" t="str">
        <f t="shared" si="8"/>
        <v>Senior</v>
      </c>
      <c r="J41" s="256" t="s">
        <v>1316</v>
      </c>
      <c r="K41" s="261">
        <v>87021500033</v>
      </c>
      <c r="L41" s="262" t="s">
        <v>1527</v>
      </c>
      <c r="N41" s="25"/>
      <c r="O41" s="287"/>
      <c r="P41" s="287"/>
      <c r="Q41" s="307"/>
    </row>
    <row r="42" spans="1:17" x14ac:dyDescent="0.2">
      <c r="A42" s="230" t="s">
        <v>538</v>
      </c>
      <c r="B42" s="231" t="s">
        <v>1399</v>
      </c>
      <c r="C42" s="231" t="s">
        <v>181</v>
      </c>
      <c r="D42" s="231" t="s">
        <v>182</v>
      </c>
      <c r="E42" s="237" t="str">
        <f t="shared" si="5"/>
        <v>Men Senior</v>
      </c>
      <c r="F42" s="242">
        <v>31073</v>
      </c>
      <c r="G42" s="239">
        <f t="shared" si="6"/>
        <v>44926</v>
      </c>
      <c r="H42" s="240">
        <f t="shared" si="7"/>
        <v>37</v>
      </c>
      <c r="I42" s="237" t="str">
        <f t="shared" si="8"/>
        <v>Senior</v>
      </c>
      <c r="J42" s="231" t="s">
        <v>1316</v>
      </c>
      <c r="K42" s="241">
        <v>85012610164</v>
      </c>
      <c r="L42" s="246" t="s">
        <v>1527</v>
      </c>
      <c r="O42" s="263"/>
      <c r="P42" s="263"/>
    </row>
    <row r="43" spans="1:17" s="263" customFormat="1" x14ac:dyDescent="0.2">
      <c r="A43" s="255" t="s">
        <v>539</v>
      </c>
      <c r="B43" s="256" t="s">
        <v>42</v>
      </c>
      <c r="C43" s="256" t="s">
        <v>85</v>
      </c>
      <c r="D43" s="256" t="s">
        <v>86</v>
      </c>
      <c r="E43" s="257" t="str">
        <f t="shared" si="5"/>
        <v>Men Veteran</v>
      </c>
      <c r="F43" s="258">
        <v>29639</v>
      </c>
      <c r="G43" s="259">
        <f t="shared" si="6"/>
        <v>44926</v>
      </c>
      <c r="H43" s="260">
        <f t="shared" si="7"/>
        <v>41</v>
      </c>
      <c r="I43" s="257" t="str">
        <f t="shared" si="8"/>
        <v>Veteran</v>
      </c>
      <c r="J43" s="256" t="s">
        <v>1316</v>
      </c>
      <c r="K43" s="261">
        <v>81022210092</v>
      </c>
      <c r="L43" s="262" t="s">
        <v>1527</v>
      </c>
      <c r="Q43" s="307"/>
    </row>
    <row r="44" spans="1:17" s="287" customFormat="1" x14ac:dyDescent="0.2">
      <c r="A44" s="279" t="s">
        <v>540</v>
      </c>
      <c r="B44" s="280" t="s">
        <v>41</v>
      </c>
      <c r="C44" s="280" t="s">
        <v>171</v>
      </c>
      <c r="D44" s="280" t="s">
        <v>391</v>
      </c>
      <c r="E44" s="281" t="str">
        <f t="shared" si="5"/>
        <v>Men Senior</v>
      </c>
      <c r="F44" s="292">
        <v>30360</v>
      </c>
      <c r="G44" s="283">
        <f t="shared" si="6"/>
        <v>44926</v>
      </c>
      <c r="H44" s="284">
        <f t="shared" si="7"/>
        <v>39</v>
      </c>
      <c r="I44" s="281" t="str">
        <f t="shared" si="8"/>
        <v>Senior</v>
      </c>
      <c r="J44" s="280" t="s">
        <v>1316</v>
      </c>
      <c r="K44" s="285">
        <v>83021310028</v>
      </c>
      <c r="L44" s="286" t="s">
        <v>1527</v>
      </c>
      <c r="N44" s="263"/>
      <c r="O44" s="25"/>
      <c r="P44" s="25"/>
      <c r="Q44" s="307"/>
    </row>
    <row r="45" spans="1:17" s="263" customFormat="1" x14ac:dyDescent="0.2">
      <c r="A45" s="255" t="s">
        <v>541</v>
      </c>
      <c r="B45" s="256" t="s">
        <v>43</v>
      </c>
      <c r="C45" s="256" t="s">
        <v>482</v>
      </c>
      <c r="D45" s="256" t="s">
        <v>403</v>
      </c>
      <c r="E45" s="257" t="str">
        <f t="shared" si="5"/>
        <v>Men Grand Masters</v>
      </c>
      <c r="F45" s="258">
        <v>22712</v>
      </c>
      <c r="G45" s="259">
        <f t="shared" si="6"/>
        <v>44926</v>
      </c>
      <c r="H45" s="260">
        <f t="shared" si="7"/>
        <v>60</v>
      </c>
      <c r="I45" s="257" t="str">
        <f t="shared" si="8"/>
        <v>Grand Masters</v>
      </c>
      <c r="J45" s="256" t="s">
        <v>1316</v>
      </c>
      <c r="K45" s="261">
        <v>62030700864</v>
      </c>
      <c r="L45" s="262" t="s">
        <v>1527</v>
      </c>
      <c r="N45" s="25"/>
      <c r="O45" s="287"/>
      <c r="P45" s="287"/>
      <c r="Q45" s="307"/>
    </row>
    <row r="46" spans="1:17" x14ac:dyDescent="0.2">
      <c r="A46" s="230" t="s">
        <v>542</v>
      </c>
      <c r="B46" s="231" t="s">
        <v>1387</v>
      </c>
      <c r="C46" s="231" t="s">
        <v>111</v>
      </c>
      <c r="D46" s="231" t="s">
        <v>122</v>
      </c>
      <c r="E46" s="237" t="str">
        <f t="shared" si="5"/>
        <v>Men Senior</v>
      </c>
      <c r="F46" s="242">
        <v>32651</v>
      </c>
      <c r="G46" s="239">
        <f t="shared" si="6"/>
        <v>44926</v>
      </c>
      <c r="H46" s="240">
        <f t="shared" si="7"/>
        <v>33</v>
      </c>
      <c r="I46" s="237" t="str">
        <f t="shared" si="8"/>
        <v>Senior</v>
      </c>
      <c r="J46" s="231" t="s">
        <v>1316</v>
      </c>
      <c r="K46" s="241"/>
      <c r="L46" s="246"/>
      <c r="N46" s="287"/>
      <c r="O46" s="263"/>
      <c r="P46" s="263"/>
    </row>
    <row r="47" spans="1:17" s="287" customFormat="1" x14ac:dyDescent="0.2">
      <c r="A47" s="279" t="s">
        <v>543</v>
      </c>
      <c r="B47" s="280" t="s">
        <v>41</v>
      </c>
      <c r="C47" s="280" t="s">
        <v>458</v>
      </c>
      <c r="D47" s="280" t="s">
        <v>498</v>
      </c>
      <c r="E47" s="281" t="str">
        <f t="shared" si="5"/>
        <v>Ladies Master</v>
      </c>
      <c r="F47" s="282">
        <v>25790</v>
      </c>
      <c r="G47" s="283">
        <f t="shared" si="6"/>
        <v>44926</v>
      </c>
      <c r="H47" s="284">
        <f t="shared" si="7"/>
        <v>52</v>
      </c>
      <c r="I47" s="281" t="str">
        <f t="shared" si="8"/>
        <v>Master</v>
      </c>
      <c r="J47" s="280" t="s">
        <v>67</v>
      </c>
      <c r="K47" s="285">
        <v>70081000162</v>
      </c>
      <c r="L47" s="286" t="s">
        <v>1527</v>
      </c>
      <c r="N47" s="263"/>
      <c r="O47" s="25"/>
      <c r="P47" s="25"/>
      <c r="Q47" s="307"/>
    </row>
    <row r="48" spans="1:17" s="263" customFormat="1" x14ac:dyDescent="0.2">
      <c r="A48" s="255" t="s">
        <v>544</v>
      </c>
      <c r="B48" s="256" t="s">
        <v>38</v>
      </c>
      <c r="C48" s="256" t="s">
        <v>149</v>
      </c>
      <c r="D48" s="256" t="s">
        <v>70</v>
      </c>
      <c r="E48" s="257" t="str">
        <f t="shared" si="5"/>
        <v>Men Veteran</v>
      </c>
      <c r="F48" s="276">
        <v>27461</v>
      </c>
      <c r="G48" s="259">
        <f t="shared" si="6"/>
        <v>44926</v>
      </c>
      <c r="H48" s="260">
        <f t="shared" si="7"/>
        <v>47</v>
      </c>
      <c r="I48" s="257" t="str">
        <f t="shared" si="8"/>
        <v>Veteran</v>
      </c>
      <c r="J48" s="256" t="s">
        <v>1316</v>
      </c>
      <c r="K48" s="261">
        <v>75030810390</v>
      </c>
      <c r="L48" s="262" t="s">
        <v>1527</v>
      </c>
      <c r="O48" s="287"/>
      <c r="P48" s="287"/>
      <c r="Q48" s="307"/>
    </row>
    <row r="49" spans="1:17" s="263" customFormat="1" x14ac:dyDescent="0.2">
      <c r="A49" s="255" t="s">
        <v>545</v>
      </c>
      <c r="B49" s="256" t="s">
        <v>2087</v>
      </c>
      <c r="C49" s="256" t="s">
        <v>353</v>
      </c>
      <c r="D49" s="256" t="s">
        <v>354</v>
      </c>
      <c r="E49" s="257" t="str">
        <f t="shared" si="5"/>
        <v>Men Senior</v>
      </c>
      <c r="F49" s="258">
        <v>30490</v>
      </c>
      <c r="G49" s="259">
        <f t="shared" si="6"/>
        <v>44926</v>
      </c>
      <c r="H49" s="260">
        <f t="shared" si="7"/>
        <v>39</v>
      </c>
      <c r="I49" s="257" t="str">
        <f t="shared" si="8"/>
        <v>Senior</v>
      </c>
      <c r="J49" s="256" t="s">
        <v>1316</v>
      </c>
      <c r="K49" s="261">
        <v>83062610476</v>
      </c>
      <c r="L49" s="262" t="s">
        <v>1527</v>
      </c>
      <c r="Q49" s="307"/>
    </row>
    <row r="50" spans="1:17" s="263" customFormat="1" x14ac:dyDescent="0.2">
      <c r="A50" s="255" t="s">
        <v>546</v>
      </c>
      <c r="B50" s="256" t="s">
        <v>37</v>
      </c>
      <c r="C50" s="256" t="s">
        <v>2084</v>
      </c>
      <c r="D50" s="256" t="s">
        <v>150</v>
      </c>
      <c r="E50" s="257" t="str">
        <f t="shared" si="5"/>
        <v>Men Veteran</v>
      </c>
      <c r="F50" s="276">
        <v>27652</v>
      </c>
      <c r="G50" s="259">
        <f t="shared" si="6"/>
        <v>44926</v>
      </c>
      <c r="H50" s="260">
        <f t="shared" si="7"/>
        <v>47</v>
      </c>
      <c r="I50" s="257" t="str">
        <f t="shared" si="8"/>
        <v>Veteran</v>
      </c>
      <c r="J50" s="256" t="s">
        <v>1316</v>
      </c>
      <c r="K50" s="261">
        <v>75091510613</v>
      </c>
      <c r="L50" s="262" t="s">
        <v>1527</v>
      </c>
      <c r="N50" s="25"/>
      <c r="Q50" s="307"/>
    </row>
    <row r="51" spans="1:17" x14ac:dyDescent="0.2">
      <c r="A51" s="230" t="s">
        <v>547</v>
      </c>
      <c r="B51" s="231" t="s">
        <v>1294</v>
      </c>
      <c r="C51" s="231" t="s">
        <v>97</v>
      </c>
      <c r="D51" s="231" t="s">
        <v>318</v>
      </c>
      <c r="E51" s="237" t="str">
        <f t="shared" si="5"/>
        <v>Men Senior</v>
      </c>
      <c r="F51" s="238">
        <v>31089</v>
      </c>
      <c r="G51" s="239">
        <f t="shared" si="6"/>
        <v>44926</v>
      </c>
      <c r="H51" s="240">
        <f t="shared" si="7"/>
        <v>37</v>
      </c>
      <c r="I51" s="237" t="str">
        <f t="shared" si="8"/>
        <v>Senior</v>
      </c>
      <c r="J51" s="231" t="s">
        <v>1316</v>
      </c>
      <c r="K51" s="241"/>
      <c r="L51" s="246"/>
      <c r="N51" s="263"/>
      <c r="O51" s="263"/>
      <c r="P51" s="263"/>
    </row>
    <row r="52" spans="1:17" s="263" customFormat="1" x14ac:dyDescent="0.2">
      <c r="A52" s="255" t="s">
        <v>548</v>
      </c>
      <c r="B52" s="256" t="s">
        <v>37</v>
      </c>
      <c r="C52" s="256" t="s">
        <v>171</v>
      </c>
      <c r="D52" s="256" t="s">
        <v>180</v>
      </c>
      <c r="E52" s="257" t="str">
        <f t="shared" si="5"/>
        <v>Men Veteran</v>
      </c>
      <c r="F52" s="276">
        <v>27577</v>
      </c>
      <c r="G52" s="259">
        <f t="shared" si="6"/>
        <v>44926</v>
      </c>
      <c r="H52" s="260">
        <f t="shared" si="7"/>
        <v>47</v>
      </c>
      <c r="I52" s="257" t="str">
        <f t="shared" si="8"/>
        <v>Veteran</v>
      </c>
      <c r="J52" s="256" t="s">
        <v>1316</v>
      </c>
      <c r="K52" s="261">
        <v>75070200097</v>
      </c>
      <c r="L52" s="262" t="s">
        <v>1527</v>
      </c>
      <c r="N52" s="25"/>
      <c r="O52" s="25"/>
      <c r="P52" s="25"/>
      <c r="Q52" s="307"/>
    </row>
    <row r="53" spans="1:17" x14ac:dyDescent="0.2">
      <c r="A53" s="230" t="s">
        <v>549</v>
      </c>
      <c r="B53" s="231" t="s">
        <v>1448</v>
      </c>
      <c r="C53" s="231" t="s">
        <v>356</v>
      </c>
      <c r="D53" s="231" t="s">
        <v>198</v>
      </c>
      <c r="E53" s="237" t="str">
        <f t="shared" si="5"/>
        <v>Men Master</v>
      </c>
      <c r="F53" s="242">
        <v>25812</v>
      </c>
      <c r="G53" s="239">
        <f t="shared" si="6"/>
        <v>44926</v>
      </c>
      <c r="H53" s="240">
        <f t="shared" si="7"/>
        <v>52</v>
      </c>
      <c r="I53" s="237" t="str">
        <f t="shared" si="8"/>
        <v>Master</v>
      </c>
      <c r="J53" s="231" t="s">
        <v>1316</v>
      </c>
      <c r="K53" s="241">
        <v>70090100115</v>
      </c>
      <c r="L53" s="246" t="s">
        <v>1527</v>
      </c>
      <c r="N53" s="263"/>
      <c r="O53" s="263"/>
      <c r="P53" s="263"/>
    </row>
    <row r="54" spans="1:17" s="263" customFormat="1" x14ac:dyDescent="0.2">
      <c r="A54" s="255" t="s">
        <v>550</v>
      </c>
      <c r="B54" s="256" t="s">
        <v>2087</v>
      </c>
      <c r="C54" s="256" t="s">
        <v>278</v>
      </c>
      <c r="D54" s="256" t="s">
        <v>1976</v>
      </c>
      <c r="E54" s="257" t="str">
        <f t="shared" si="5"/>
        <v>Men Veteran</v>
      </c>
      <c r="F54" s="258">
        <v>28439</v>
      </c>
      <c r="G54" s="259">
        <f t="shared" si="6"/>
        <v>44926</v>
      </c>
      <c r="H54" s="260">
        <f t="shared" si="7"/>
        <v>45</v>
      </c>
      <c r="I54" s="257" t="str">
        <f t="shared" si="8"/>
        <v>Veteran</v>
      </c>
      <c r="J54" s="256" t="s">
        <v>1316</v>
      </c>
      <c r="K54" s="261">
        <v>77111010566</v>
      </c>
      <c r="L54" s="262" t="s">
        <v>1527</v>
      </c>
      <c r="N54" s="25"/>
      <c r="O54" s="25"/>
      <c r="P54" s="25"/>
      <c r="Q54" s="307"/>
    </row>
    <row r="55" spans="1:17" s="263" customFormat="1" x14ac:dyDescent="0.2">
      <c r="A55" s="255" t="s">
        <v>551</v>
      </c>
      <c r="B55" s="256" t="s">
        <v>37</v>
      </c>
      <c r="C55" s="256" t="s">
        <v>413</v>
      </c>
      <c r="D55" s="256" t="s">
        <v>80</v>
      </c>
      <c r="E55" s="257" t="str">
        <f t="shared" si="5"/>
        <v>Men Master</v>
      </c>
      <c r="F55" s="276">
        <v>24962</v>
      </c>
      <c r="G55" s="259">
        <f t="shared" si="6"/>
        <v>44926</v>
      </c>
      <c r="H55" s="260">
        <f t="shared" si="7"/>
        <v>54</v>
      </c>
      <c r="I55" s="257" t="str">
        <f t="shared" si="8"/>
        <v>Master</v>
      </c>
      <c r="J55" s="256" t="s">
        <v>1316</v>
      </c>
      <c r="K55" s="261">
        <v>6805045042088</v>
      </c>
      <c r="L55" s="262" t="s">
        <v>1530</v>
      </c>
      <c r="N55" s="25"/>
      <c r="Q55" s="307"/>
    </row>
    <row r="56" spans="1:17" x14ac:dyDescent="0.2">
      <c r="A56" s="230" t="s">
        <v>552</v>
      </c>
      <c r="B56" s="231" t="s">
        <v>1307</v>
      </c>
      <c r="C56" s="231" t="s">
        <v>75</v>
      </c>
      <c r="D56" s="231" t="s">
        <v>76</v>
      </c>
      <c r="E56" s="237" t="str">
        <f t="shared" si="5"/>
        <v>Men Veteran</v>
      </c>
      <c r="F56" s="238">
        <v>28585</v>
      </c>
      <c r="G56" s="239">
        <f t="shared" si="6"/>
        <v>44926</v>
      </c>
      <c r="H56" s="240">
        <f t="shared" si="7"/>
        <v>44</v>
      </c>
      <c r="I56" s="237" t="str">
        <f t="shared" si="8"/>
        <v>Veteran</v>
      </c>
      <c r="J56" s="231" t="s">
        <v>1316</v>
      </c>
      <c r="K56" s="241">
        <v>78040510678</v>
      </c>
      <c r="L56" s="246" t="s">
        <v>1527</v>
      </c>
      <c r="N56" s="263"/>
      <c r="O56" s="263"/>
      <c r="P56" s="263"/>
    </row>
    <row r="57" spans="1:17" s="263" customFormat="1" x14ac:dyDescent="0.2">
      <c r="A57" s="255" t="s">
        <v>553</v>
      </c>
      <c r="B57" s="256" t="s">
        <v>43</v>
      </c>
      <c r="C57" s="256" t="s">
        <v>307</v>
      </c>
      <c r="D57" s="256" t="s">
        <v>1279</v>
      </c>
      <c r="E57" s="257" t="str">
        <f t="shared" si="5"/>
        <v>Men Master</v>
      </c>
      <c r="F57" s="258">
        <v>24914</v>
      </c>
      <c r="G57" s="259">
        <f t="shared" si="6"/>
        <v>44926</v>
      </c>
      <c r="H57" s="260">
        <f t="shared" si="7"/>
        <v>54</v>
      </c>
      <c r="I57" s="257" t="str">
        <f t="shared" si="8"/>
        <v>Master</v>
      </c>
      <c r="J57" s="256" t="s">
        <v>1316</v>
      </c>
      <c r="K57" s="261">
        <v>6803175151084</v>
      </c>
      <c r="L57" s="262" t="s">
        <v>1530</v>
      </c>
      <c r="O57" s="25"/>
      <c r="P57" s="25"/>
      <c r="Q57" s="307"/>
    </row>
    <row r="58" spans="1:17" s="263" customFormat="1" x14ac:dyDescent="0.2">
      <c r="A58" s="255" t="s">
        <v>554</v>
      </c>
      <c r="B58" s="256" t="s">
        <v>48</v>
      </c>
      <c r="C58" s="256" t="s">
        <v>101</v>
      </c>
      <c r="D58" s="256" t="s">
        <v>1928</v>
      </c>
      <c r="E58" s="257" t="str">
        <f t="shared" si="5"/>
        <v>Men Senior</v>
      </c>
      <c r="F58" s="276">
        <v>32024</v>
      </c>
      <c r="G58" s="259">
        <f t="shared" si="6"/>
        <v>44926</v>
      </c>
      <c r="H58" s="260">
        <f t="shared" si="7"/>
        <v>35</v>
      </c>
      <c r="I58" s="257" t="str">
        <f t="shared" si="8"/>
        <v>Senior</v>
      </c>
      <c r="J58" s="256" t="s">
        <v>1316</v>
      </c>
      <c r="K58" s="261">
        <v>87090400174</v>
      </c>
      <c r="L58" s="262" t="s">
        <v>1527</v>
      </c>
      <c r="N58" s="25"/>
      <c r="Q58" s="307"/>
    </row>
    <row r="59" spans="1:17" x14ac:dyDescent="0.2">
      <c r="A59" s="230" t="s">
        <v>555</v>
      </c>
      <c r="B59" s="231" t="s">
        <v>1402</v>
      </c>
      <c r="C59" s="231" t="s">
        <v>171</v>
      </c>
      <c r="D59" s="231" t="s">
        <v>86</v>
      </c>
      <c r="E59" s="237" t="str">
        <f t="shared" si="5"/>
        <v>Men Senior</v>
      </c>
      <c r="F59" s="242">
        <v>34851</v>
      </c>
      <c r="G59" s="239">
        <f t="shared" si="6"/>
        <v>44926</v>
      </c>
      <c r="H59" s="240">
        <f t="shared" si="7"/>
        <v>27</v>
      </c>
      <c r="I59" s="237" t="str">
        <f t="shared" si="8"/>
        <v>Senior</v>
      </c>
      <c r="J59" s="231" t="s">
        <v>1316</v>
      </c>
      <c r="K59" s="241">
        <v>95060100073</v>
      </c>
      <c r="L59" s="246" t="s">
        <v>1527</v>
      </c>
      <c r="N59" s="263"/>
      <c r="O59" s="263"/>
      <c r="P59" s="263"/>
    </row>
    <row r="60" spans="1:17" s="263" customFormat="1" x14ac:dyDescent="0.2">
      <c r="A60" s="255" t="s">
        <v>556</v>
      </c>
      <c r="B60" s="256" t="s">
        <v>38</v>
      </c>
      <c r="C60" s="256" t="s">
        <v>207</v>
      </c>
      <c r="D60" s="256" t="s">
        <v>208</v>
      </c>
      <c r="E60" s="257" t="str">
        <f t="shared" si="5"/>
        <v>Men Senior</v>
      </c>
      <c r="F60" s="258">
        <v>32459</v>
      </c>
      <c r="G60" s="259">
        <f t="shared" si="6"/>
        <v>44926</v>
      </c>
      <c r="H60" s="260">
        <f t="shared" si="7"/>
        <v>34</v>
      </c>
      <c r="I60" s="257" t="str">
        <f t="shared" si="8"/>
        <v>Senior</v>
      </c>
      <c r="J60" s="256" t="s">
        <v>1316</v>
      </c>
      <c r="K60" s="261">
        <v>88111200021</v>
      </c>
      <c r="L60" s="262" t="s">
        <v>1527</v>
      </c>
      <c r="N60" s="287"/>
      <c r="O60" s="25"/>
      <c r="P60" s="25"/>
      <c r="Q60" s="307"/>
    </row>
    <row r="61" spans="1:17" s="287" customFormat="1" x14ac:dyDescent="0.2">
      <c r="A61" s="279" t="s">
        <v>557</v>
      </c>
      <c r="B61" s="280" t="s">
        <v>44</v>
      </c>
      <c r="C61" s="280" t="s">
        <v>477</v>
      </c>
      <c r="D61" s="280" t="s">
        <v>168</v>
      </c>
      <c r="E61" s="281" t="str">
        <f t="shared" si="5"/>
        <v>Men Grand Masters</v>
      </c>
      <c r="F61" s="292">
        <v>20458</v>
      </c>
      <c r="G61" s="283">
        <f t="shared" si="6"/>
        <v>44926</v>
      </c>
      <c r="H61" s="284">
        <f t="shared" si="7"/>
        <v>66</v>
      </c>
      <c r="I61" s="281" t="str">
        <f t="shared" si="8"/>
        <v>Grand Masters</v>
      </c>
      <c r="J61" s="280" t="s">
        <v>1316</v>
      </c>
      <c r="K61" s="285">
        <v>56010410061</v>
      </c>
      <c r="L61" s="286" t="s">
        <v>1529</v>
      </c>
      <c r="N61" s="25"/>
      <c r="O61" s="263"/>
      <c r="P61" s="263"/>
      <c r="Q61" s="307"/>
    </row>
    <row r="62" spans="1:17" x14ac:dyDescent="0.2">
      <c r="A62" s="230" t="s">
        <v>558</v>
      </c>
      <c r="B62" s="231" t="s">
        <v>1294</v>
      </c>
      <c r="C62" s="231" t="s">
        <v>243</v>
      </c>
      <c r="D62" s="231" t="s">
        <v>310</v>
      </c>
      <c r="E62" s="237" t="str">
        <f t="shared" si="5"/>
        <v>Men Master</v>
      </c>
      <c r="F62" s="238">
        <v>25556</v>
      </c>
      <c r="G62" s="239">
        <f t="shared" si="6"/>
        <v>44926</v>
      </c>
      <c r="H62" s="240">
        <f t="shared" si="7"/>
        <v>53</v>
      </c>
      <c r="I62" s="237" t="str">
        <f t="shared" si="8"/>
        <v>Master</v>
      </c>
      <c r="J62" s="231" t="s">
        <v>1316</v>
      </c>
      <c r="K62" s="241">
        <v>69121910049</v>
      </c>
      <c r="L62" s="246" t="s">
        <v>1527</v>
      </c>
      <c r="N62" s="287"/>
      <c r="O62" s="287"/>
      <c r="P62" s="287"/>
    </row>
    <row r="63" spans="1:17" s="287" customFormat="1" x14ac:dyDescent="0.2">
      <c r="A63" s="279" t="s">
        <v>559</v>
      </c>
      <c r="B63" s="280" t="s">
        <v>41</v>
      </c>
      <c r="C63" s="280" t="s">
        <v>83</v>
      </c>
      <c r="D63" s="280" t="s">
        <v>965</v>
      </c>
      <c r="E63" s="281" t="str">
        <f t="shared" si="5"/>
        <v>Men Senior</v>
      </c>
      <c r="F63" s="282">
        <v>31040</v>
      </c>
      <c r="G63" s="283">
        <f t="shared" si="6"/>
        <v>44926</v>
      </c>
      <c r="H63" s="284">
        <f t="shared" si="7"/>
        <v>38</v>
      </c>
      <c r="I63" s="281" t="str">
        <f t="shared" si="8"/>
        <v>Senior</v>
      </c>
      <c r="J63" s="280" t="s">
        <v>1316</v>
      </c>
      <c r="K63" s="285">
        <v>84122410436</v>
      </c>
      <c r="L63" s="286" t="s">
        <v>1527</v>
      </c>
      <c r="N63" s="263"/>
      <c r="O63" s="25"/>
      <c r="P63" s="25"/>
      <c r="Q63" s="307"/>
    </row>
    <row r="64" spans="1:17" s="263" customFormat="1" x14ac:dyDescent="0.2">
      <c r="A64" s="255" t="s">
        <v>560</v>
      </c>
      <c r="B64" s="256" t="s">
        <v>37</v>
      </c>
      <c r="C64" s="256" t="s">
        <v>481</v>
      </c>
      <c r="D64" s="256" t="s">
        <v>115</v>
      </c>
      <c r="E64" s="257" t="str">
        <f t="shared" si="5"/>
        <v>Men Grand Masters</v>
      </c>
      <c r="F64" s="258">
        <v>22929</v>
      </c>
      <c r="G64" s="259">
        <f t="shared" si="6"/>
        <v>44926</v>
      </c>
      <c r="H64" s="260">
        <f t="shared" si="7"/>
        <v>60</v>
      </c>
      <c r="I64" s="257" t="str">
        <f t="shared" si="8"/>
        <v>Grand Masters</v>
      </c>
      <c r="J64" s="256" t="s">
        <v>1316</v>
      </c>
      <c r="K64" s="261">
        <v>62101010127</v>
      </c>
      <c r="L64" s="262" t="s">
        <v>1527</v>
      </c>
      <c r="O64" s="287"/>
      <c r="P64" s="287"/>
      <c r="Q64" s="307"/>
    </row>
    <row r="65" spans="1:17" s="263" customFormat="1" x14ac:dyDescent="0.2">
      <c r="A65" s="255" t="s">
        <v>561</v>
      </c>
      <c r="B65" s="256" t="s">
        <v>37</v>
      </c>
      <c r="C65" s="256" t="s">
        <v>284</v>
      </c>
      <c r="D65" s="256" t="s">
        <v>285</v>
      </c>
      <c r="E65" s="257" t="str">
        <f t="shared" si="5"/>
        <v>Men Grand Masters</v>
      </c>
      <c r="F65" s="276">
        <v>15153</v>
      </c>
      <c r="G65" s="259">
        <f t="shared" si="6"/>
        <v>44926</v>
      </c>
      <c r="H65" s="260">
        <f t="shared" si="7"/>
        <v>81</v>
      </c>
      <c r="I65" s="257" t="str">
        <f t="shared" si="8"/>
        <v>Grand Masters</v>
      </c>
      <c r="J65" s="256" t="s">
        <v>1316</v>
      </c>
      <c r="K65" s="261">
        <v>41062600118</v>
      </c>
      <c r="L65" s="262" t="s">
        <v>1527</v>
      </c>
      <c r="Q65" s="307"/>
    </row>
    <row r="66" spans="1:17" s="263" customFormat="1" x14ac:dyDescent="0.2">
      <c r="A66" s="255" t="s">
        <v>562</v>
      </c>
      <c r="B66" s="256" t="s">
        <v>50</v>
      </c>
      <c r="C66" s="256" t="s">
        <v>107</v>
      </c>
      <c r="D66" s="256" t="s">
        <v>418</v>
      </c>
      <c r="E66" s="257" t="str">
        <f t="shared" si="5"/>
        <v>Men Grand Masters</v>
      </c>
      <c r="F66" s="258">
        <v>18436</v>
      </c>
      <c r="G66" s="259">
        <f t="shared" si="6"/>
        <v>44926</v>
      </c>
      <c r="H66" s="260">
        <f t="shared" si="7"/>
        <v>72</v>
      </c>
      <c r="I66" s="257" t="str">
        <f t="shared" si="8"/>
        <v>Grand Masters</v>
      </c>
      <c r="J66" s="256" t="s">
        <v>1316</v>
      </c>
      <c r="K66" s="261">
        <v>50062200208</v>
      </c>
      <c r="L66" s="262" t="s">
        <v>1527</v>
      </c>
      <c r="N66" s="25"/>
      <c r="Q66" s="307"/>
    </row>
    <row r="67" spans="1:17" x14ac:dyDescent="0.2">
      <c r="A67" s="230" t="s">
        <v>563</v>
      </c>
      <c r="B67" s="231" t="s">
        <v>1310</v>
      </c>
      <c r="C67" s="231" t="s">
        <v>444</v>
      </c>
      <c r="D67" s="231" t="s">
        <v>115</v>
      </c>
      <c r="E67" s="237" t="str">
        <f t="shared" si="5"/>
        <v>Men Senior</v>
      </c>
      <c r="F67" s="238">
        <v>34452</v>
      </c>
      <c r="G67" s="239">
        <f t="shared" si="6"/>
        <v>44926</v>
      </c>
      <c r="H67" s="240">
        <f t="shared" si="7"/>
        <v>28</v>
      </c>
      <c r="I67" s="237" t="str">
        <f t="shared" si="8"/>
        <v>Senior</v>
      </c>
      <c r="J67" s="231" t="s">
        <v>1316</v>
      </c>
      <c r="K67" s="241">
        <v>94042800367</v>
      </c>
      <c r="L67" s="246" t="s">
        <v>1527</v>
      </c>
      <c r="N67" s="287"/>
      <c r="O67" s="263"/>
      <c r="P67" s="263"/>
    </row>
    <row r="68" spans="1:17" s="287" customFormat="1" x14ac:dyDescent="0.2">
      <c r="A68" s="279" t="s">
        <v>564</v>
      </c>
      <c r="B68" s="280" t="s">
        <v>44</v>
      </c>
      <c r="C68" s="280" t="s">
        <v>214</v>
      </c>
      <c r="D68" s="280" t="s">
        <v>311</v>
      </c>
      <c r="E68" s="281" t="str">
        <f t="shared" si="5"/>
        <v>Men Master</v>
      </c>
      <c r="F68" s="292">
        <v>26395</v>
      </c>
      <c r="G68" s="283">
        <f t="shared" si="6"/>
        <v>44926</v>
      </c>
      <c r="H68" s="284">
        <f t="shared" si="7"/>
        <v>50</v>
      </c>
      <c r="I68" s="281" t="str">
        <f t="shared" si="8"/>
        <v>Master</v>
      </c>
      <c r="J68" s="280" t="s">
        <v>1316</v>
      </c>
      <c r="K68" s="285">
        <v>72040600086</v>
      </c>
      <c r="L68" s="286" t="s">
        <v>1527</v>
      </c>
      <c r="N68" s="25"/>
      <c r="O68" s="25"/>
      <c r="P68" s="25"/>
      <c r="Q68" s="307"/>
    </row>
    <row r="69" spans="1:17" x14ac:dyDescent="0.2">
      <c r="A69" s="230" t="s">
        <v>565</v>
      </c>
      <c r="B69" s="231" t="s">
        <v>1402</v>
      </c>
      <c r="C69" s="231" t="s">
        <v>72</v>
      </c>
      <c r="D69" s="231" t="s">
        <v>71</v>
      </c>
      <c r="E69" s="237" t="str">
        <f t="shared" si="5"/>
        <v>Men Senior</v>
      </c>
      <c r="F69" s="242">
        <v>32008</v>
      </c>
      <c r="G69" s="239">
        <f t="shared" si="6"/>
        <v>44926</v>
      </c>
      <c r="H69" s="240">
        <f t="shared" si="7"/>
        <v>35</v>
      </c>
      <c r="I69" s="237" t="str">
        <f t="shared" si="8"/>
        <v>Senior</v>
      </c>
      <c r="J69" s="231" t="s">
        <v>1316</v>
      </c>
      <c r="K69" s="241">
        <v>87081900135</v>
      </c>
      <c r="L69" s="246" t="s">
        <v>1527</v>
      </c>
      <c r="N69" s="287"/>
      <c r="O69" s="287"/>
      <c r="P69" s="287"/>
    </row>
    <row r="70" spans="1:17" s="287" customFormat="1" x14ac:dyDescent="0.2">
      <c r="A70" s="279" t="s">
        <v>566</v>
      </c>
      <c r="B70" s="280" t="s">
        <v>41</v>
      </c>
      <c r="C70" s="280" t="s">
        <v>431</v>
      </c>
      <c r="D70" s="280" t="s">
        <v>140</v>
      </c>
      <c r="E70" s="281" t="str">
        <f t="shared" si="5"/>
        <v>Men Senior</v>
      </c>
      <c r="F70" s="292">
        <v>34665</v>
      </c>
      <c r="G70" s="283">
        <f t="shared" si="6"/>
        <v>44926</v>
      </c>
      <c r="H70" s="284">
        <f t="shared" si="7"/>
        <v>28</v>
      </c>
      <c r="I70" s="281" t="str">
        <f t="shared" si="8"/>
        <v>Senior</v>
      </c>
      <c r="J70" s="280" t="s">
        <v>1316</v>
      </c>
      <c r="K70" s="285">
        <v>94112701055</v>
      </c>
      <c r="L70" s="286" t="s">
        <v>1527</v>
      </c>
      <c r="N70" s="263"/>
      <c r="O70" s="25"/>
      <c r="P70" s="25"/>
      <c r="Q70" s="307"/>
    </row>
    <row r="71" spans="1:17" s="263" customFormat="1" x14ac:dyDescent="0.2">
      <c r="A71" s="255" t="s">
        <v>567</v>
      </c>
      <c r="B71" s="256" t="s">
        <v>41</v>
      </c>
      <c r="C71" s="256" t="s">
        <v>77</v>
      </c>
      <c r="D71" s="256" t="s">
        <v>354</v>
      </c>
      <c r="E71" s="257" t="str">
        <f t="shared" si="5"/>
        <v>Men Veteran</v>
      </c>
      <c r="F71" s="258">
        <v>28051</v>
      </c>
      <c r="G71" s="259">
        <f t="shared" si="6"/>
        <v>44926</v>
      </c>
      <c r="H71" s="260">
        <f t="shared" si="7"/>
        <v>46</v>
      </c>
      <c r="I71" s="257" t="str">
        <f t="shared" si="8"/>
        <v>Veteran</v>
      </c>
      <c r="J71" s="256" t="s">
        <v>1316</v>
      </c>
      <c r="K71" s="261">
        <v>76101810276</v>
      </c>
      <c r="L71" s="262" t="s">
        <v>1527</v>
      </c>
      <c r="N71" s="287"/>
      <c r="O71" s="287"/>
      <c r="P71" s="287"/>
      <c r="Q71" s="307"/>
    </row>
    <row r="72" spans="1:17" s="287" customFormat="1" x14ac:dyDescent="0.2">
      <c r="A72" s="279" t="s">
        <v>568</v>
      </c>
      <c r="B72" s="280" t="s">
        <v>49</v>
      </c>
      <c r="C72" s="280" t="s">
        <v>155</v>
      </c>
      <c r="D72" s="280" t="s">
        <v>258</v>
      </c>
      <c r="E72" s="281" t="str">
        <f t="shared" si="5"/>
        <v>Men Veteran</v>
      </c>
      <c r="F72" s="282">
        <v>28256</v>
      </c>
      <c r="G72" s="283">
        <f t="shared" si="6"/>
        <v>44926</v>
      </c>
      <c r="H72" s="284">
        <f t="shared" si="7"/>
        <v>45</v>
      </c>
      <c r="I72" s="281" t="str">
        <f t="shared" si="8"/>
        <v>Veteran</v>
      </c>
      <c r="J72" s="280" t="s">
        <v>1316</v>
      </c>
      <c r="K72" s="285">
        <v>77051100327</v>
      </c>
      <c r="L72" s="286" t="s">
        <v>1527</v>
      </c>
      <c r="O72" s="263"/>
      <c r="P72" s="263"/>
      <c r="Q72" s="307"/>
    </row>
    <row r="73" spans="1:17" s="287" customFormat="1" x14ac:dyDescent="0.2">
      <c r="A73" s="279" t="s">
        <v>569</v>
      </c>
      <c r="B73" s="280" t="s">
        <v>49</v>
      </c>
      <c r="C73" s="280" t="s">
        <v>124</v>
      </c>
      <c r="D73" s="280" t="s">
        <v>259</v>
      </c>
      <c r="E73" s="281" t="str">
        <f t="shared" si="5"/>
        <v>Men Veteran</v>
      </c>
      <c r="F73" s="282">
        <v>29329</v>
      </c>
      <c r="G73" s="283">
        <f t="shared" si="6"/>
        <v>44926</v>
      </c>
      <c r="H73" s="284">
        <f t="shared" si="7"/>
        <v>42</v>
      </c>
      <c r="I73" s="281" t="str">
        <f t="shared" si="8"/>
        <v>Veteran</v>
      </c>
      <c r="J73" s="280" t="s">
        <v>1316</v>
      </c>
      <c r="K73" s="285">
        <v>80041810260</v>
      </c>
      <c r="L73" s="286" t="s">
        <v>1527</v>
      </c>
      <c r="N73" s="263"/>
      <c r="Q73" s="307"/>
    </row>
    <row r="74" spans="1:17" s="263" customFormat="1" x14ac:dyDescent="0.2">
      <c r="A74" s="255" t="s">
        <v>570</v>
      </c>
      <c r="B74" s="256" t="s">
        <v>2087</v>
      </c>
      <c r="C74" s="256" t="s">
        <v>377</v>
      </c>
      <c r="D74" s="256" t="s">
        <v>966</v>
      </c>
      <c r="E74" s="257" t="str">
        <f t="shared" si="5"/>
        <v>Men Master</v>
      </c>
      <c r="F74" s="258">
        <v>25205</v>
      </c>
      <c r="G74" s="259">
        <f t="shared" si="6"/>
        <v>44926</v>
      </c>
      <c r="H74" s="260">
        <f t="shared" si="7"/>
        <v>53</v>
      </c>
      <c r="I74" s="257" t="str">
        <f t="shared" si="8"/>
        <v>Master</v>
      </c>
      <c r="J74" s="256" t="s">
        <v>1316</v>
      </c>
      <c r="K74" s="261">
        <v>69010200140</v>
      </c>
      <c r="L74" s="262" t="s">
        <v>1527</v>
      </c>
      <c r="N74" s="287"/>
      <c r="O74" s="287"/>
      <c r="P74" s="287"/>
      <c r="Q74" s="307"/>
    </row>
    <row r="75" spans="1:17" s="287" customFormat="1" x14ac:dyDescent="0.2">
      <c r="A75" s="279" t="s">
        <v>571</v>
      </c>
      <c r="B75" s="280" t="s">
        <v>41</v>
      </c>
      <c r="C75" s="280" t="s">
        <v>471</v>
      </c>
      <c r="D75" s="280" t="s">
        <v>108</v>
      </c>
      <c r="E75" s="281" t="str">
        <f t="shared" si="5"/>
        <v>Ladies Veteran</v>
      </c>
      <c r="F75" s="282">
        <v>29827</v>
      </c>
      <c r="G75" s="283">
        <f t="shared" si="6"/>
        <v>44926</v>
      </c>
      <c r="H75" s="284">
        <f t="shared" si="7"/>
        <v>41</v>
      </c>
      <c r="I75" s="281" t="str">
        <f t="shared" si="8"/>
        <v>Veteran</v>
      </c>
      <c r="J75" s="280" t="s">
        <v>67</v>
      </c>
      <c r="K75" s="285">
        <v>81082900036</v>
      </c>
      <c r="L75" s="286" t="s">
        <v>1527</v>
      </c>
      <c r="N75" s="263"/>
      <c r="O75" s="263"/>
      <c r="P75" s="263"/>
      <c r="Q75" s="307"/>
    </row>
    <row r="76" spans="1:17" s="263" customFormat="1" x14ac:dyDescent="0.2">
      <c r="A76" s="255" t="s">
        <v>572</v>
      </c>
      <c r="B76" s="256" t="s">
        <v>48</v>
      </c>
      <c r="C76" s="256" t="s">
        <v>77</v>
      </c>
      <c r="D76" s="256" t="s">
        <v>331</v>
      </c>
      <c r="E76" s="257" t="str">
        <f t="shared" si="5"/>
        <v>Men Grand Masters</v>
      </c>
      <c r="F76" s="258">
        <v>21691</v>
      </c>
      <c r="G76" s="259">
        <f t="shared" si="6"/>
        <v>44926</v>
      </c>
      <c r="H76" s="260">
        <f t="shared" si="7"/>
        <v>63</v>
      </c>
      <c r="I76" s="257" t="str">
        <f t="shared" si="8"/>
        <v>Grand Masters</v>
      </c>
      <c r="J76" s="256" t="s">
        <v>1316</v>
      </c>
      <c r="K76" s="261">
        <v>59052100098</v>
      </c>
      <c r="L76" s="262" t="s">
        <v>1527</v>
      </c>
      <c r="O76" s="287"/>
      <c r="P76" s="287"/>
      <c r="Q76" s="307"/>
    </row>
    <row r="77" spans="1:17" s="263" customFormat="1" x14ac:dyDescent="0.2">
      <c r="A77" s="255" t="s">
        <v>573</v>
      </c>
      <c r="B77" s="256" t="s">
        <v>50</v>
      </c>
      <c r="C77" s="256" t="s">
        <v>465</v>
      </c>
      <c r="D77" s="256" t="s">
        <v>150</v>
      </c>
      <c r="E77" s="257" t="str">
        <f t="shared" si="5"/>
        <v>Ladies Master</v>
      </c>
      <c r="F77" s="258">
        <v>24725</v>
      </c>
      <c r="G77" s="259">
        <f t="shared" si="6"/>
        <v>44926</v>
      </c>
      <c r="H77" s="260">
        <f t="shared" si="7"/>
        <v>55</v>
      </c>
      <c r="I77" s="257" t="str">
        <f t="shared" si="8"/>
        <v>Master</v>
      </c>
      <c r="J77" s="256" t="s">
        <v>67</v>
      </c>
      <c r="K77" s="261">
        <v>67091010035</v>
      </c>
      <c r="L77" s="262" t="s">
        <v>1527</v>
      </c>
      <c r="Q77" s="307"/>
    </row>
    <row r="78" spans="1:17" s="263" customFormat="1" ht="13.5" customHeight="1" x14ac:dyDescent="0.2">
      <c r="A78" s="255" t="s">
        <v>574</v>
      </c>
      <c r="B78" s="256" t="s">
        <v>39</v>
      </c>
      <c r="C78" s="256" t="s">
        <v>221</v>
      </c>
      <c r="D78" s="256" t="s">
        <v>1134</v>
      </c>
      <c r="E78" s="257" t="str">
        <f t="shared" si="5"/>
        <v>Men Senior</v>
      </c>
      <c r="F78" s="258">
        <v>34787</v>
      </c>
      <c r="G78" s="259">
        <f t="shared" si="6"/>
        <v>44926</v>
      </c>
      <c r="H78" s="260">
        <f t="shared" si="7"/>
        <v>27</v>
      </c>
      <c r="I78" s="257" t="str">
        <f t="shared" si="8"/>
        <v>Senior</v>
      </c>
      <c r="J78" s="256" t="s">
        <v>1316</v>
      </c>
      <c r="K78" s="261">
        <v>68019765800</v>
      </c>
      <c r="L78" s="262" t="s">
        <v>1527</v>
      </c>
      <c r="N78" s="25"/>
      <c r="Q78" s="307"/>
    </row>
    <row r="79" spans="1:17" x14ac:dyDescent="0.2">
      <c r="A79" s="230" t="s">
        <v>575</v>
      </c>
      <c r="B79" s="231" t="s">
        <v>1547</v>
      </c>
      <c r="C79" s="231" t="s">
        <v>197</v>
      </c>
      <c r="D79" s="231" t="s">
        <v>134</v>
      </c>
      <c r="E79" s="237" t="str">
        <f t="shared" ref="E79:E142" si="9">CONCATENATE(J79," ",I79)</f>
        <v>Men Veteran</v>
      </c>
      <c r="F79" s="242">
        <v>29943</v>
      </c>
      <c r="G79" s="239">
        <f t="shared" ref="G79:G142" si="10">$G$5</f>
        <v>44926</v>
      </c>
      <c r="H79" s="240">
        <f t="shared" ref="H79:H142" si="11">INT(YEARFRAC(F79,G79))</f>
        <v>41</v>
      </c>
      <c r="I79" s="237" t="str">
        <f t="shared" ref="I79:I142" si="12">IF(H79="","Senior",IF(H79&gt;59.999,"Grand Masters",IF(H79&gt;49.999,"Master",IF(H79&gt;39.999,"Veteran",IF(H79&gt;21.999,"Senior",IF(H79&gt;16.999,"U/21","U/16"))))))</f>
        <v>Veteran</v>
      </c>
      <c r="J79" s="231" t="s">
        <v>1316</v>
      </c>
      <c r="K79" s="241">
        <v>81122310099</v>
      </c>
      <c r="L79" s="246" t="s">
        <v>1527</v>
      </c>
      <c r="O79" s="263"/>
      <c r="P79" s="263"/>
    </row>
    <row r="80" spans="1:17" x14ac:dyDescent="0.2">
      <c r="A80" s="230" t="s">
        <v>576</v>
      </c>
      <c r="B80" s="231" t="s">
        <v>1408</v>
      </c>
      <c r="C80" s="231" t="s">
        <v>237</v>
      </c>
      <c r="D80" s="231" t="s">
        <v>236</v>
      </c>
      <c r="E80" s="237" t="str">
        <f t="shared" si="9"/>
        <v>Men Grand Masters</v>
      </c>
      <c r="F80" s="242">
        <v>18620</v>
      </c>
      <c r="G80" s="239">
        <f t="shared" si="10"/>
        <v>44926</v>
      </c>
      <c r="H80" s="240">
        <f t="shared" si="11"/>
        <v>72</v>
      </c>
      <c r="I80" s="237" t="str">
        <f t="shared" si="12"/>
        <v>Grand Masters</v>
      </c>
      <c r="J80" s="231" t="s">
        <v>1316</v>
      </c>
      <c r="K80" s="241">
        <v>50122300181</v>
      </c>
      <c r="L80" s="246" t="s">
        <v>1527</v>
      </c>
    </row>
    <row r="81" spans="1:17" x14ac:dyDescent="0.2">
      <c r="A81" s="230" t="s">
        <v>577</v>
      </c>
      <c r="B81" s="231" t="s">
        <v>1293</v>
      </c>
      <c r="C81" s="231" t="s">
        <v>1496</v>
      </c>
      <c r="D81" s="231" t="s">
        <v>1497</v>
      </c>
      <c r="E81" s="237" t="str">
        <f t="shared" si="9"/>
        <v>Ladies Senior</v>
      </c>
      <c r="F81" s="238">
        <v>34565</v>
      </c>
      <c r="G81" s="239">
        <f t="shared" si="10"/>
        <v>44926</v>
      </c>
      <c r="H81" s="240">
        <f t="shared" si="11"/>
        <v>28</v>
      </c>
      <c r="I81" s="237" t="str">
        <f t="shared" si="12"/>
        <v>Senior</v>
      </c>
      <c r="J81" s="231" t="s">
        <v>67</v>
      </c>
      <c r="K81" s="241"/>
      <c r="L81" s="246"/>
      <c r="N81" s="263"/>
    </row>
    <row r="82" spans="1:17" s="263" customFormat="1" x14ac:dyDescent="0.2">
      <c r="A82" s="255" t="s">
        <v>578</v>
      </c>
      <c r="B82" s="256" t="s">
        <v>2087</v>
      </c>
      <c r="C82" s="256" t="s">
        <v>226</v>
      </c>
      <c r="D82" s="256" t="s">
        <v>129</v>
      </c>
      <c r="E82" s="257" t="str">
        <f t="shared" si="9"/>
        <v>Men Grand Masters</v>
      </c>
      <c r="F82" s="258">
        <v>22431</v>
      </c>
      <c r="G82" s="259">
        <f t="shared" si="10"/>
        <v>44926</v>
      </c>
      <c r="H82" s="260">
        <f t="shared" si="11"/>
        <v>61</v>
      </c>
      <c r="I82" s="257" t="str">
        <f t="shared" si="12"/>
        <v>Grand Masters</v>
      </c>
      <c r="J82" s="256" t="s">
        <v>1316</v>
      </c>
      <c r="K82" s="261">
        <v>61053010028</v>
      </c>
      <c r="L82" s="262" t="s">
        <v>1527</v>
      </c>
      <c r="N82" s="25"/>
      <c r="O82" s="25"/>
      <c r="P82" s="25"/>
      <c r="Q82" s="307"/>
    </row>
    <row r="83" spans="1:17" x14ac:dyDescent="0.2">
      <c r="A83" s="230" t="s">
        <v>579</v>
      </c>
      <c r="B83" s="231" t="s">
        <v>1408</v>
      </c>
      <c r="C83" s="231" t="s">
        <v>118</v>
      </c>
      <c r="D83" s="231" t="s">
        <v>241</v>
      </c>
      <c r="E83" s="237" t="str">
        <f t="shared" si="9"/>
        <v>Men Senior</v>
      </c>
      <c r="F83" s="242">
        <v>30695</v>
      </c>
      <c r="G83" s="239">
        <f t="shared" si="10"/>
        <v>44926</v>
      </c>
      <c r="H83" s="240">
        <f t="shared" si="11"/>
        <v>38</v>
      </c>
      <c r="I83" s="237" t="str">
        <f t="shared" si="12"/>
        <v>Senior</v>
      </c>
      <c r="J83" s="231" t="s">
        <v>1316</v>
      </c>
      <c r="K83" s="241"/>
      <c r="L83" s="246"/>
      <c r="O83" s="263"/>
      <c r="P83" s="263"/>
    </row>
    <row r="84" spans="1:17" x14ac:dyDescent="0.2">
      <c r="A84" s="230" t="s">
        <v>580</v>
      </c>
      <c r="B84" s="231" t="s">
        <v>1310</v>
      </c>
      <c r="C84" s="231" t="s">
        <v>288</v>
      </c>
      <c r="D84" s="231" t="s">
        <v>202</v>
      </c>
      <c r="E84" s="237" t="str">
        <f t="shared" si="9"/>
        <v>Men Veteran</v>
      </c>
      <c r="F84" s="238">
        <v>26667</v>
      </c>
      <c r="G84" s="239">
        <f t="shared" si="10"/>
        <v>44926</v>
      </c>
      <c r="H84" s="240">
        <f t="shared" si="11"/>
        <v>49</v>
      </c>
      <c r="I84" s="237" t="str">
        <f t="shared" si="12"/>
        <v>Veteran</v>
      </c>
      <c r="J84" s="231" t="s">
        <v>1316</v>
      </c>
      <c r="K84" s="241"/>
      <c r="L84" s="246"/>
      <c r="N84" s="287"/>
    </row>
    <row r="85" spans="1:17" s="287" customFormat="1" x14ac:dyDescent="0.2">
      <c r="A85" s="279" t="s">
        <v>581</v>
      </c>
      <c r="B85" s="280" t="s">
        <v>44</v>
      </c>
      <c r="C85" s="280" t="s">
        <v>389</v>
      </c>
      <c r="D85" s="280" t="s">
        <v>390</v>
      </c>
      <c r="E85" s="281" t="str">
        <f t="shared" si="9"/>
        <v>Men Veteran</v>
      </c>
      <c r="F85" s="292">
        <v>29685</v>
      </c>
      <c r="G85" s="283">
        <f t="shared" si="10"/>
        <v>44926</v>
      </c>
      <c r="H85" s="284">
        <f t="shared" si="11"/>
        <v>41</v>
      </c>
      <c r="I85" s="281" t="str">
        <f t="shared" si="12"/>
        <v>Veteran</v>
      </c>
      <c r="J85" s="280" t="s">
        <v>1316</v>
      </c>
      <c r="K85" s="285">
        <v>8104091035</v>
      </c>
      <c r="L85" s="286" t="s">
        <v>1527</v>
      </c>
      <c r="N85" s="25"/>
      <c r="O85" s="25"/>
      <c r="P85" s="25"/>
      <c r="Q85" s="307"/>
    </row>
    <row r="86" spans="1:17" x14ac:dyDescent="0.2">
      <c r="A86" s="230" t="s">
        <v>582</v>
      </c>
      <c r="B86" s="231" t="s">
        <v>1414</v>
      </c>
      <c r="C86" s="231" t="s">
        <v>104</v>
      </c>
      <c r="D86" s="231" t="s">
        <v>354</v>
      </c>
      <c r="E86" s="237" t="str">
        <f t="shared" si="9"/>
        <v>Men Senior</v>
      </c>
      <c r="F86" s="242">
        <v>33104</v>
      </c>
      <c r="G86" s="239">
        <f t="shared" si="10"/>
        <v>44926</v>
      </c>
      <c r="H86" s="240">
        <f t="shared" si="11"/>
        <v>32</v>
      </c>
      <c r="I86" s="237" t="str">
        <f t="shared" si="12"/>
        <v>Senior</v>
      </c>
      <c r="J86" s="231" t="s">
        <v>1316</v>
      </c>
      <c r="K86" s="241">
        <v>90081900667</v>
      </c>
      <c r="L86" s="246" t="s">
        <v>1527</v>
      </c>
      <c r="N86" s="287"/>
      <c r="O86" s="287"/>
      <c r="P86" s="287"/>
    </row>
    <row r="87" spans="1:17" s="287" customFormat="1" x14ac:dyDescent="0.2">
      <c r="A87" s="279" t="s">
        <v>583</v>
      </c>
      <c r="B87" s="280" t="s">
        <v>49</v>
      </c>
      <c r="C87" s="280" t="s">
        <v>970</v>
      </c>
      <c r="D87" s="280" t="s">
        <v>1288</v>
      </c>
      <c r="E87" s="281" t="str">
        <f t="shared" si="9"/>
        <v>Men Veteran</v>
      </c>
      <c r="F87" s="282">
        <v>29073</v>
      </c>
      <c r="G87" s="283">
        <f t="shared" si="10"/>
        <v>44926</v>
      </c>
      <c r="H87" s="284">
        <f t="shared" si="11"/>
        <v>43</v>
      </c>
      <c r="I87" s="281" t="str">
        <f t="shared" si="12"/>
        <v>Veteran</v>
      </c>
      <c r="J87" s="280" t="s">
        <v>1316</v>
      </c>
      <c r="K87" s="285">
        <v>79080610798</v>
      </c>
      <c r="L87" s="286" t="s">
        <v>1527</v>
      </c>
      <c r="N87" s="263"/>
      <c r="O87" s="25"/>
      <c r="P87" s="25"/>
      <c r="Q87" s="307"/>
    </row>
    <row r="88" spans="1:17" s="263" customFormat="1" x14ac:dyDescent="0.2">
      <c r="A88" s="255" t="s">
        <v>584</v>
      </c>
      <c r="B88" s="256" t="s">
        <v>40</v>
      </c>
      <c r="C88" s="256" t="s">
        <v>2036</v>
      </c>
      <c r="D88" s="256" t="s">
        <v>1125</v>
      </c>
      <c r="E88" s="257" t="str">
        <f t="shared" si="9"/>
        <v>Ladies Master</v>
      </c>
      <c r="F88" s="258">
        <v>25299</v>
      </c>
      <c r="G88" s="259">
        <f t="shared" si="10"/>
        <v>44926</v>
      </c>
      <c r="H88" s="260">
        <f t="shared" si="11"/>
        <v>53</v>
      </c>
      <c r="I88" s="257" t="str">
        <f t="shared" si="12"/>
        <v>Master</v>
      </c>
      <c r="J88" s="256" t="s">
        <v>67</v>
      </c>
      <c r="K88" s="261">
        <v>6906040033088</v>
      </c>
      <c r="L88" s="262" t="s">
        <v>1527</v>
      </c>
      <c r="N88" s="25"/>
      <c r="O88" s="287"/>
      <c r="P88" s="287"/>
      <c r="Q88" s="307"/>
    </row>
    <row r="89" spans="1:17" x14ac:dyDescent="0.2">
      <c r="A89" s="230" t="s">
        <v>585</v>
      </c>
      <c r="B89" s="231" t="s">
        <v>1309</v>
      </c>
      <c r="C89" s="231" t="s">
        <v>333</v>
      </c>
      <c r="D89" s="231" t="s">
        <v>334</v>
      </c>
      <c r="E89" s="237" t="str">
        <f t="shared" si="9"/>
        <v>Men Veteran</v>
      </c>
      <c r="F89" s="242">
        <v>26708</v>
      </c>
      <c r="G89" s="239">
        <f t="shared" si="10"/>
        <v>44926</v>
      </c>
      <c r="H89" s="240">
        <f t="shared" si="11"/>
        <v>49</v>
      </c>
      <c r="I89" s="237" t="str">
        <f t="shared" si="12"/>
        <v>Veteran</v>
      </c>
      <c r="J89" s="231" t="s">
        <v>1316</v>
      </c>
      <c r="K89" s="241">
        <v>73021300081</v>
      </c>
      <c r="L89" s="246" t="s">
        <v>1527</v>
      </c>
      <c r="N89" s="287"/>
      <c r="O89" s="263"/>
      <c r="P89" s="263"/>
    </row>
    <row r="90" spans="1:17" s="287" customFormat="1" x14ac:dyDescent="0.2">
      <c r="A90" s="279" t="s">
        <v>586</v>
      </c>
      <c r="B90" s="280" t="s">
        <v>44</v>
      </c>
      <c r="C90" s="280" t="s">
        <v>325</v>
      </c>
      <c r="D90" s="280" t="s">
        <v>326</v>
      </c>
      <c r="E90" s="281" t="str">
        <f t="shared" si="9"/>
        <v>Men Veteran</v>
      </c>
      <c r="F90" s="292">
        <v>28375</v>
      </c>
      <c r="G90" s="283">
        <f t="shared" si="10"/>
        <v>44926</v>
      </c>
      <c r="H90" s="284">
        <f t="shared" si="11"/>
        <v>45</v>
      </c>
      <c r="I90" s="281" t="str">
        <f t="shared" si="12"/>
        <v>Veteran</v>
      </c>
      <c r="J90" s="280" t="s">
        <v>1316</v>
      </c>
      <c r="K90" s="285">
        <v>77090700046</v>
      </c>
      <c r="L90" s="286" t="s">
        <v>1527</v>
      </c>
      <c r="N90" s="263"/>
      <c r="O90" s="25"/>
      <c r="P90" s="25"/>
      <c r="Q90" s="307"/>
    </row>
    <row r="91" spans="1:17" s="263" customFormat="1" x14ac:dyDescent="0.2">
      <c r="A91" s="255" t="s">
        <v>587</v>
      </c>
      <c r="B91" s="256" t="s">
        <v>50</v>
      </c>
      <c r="C91" s="256" t="s">
        <v>92</v>
      </c>
      <c r="D91" s="256" t="s">
        <v>416</v>
      </c>
      <c r="E91" s="257" t="str">
        <f t="shared" si="9"/>
        <v>Men Grand Masters</v>
      </c>
      <c r="F91" s="258">
        <v>22924</v>
      </c>
      <c r="G91" s="259">
        <f t="shared" si="10"/>
        <v>44926</v>
      </c>
      <c r="H91" s="260">
        <f t="shared" si="11"/>
        <v>60</v>
      </c>
      <c r="I91" s="257" t="str">
        <f t="shared" si="12"/>
        <v>Grand Masters</v>
      </c>
      <c r="J91" s="256" t="s">
        <v>1316</v>
      </c>
      <c r="K91" s="261">
        <v>62100510029</v>
      </c>
      <c r="L91" s="262" t="s">
        <v>1527</v>
      </c>
      <c r="N91" s="25"/>
      <c r="O91" s="287"/>
      <c r="P91" s="287"/>
      <c r="Q91" s="307"/>
    </row>
    <row r="92" spans="1:17" x14ac:dyDescent="0.2">
      <c r="A92" s="230" t="s">
        <v>588</v>
      </c>
      <c r="B92" s="231" t="s">
        <v>2088</v>
      </c>
      <c r="C92" s="231" t="s">
        <v>253</v>
      </c>
      <c r="D92" s="231" t="s">
        <v>1975</v>
      </c>
      <c r="E92" s="237" t="str">
        <f t="shared" si="9"/>
        <v>Men Veteran</v>
      </c>
      <c r="F92" s="238">
        <v>28088</v>
      </c>
      <c r="G92" s="239">
        <f t="shared" si="10"/>
        <v>44926</v>
      </c>
      <c r="H92" s="240">
        <f t="shared" si="11"/>
        <v>46</v>
      </c>
      <c r="I92" s="237" t="str">
        <f t="shared" si="12"/>
        <v>Veteran</v>
      </c>
      <c r="J92" s="231" t="s">
        <v>1316</v>
      </c>
      <c r="K92" s="241">
        <v>761124102801</v>
      </c>
      <c r="L92" s="246" t="s">
        <v>1527</v>
      </c>
      <c r="N92" s="287"/>
      <c r="O92" s="263"/>
      <c r="P92" s="263"/>
    </row>
    <row r="93" spans="1:17" s="287" customFormat="1" x14ac:dyDescent="0.2">
      <c r="A93" s="279" t="s">
        <v>589</v>
      </c>
      <c r="B93" s="280" t="s">
        <v>41</v>
      </c>
      <c r="C93" s="280" t="s">
        <v>401</v>
      </c>
      <c r="D93" s="280" t="s">
        <v>402</v>
      </c>
      <c r="E93" s="281" t="str">
        <f t="shared" si="9"/>
        <v>Men Veteran</v>
      </c>
      <c r="F93" s="292">
        <v>28314</v>
      </c>
      <c r="G93" s="283">
        <f t="shared" si="10"/>
        <v>44926</v>
      </c>
      <c r="H93" s="284">
        <f t="shared" si="11"/>
        <v>45</v>
      </c>
      <c r="I93" s="281" t="str">
        <f t="shared" si="12"/>
        <v>Veteran</v>
      </c>
      <c r="J93" s="280" t="s">
        <v>1316</v>
      </c>
      <c r="K93" s="285">
        <v>77070810547</v>
      </c>
      <c r="L93" s="286" t="s">
        <v>1527</v>
      </c>
      <c r="N93" s="25"/>
      <c r="O93" s="25"/>
      <c r="P93" s="25"/>
      <c r="Q93" s="307"/>
    </row>
    <row r="94" spans="1:17" x14ac:dyDescent="0.2">
      <c r="A94" s="230" t="s">
        <v>590</v>
      </c>
      <c r="B94" s="231" t="s">
        <v>1408</v>
      </c>
      <c r="C94" s="231" t="s">
        <v>386</v>
      </c>
      <c r="D94" s="231" t="s">
        <v>387</v>
      </c>
      <c r="E94" s="237" t="str">
        <f t="shared" si="9"/>
        <v>Men Veteran</v>
      </c>
      <c r="F94" s="238">
        <v>30256</v>
      </c>
      <c r="G94" s="239">
        <f t="shared" si="10"/>
        <v>44926</v>
      </c>
      <c r="H94" s="240">
        <f t="shared" si="11"/>
        <v>40</v>
      </c>
      <c r="I94" s="237" t="str">
        <f t="shared" si="12"/>
        <v>Veteran</v>
      </c>
      <c r="J94" s="231" t="s">
        <v>1316</v>
      </c>
      <c r="K94" s="241">
        <v>82110110252</v>
      </c>
      <c r="L94" s="246" t="s">
        <v>1527</v>
      </c>
      <c r="N94" s="263"/>
      <c r="O94" s="287"/>
      <c r="P94" s="287"/>
    </row>
    <row r="95" spans="1:17" s="263" customFormat="1" ht="14.25" customHeight="1" x14ac:dyDescent="0.2">
      <c r="A95" s="255" t="s">
        <v>591</v>
      </c>
      <c r="B95" s="256" t="s">
        <v>50</v>
      </c>
      <c r="C95" s="256" t="s">
        <v>93</v>
      </c>
      <c r="D95" s="256" t="s">
        <v>346</v>
      </c>
      <c r="E95" s="257" t="str">
        <f t="shared" si="9"/>
        <v>Men Grand Masters</v>
      </c>
      <c r="F95" s="258">
        <v>19577</v>
      </c>
      <c r="G95" s="259">
        <f t="shared" si="10"/>
        <v>44926</v>
      </c>
      <c r="H95" s="260">
        <f t="shared" si="11"/>
        <v>69</v>
      </c>
      <c r="I95" s="257" t="str">
        <f t="shared" si="12"/>
        <v>Grand Masters</v>
      </c>
      <c r="J95" s="256" t="s">
        <v>1316</v>
      </c>
      <c r="K95" s="261">
        <v>53080610059</v>
      </c>
      <c r="L95" s="262" t="s">
        <v>1527</v>
      </c>
      <c r="N95" s="287"/>
      <c r="O95" s="25"/>
      <c r="P95" s="25"/>
      <c r="Q95" s="307"/>
    </row>
    <row r="96" spans="1:17" s="287" customFormat="1" x14ac:dyDescent="0.2">
      <c r="A96" s="279" t="s">
        <v>592</v>
      </c>
      <c r="B96" s="280" t="s">
        <v>49</v>
      </c>
      <c r="C96" s="280" t="s">
        <v>266</v>
      </c>
      <c r="D96" s="280" t="s">
        <v>267</v>
      </c>
      <c r="E96" s="281" t="str">
        <f t="shared" si="9"/>
        <v>Men Veteran</v>
      </c>
      <c r="F96" s="282">
        <v>29297</v>
      </c>
      <c r="G96" s="283">
        <f t="shared" si="10"/>
        <v>44926</v>
      </c>
      <c r="H96" s="284">
        <f t="shared" si="11"/>
        <v>42</v>
      </c>
      <c r="I96" s="281" t="str">
        <f t="shared" si="12"/>
        <v>Veteran</v>
      </c>
      <c r="J96" s="280" t="s">
        <v>1316</v>
      </c>
      <c r="K96" s="285">
        <v>80031710557</v>
      </c>
      <c r="L96" s="286" t="s">
        <v>1527</v>
      </c>
      <c r="N96" s="263"/>
      <c r="O96" s="263"/>
      <c r="P96" s="263"/>
      <c r="Q96" s="307"/>
    </row>
    <row r="97" spans="1:17" s="263" customFormat="1" x14ac:dyDescent="0.2">
      <c r="A97" s="255" t="s">
        <v>593</v>
      </c>
      <c r="B97" s="256" t="s">
        <v>48</v>
      </c>
      <c r="C97" s="256" t="s">
        <v>180</v>
      </c>
      <c r="D97" s="256" t="s">
        <v>1929</v>
      </c>
      <c r="E97" s="257" t="str">
        <f t="shared" si="9"/>
        <v>Men Senior</v>
      </c>
      <c r="F97" s="258">
        <v>31729</v>
      </c>
      <c r="G97" s="259">
        <f t="shared" si="10"/>
        <v>44926</v>
      </c>
      <c r="H97" s="260">
        <f t="shared" si="11"/>
        <v>36</v>
      </c>
      <c r="I97" s="257" t="str">
        <f t="shared" si="12"/>
        <v>Senior</v>
      </c>
      <c r="J97" s="256" t="s">
        <v>1316</v>
      </c>
      <c r="K97" s="261">
        <v>86111300202</v>
      </c>
      <c r="L97" s="262" t="s">
        <v>1527</v>
      </c>
      <c r="N97" s="25"/>
      <c r="O97" s="287"/>
      <c r="P97" s="287"/>
      <c r="Q97" s="307"/>
    </row>
    <row r="98" spans="1:17" x14ac:dyDescent="0.2">
      <c r="A98" s="230" t="s">
        <v>594</v>
      </c>
      <c r="B98" s="231" t="s">
        <v>1310</v>
      </c>
      <c r="C98" s="231" t="s">
        <v>1898</v>
      </c>
      <c r="D98" s="231" t="s">
        <v>393</v>
      </c>
      <c r="E98" s="237" t="str">
        <f t="shared" si="9"/>
        <v>Men Senior</v>
      </c>
      <c r="F98" s="242">
        <v>31510</v>
      </c>
      <c r="G98" s="239">
        <f t="shared" si="10"/>
        <v>44926</v>
      </c>
      <c r="H98" s="240">
        <f t="shared" si="11"/>
        <v>36</v>
      </c>
      <c r="I98" s="237" t="str">
        <f t="shared" si="12"/>
        <v>Senior</v>
      </c>
      <c r="J98" s="231" t="s">
        <v>1316</v>
      </c>
      <c r="K98" s="241">
        <v>86040800143</v>
      </c>
      <c r="L98" s="246" t="s">
        <v>1527</v>
      </c>
      <c r="N98" s="263"/>
      <c r="O98" s="263"/>
      <c r="P98" s="263"/>
    </row>
    <row r="99" spans="1:17" s="263" customFormat="1" x14ac:dyDescent="0.2">
      <c r="A99" s="255" t="s">
        <v>595</v>
      </c>
      <c r="B99" s="256" t="s">
        <v>39</v>
      </c>
      <c r="C99" s="256" t="s">
        <v>475</v>
      </c>
      <c r="D99" s="256" t="s">
        <v>499</v>
      </c>
      <c r="E99" s="257" t="str">
        <f t="shared" si="9"/>
        <v>Men Master</v>
      </c>
      <c r="F99" s="258">
        <v>23086</v>
      </c>
      <c r="G99" s="259">
        <f t="shared" si="10"/>
        <v>44926</v>
      </c>
      <c r="H99" s="260">
        <f t="shared" si="11"/>
        <v>59</v>
      </c>
      <c r="I99" s="257" t="str">
        <f t="shared" si="12"/>
        <v>Master</v>
      </c>
      <c r="J99" s="256" t="s">
        <v>1316</v>
      </c>
      <c r="K99" s="261">
        <v>6303165145089</v>
      </c>
      <c r="L99" s="262" t="s">
        <v>1530</v>
      </c>
      <c r="N99" s="25"/>
      <c r="O99" s="25"/>
      <c r="P99" s="25"/>
      <c r="Q99" s="307"/>
    </row>
    <row r="100" spans="1:17" s="263" customFormat="1" x14ac:dyDescent="0.2">
      <c r="A100" s="255" t="s">
        <v>596</v>
      </c>
      <c r="B100" s="256" t="s">
        <v>38</v>
      </c>
      <c r="C100" s="256" t="s">
        <v>268</v>
      </c>
      <c r="D100" s="256" t="s">
        <v>217</v>
      </c>
      <c r="E100" s="257" t="str">
        <f t="shared" si="9"/>
        <v>Men Senior</v>
      </c>
      <c r="F100" s="258">
        <v>34771</v>
      </c>
      <c r="G100" s="259">
        <f t="shared" si="10"/>
        <v>44926</v>
      </c>
      <c r="H100" s="260">
        <f t="shared" si="11"/>
        <v>27</v>
      </c>
      <c r="I100" s="257" t="str">
        <f t="shared" si="12"/>
        <v>Senior</v>
      </c>
      <c r="J100" s="256" t="s">
        <v>1316</v>
      </c>
      <c r="K100" s="261">
        <v>95031301066</v>
      </c>
      <c r="L100" s="262" t="s">
        <v>1527</v>
      </c>
      <c r="Q100" s="307"/>
    </row>
    <row r="101" spans="1:17" s="263" customFormat="1" x14ac:dyDescent="0.2">
      <c r="A101" s="255" t="s">
        <v>597</v>
      </c>
      <c r="B101" s="256" t="s">
        <v>37</v>
      </c>
      <c r="C101" s="256" t="s">
        <v>246</v>
      </c>
      <c r="D101" s="256" t="s">
        <v>2085</v>
      </c>
      <c r="E101" s="257" t="str">
        <f t="shared" si="9"/>
        <v>Men Senior</v>
      </c>
      <c r="F101" s="258">
        <v>30818</v>
      </c>
      <c r="G101" s="259">
        <f t="shared" si="10"/>
        <v>44926</v>
      </c>
      <c r="H101" s="260">
        <f t="shared" si="11"/>
        <v>38</v>
      </c>
      <c r="I101" s="257" t="str">
        <f t="shared" si="12"/>
        <v>Senior</v>
      </c>
      <c r="J101" s="256" t="s">
        <v>1316</v>
      </c>
      <c r="K101" s="261">
        <v>84051611043</v>
      </c>
      <c r="L101" s="262" t="s">
        <v>1527</v>
      </c>
      <c r="Q101" s="307"/>
    </row>
    <row r="102" spans="1:17" x14ac:dyDescent="0.2">
      <c r="A102" s="230" t="s">
        <v>598</v>
      </c>
      <c r="B102" s="231" t="s">
        <v>1387</v>
      </c>
      <c r="C102" s="231" t="s">
        <v>104</v>
      </c>
      <c r="D102" s="231" t="s">
        <v>420</v>
      </c>
      <c r="E102" s="237" t="str">
        <f t="shared" si="9"/>
        <v>Men Grand Masters</v>
      </c>
      <c r="F102" s="242">
        <v>19489</v>
      </c>
      <c r="G102" s="239">
        <f t="shared" si="10"/>
        <v>44926</v>
      </c>
      <c r="H102" s="240">
        <f t="shared" si="11"/>
        <v>69</v>
      </c>
      <c r="I102" s="237" t="str">
        <f t="shared" si="12"/>
        <v>Grand Masters</v>
      </c>
      <c r="J102" s="231" t="s">
        <v>1316</v>
      </c>
      <c r="K102" s="241">
        <v>53051000264</v>
      </c>
      <c r="L102" s="246" t="s">
        <v>1527</v>
      </c>
      <c r="O102" s="263"/>
      <c r="P102" s="263"/>
    </row>
    <row r="103" spans="1:17" x14ac:dyDescent="0.2">
      <c r="A103" s="230" t="s">
        <v>599</v>
      </c>
      <c r="B103" s="231" t="s">
        <v>1408</v>
      </c>
      <c r="C103" s="231" t="s">
        <v>1672</v>
      </c>
      <c r="D103" s="231" t="s">
        <v>153</v>
      </c>
      <c r="E103" s="237" t="str">
        <f t="shared" si="9"/>
        <v>Men U/21</v>
      </c>
      <c r="F103" s="242">
        <v>38321</v>
      </c>
      <c r="G103" s="239">
        <f t="shared" si="10"/>
        <v>44926</v>
      </c>
      <c r="H103" s="240">
        <f t="shared" si="11"/>
        <v>18</v>
      </c>
      <c r="I103" s="237" t="str">
        <f t="shared" si="12"/>
        <v>U/21</v>
      </c>
      <c r="J103" s="231" t="s">
        <v>1316</v>
      </c>
      <c r="K103" s="241"/>
      <c r="L103" s="246" t="s">
        <v>1527</v>
      </c>
      <c r="N103" s="263"/>
    </row>
    <row r="104" spans="1:17" s="263" customFormat="1" x14ac:dyDescent="0.2">
      <c r="A104" s="255" t="s">
        <v>600</v>
      </c>
      <c r="B104" s="256" t="s">
        <v>43</v>
      </c>
      <c r="C104" s="256" t="s">
        <v>251</v>
      </c>
      <c r="D104" s="256" t="s">
        <v>2134</v>
      </c>
      <c r="E104" s="257" t="str">
        <f t="shared" si="9"/>
        <v>Men Veteran</v>
      </c>
      <c r="F104" s="258">
        <v>29831</v>
      </c>
      <c r="G104" s="259">
        <f t="shared" si="10"/>
        <v>44926</v>
      </c>
      <c r="H104" s="260">
        <f t="shared" si="11"/>
        <v>41</v>
      </c>
      <c r="I104" s="257" t="str">
        <f t="shared" si="12"/>
        <v>Veteran</v>
      </c>
      <c r="J104" s="256" t="s">
        <v>1316</v>
      </c>
      <c r="K104" s="261">
        <v>81090210930</v>
      </c>
      <c r="L104" s="262" t="s">
        <v>1527</v>
      </c>
      <c r="O104" s="25"/>
      <c r="P104" s="25"/>
      <c r="Q104" s="307"/>
    </row>
    <row r="105" spans="1:17" s="263" customFormat="1" x14ac:dyDescent="0.2">
      <c r="A105" s="255" t="s">
        <v>601</v>
      </c>
      <c r="B105" s="256" t="s">
        <v>2087</v>
      </c>
      <c r="C105" s="256" t="s">
        <v>355</v>
      </c>
      <c r="D105" s="256" t="s">
        <v>354</v>
      </c>
      <c r="E105" s="257" t="str">
        <f t="shared" si="9"/>
        <v>Men Senior</v>
      </c>
      <c r="F105" s="258">
        <v>31120</v>
      </c>
      <c r="G105" s="259">
        <f t="shared" si="10"/>
        <v>44926</v>
      </c>
      <c r="H105" s="260">
        <f t="shared" si="11"/>
        <v>37</v>
      </c>
      <c r="I105" s="257" t="str">
        <f t="shared" si="12"/>
        <v>Senior</v>
      </c>
      <c r="J105" s="256" t="s">
        <v>1316</v>
      </c>
      <c r="K105" s="261">
        <v>85031410469</v>
      </c>
      <c r="L105" s="262" t="s">
        <v>1527</v>
      </c>
      <c r="N105" s="25"/>
      <c r="Q105" s="307"/>
    </row>
    <row r="106" spans="1:17" x14ac:dyDescent="0.2">
      <c r="A106" s="230" t="s">
        <v>602</v>
      </c>
      <c r="B106" s="231" t="s">
        <v>1746</v>
      </c>
      <c r="C106" s="231" t="s">
        <v>398</v>
      </c>
      <c r="D106" s="231" t="s">
        <v>399</v>
      </c>
      <c r="E106" s="237" t="str">
        <f t="shared" si="9"/>
        <v>Men Veteran</v>
      </c>
      <c r="F106" s="242">
        <v>30062</v>
      </c>
      <c r="G106" s="239">
        <f t="shared" si="10"/>
        <v>44926</v>
      </c>
      <c r="H106" s="240">
        <f t="shared" si="11"/>
        <v>40</v>
      </c>
      <c r="I106" s="237" t="str">
        <f t="shared" si="12"/>
        <v>Veteran</v>
      </c>
      <c r="J106" s="231" t="s">
        <v>1316</v>
      </c>
      <c r="K106" s="241">
        <v>82042100013</v>
      </c>
      <c r="L106" s="246" t="s">
        <v>1527</v>
      </c>
      <c r="O106" s="263"/>
      <c r="P106" s="263"/>
    </row>
    <row r="107" spans="1:17" x14ac:dyDescent="0.2">
      <c r="A107" s="230" t="s">
        <v>603</v>
      </c>
      <c r="B107" s="231" t="s">
        <v>1294</v>
      </c>
      <c r="C107" s="231" t="s">
        <v>239</v>
      </c>
      <c r="D107" s="231" t="s">
        <v>313</v>
      </c>
      <c r="E107" s="237" t="str">
        <f t="shared" si="9"/>
        <v>Men Veteran</v>
      </c>
      <c r="F107" s="242">
        <v>30048</v>
      </c>
      <c r="G107" s="239">
        <f t="shared" si="10"/>
        <v>44926</v>
      </c>
      <c r="H107" s="240">
        <f t="shared" si="11"/>
        <v>40</v>
      </c>
      <c r="I107" s="237" t="str">
        <f t="shared" si="12"/>
        <v>Veteran</v>
      </c>
      <c r="J107" s="231" t="s">
        <v>1316</v>
      </c>
      <c r="K107" s="241">
        <v>82040710582</v>
      </c>
      <c r="L107" s="246" t="s">
        <v>1527</v>
      </c>
    </row>
    <row r="108" spans="1:17" x14ac:dyDescent="0.2">
      <c r="A108" s="230" t="s">
        <v>604</v>
      </c>
      <c r="B108" s="231" t="s">
        <v>1408</v>
      </c>
      <c r="C108" s="231" t="s">
        <v>364</v>
      </c>
      <c r="D108" s="231" t="s">
        <v>82</v>
      </c>
      <c r="E108" s="237" t="str">
        <f t="shared" si="9"/>
        <v>Men Master</v>
      </c>
      <c r="F108" s="242">
        <v>26652</v>
      </c>
      <c r="G108" s="239">
        <f t="shared" si="10"/>
        <v>44926</v>
      </c>
      <c r="H108" s="240">
        <f t="shared" si="11"/>
        <v>50</v>
      </c>
      <c r="I108" s="237" t="str">
        <f t="shared" si="12"/>
        <v>Master</v>
      </c>
      <c r="J108" s="231" t="s">
        <v>1316</v>
      </c>
      <c r="K108" s="241">
        <v>72121910131</v>
      </c>
      <c r="L108" s="246" t="s">
        <v>1527</v>
      </c>
    </row>
    <row r="109" spans="1:17" x14ac:dyDescent="0.2">
      <c r="A109" s="230" t="s">
        <v>605</v>
      </c>
      <c r="B109" s="231" t="s">
        <v>1308</v>
      </c>
      <c r="C109" s="231" t="s">
        <v>174</v>
      </c>
      <c r="D109" s="231" t="s">
        <v>260</v>
      </c>
      <c r="E109" s="237" t="str">
        <f t="shared" si="9"/>
        <v>Men Veteran</v>
      </c>
      <c r="F109" s="242">
        <v>27562</v>
      </c>
      <c r="G109" s="239">
        <f t="shared" si="10"/>
        <v>44926</v>
      </c>
      <c r="H109" s="240">
        <f t="shared" si="11"/>
        <v>47</v>
      </c>
      <c r="I109" s="237" t="str">
        <f t="shared" si="12"/>
        <v>Veteran</v>
      </c>
      <c r="J109" s="231" t="s">
        <v>1316</v>
      </c>
      <c r="K109" s="241"/>
      <c r="L109" s="246"/>
      <c r="N109" s="287"/>
    </row>
    <row r="110" spans="1:17" s="287" customFormat="1" x14ac:dyDescent="0.2">
      <c r="A110" s="279" t="s">
        <v>606</v>
      </c>
      <c r="B110" s="280" t="s">
        <v>41</v>
      </c>
      <c r="C110" s="280" t="s">
        <v>480</v>
      </c>
      <c r="D110" s="280" t="s">
        <v>381</v>
      </c>
      <c r="E110" s="281" t="str">
        <f t="shared" si="9"/>
        <v>Men Grand Masters</v>
      </c>
      <c r="F110" s="282">
        <v>19986</v>
      </c>
      <c r="G110" s="283">
        <f t="shared" si="10"/>
        <v>44926</v>
      </c>
      <c r="H110" s="284">
        <f t="shared" si="11"/>
        <v>68</v>
      </c>
      <c r="I110" s="281" t="str">
        <f t="shared" si="12"/>
        <v>Grand Masters</v>
      </c>
      <c r="J110" s="280" t="s">
        <v>1316</v>
      </c>
      <c r="K110" s="285">
        <v>54091900216</v>
      </c>
      <c r="L110" s="286" t="s">
        <v>1527</v>
      </c>
      <c r="N110" s="263"/>
      <c r="O110" s="25"/>
      <c r="P110" s="25"/>
      <c r="Q110" s="307"/>
    </row>
    <row r="111" spans="1:17" s="263" customFormat="1" x14ac:dyDescent="0.2">
      <c r="A111" s="255" t="s">
        <v>607</v>
      </c>
      <c r="B111" s="256" t="s">
        <v>40</v>
      </c>
      <c r="C111" s="256" t="s">
        <v>2011</v>
      </c>
      <c r="D111" s="256" t="s">
        <v>1125</v>
      </c>
      <c r="E111" s="257" t="str">
        <f t="shared" si="9"/>
        <v>Men Master</v>
      </c>
      <c r="F111" s="258">
        <v>24711</v>
      </c>
      <c r="G111" s="259">
        <f t="shared" si="10"/>
        <v>44926</v>
      </c>
      <c r="H111" s="260">
        <f t="shared" si="11"/>
        <v>55</v>
      </c>
      <c r="I111" s="257" t="str">
        <f t="shared" si="12"/>
        <v>Master</v>
      </c>
      <c r="J111" s="256" t="s">
        <v>1316</v>
      </c>
      <c r="K111" s="261">
        <v>67082710038</v>
      </c>
      <c r="L111" s="262" t="s">
        <v>1527</v>
      </c>
      <c r="O111" s="287"/>
      <c r="P111" s="287"/>
      <c r="Q111" s="307"/>
    </row>
    <row r="112" spans="1:17" s="263" customFormat="1" x14ac:dyDescent="0.2">
      <c r="A112" s="255" t="s">
        <v>608</v>
      </c>
      <c r="B112" s="256" t="s">
        <v>43</v>
      </c>
      <c r="C112" s="256" t="s">
        <v>1674</v>
      </c>
      <c r="D112" s="256" t="s">
        <v>1922</v>
      </c>
      <c r="E112" s="257" t="str">
        <f t="shared" si="9"/>
        <v>Men U/21</v>
      </c>
      <c r="F112" s="258">
        <v>37448</v>
      </c>
      <c r="G112" s="259">
        <f t="shared" si="10"/>
        <v>44926</v>
      </c>
      <c r="H112" s="260">
        <f t="shared" si="11"/>
        <v>20</v>
      </c>
      <c r="I112" s="257" t="str">
        <f t="shared" si="12"/>
        <v>U/21</v>
      </c>
      <c r="J112" s="256" t="s">
        <v>1316</v>
      </c>
      <c r="K112" s="261">
        <v>2071100387</v>
      </c>
      <c r="L112" s="262" t="s">
        <v>1527</v>
      </c>
      <c r="N112" s="25"/>
      <c r="Q112" s="307"/>
    </row>
    <row r="113" spans="1:17" x14ac:dyDescent="0.2">
      <c r="A113" s="230" t="s">
        <v>609</v>
      </c>
      <c r="B113" s="231" t="s">
        <v>1399</v>
      </c>
      <c r="C113" s="231" t="s">
        <v>169</v>
      </c>
      <c r="D113" s="231" t="s">
        <v>170</v>
      </c>
      <c r="E113" s="237" t="str">
        <f t="shared" si="9"/>
        <v>Men Veteran</v>
      </c>
      <c r="F113" s="242">
        <v>26954</v>
      </c>
      <c r="G113" s="239">
        <f t="shared" si="10"/>
        <v>44926</v>
      </c>
      <c r="H113" s="240">
        <f t="shared" si="11"/>
        <v>49</v>
      </c>
      <c r="I113" s="237" t="str">
        <f t="shared" si="12"/>
        <v>Veteran</v>
      </c>
      <c r="J113" s="231" t="s">
        <v>1316</v>
      </c>
      <c r="K113" s="241"/>
      <c r="L113" s="246"/>
      <c r="O113" s="263"/>
      <c r="P113" s="263"/>
    </row>
    <row r="114" spans="1:17" s="263" customFormat="1" x14ac:dyDescent="0.2">
      <c r="A114" s="255" t="s">
        <v>610</v>
      </c>
      <c r="B114" s="256" t="s">
        <v>49</v>
      </c>
      <c r="C114" s="256" t="s">
        <v>1930</v>
      </c>
      <c r="D114" s="256" t="s">
        <v>1971</v>
      </c>
      <c r="E114" s="257" t="str">
        <f t="shared" si="9"/>
        <v>Men Senior</v>
      </c>
      <c r="F114" s="258">
        <v>30363</v>
      </c>
      <c r="G114" s="259">
        <f t="shared" si="10"/>
        <v>44926</v>
      </c>
      <c r="H114" s="260">
        <f t="shared" si="11"/>
        <v>39</v>
      </c>
      <c r="I114" s="257" t="str">
        <f t="shared" si="12"/>
        <v>Senior</v>
      </c>
      <c r="J114" s="256" t="s">
        <v>1316</v>
      </c>
      <c r="K114" s="261">
        <v>83021610676</v>
      </c>
      <c r="L114" s="262" t="s">
        <v>1527</v>
      </c>
      <c r="N114" s="25"/>
      <c r="O114" s="25"/>
      <c r="P114" s="25"/>
      <c r="Q114" s="307"/>
    </row>
    <row r="115" spans="1:17" x14ac:dyDescent="0.2">
      <c r="A115" s="230" t="s">
        <v>611</v>
      </c>
      <c r="B115" s="231" t="s">
        <v>1294</v>
      </c>
      <c r="C115" s="231" t="s">
        <v>141</v>
      </c>
      <c r="D115" s="231" t="s">
        <v>142</v>
      </c>
      <c r="E115" s="237" t="str">
        <f t="shared" si="9"/>
        <v>Men Senior</v>
      </c>
      <c r="F115" s="242">
        <v>32649</v>
      </c>
      <c r="G115" s="239">
        <f t="shared" si="10"/>
        <v>44926</v>
      </c>
      <c r="H115" s="240">
        <f t="shared" si="11"/>
        <v>33</v>
      </c>
      <c r="I115" s="237" t="str">
        <f t="shared" si="12"/>
        <v>Senior</v>
      </c>
      <c r="J115" s="231" t="s">
        <v>1316</v>
      </c>
      <c r="K115" s="241">
        <v>89052100799</v>
      </c>
      <c r="L115" s="246" t="s">
        <v>1527</v>
      </c>
      <c r="N115" s="263"/>
      <c r="O115" s="263"/>
      <c r="P115" s="263"/>
    </row>
    <row r="116" spans="1:17" s="263" customFormat="1" x14ac:dyDescent="0.2">
      <c r="A116" s="255" t="s">
        <v>612</v>
      </c>
      <c r="B116" s="256" t="s">
        <v>47</v>
      </c>
      <c r="C116" s="256" t="s">
        <v>101</v>
      </c>
      <c r="D116" s="256" t="s">
        <v>322</v>
      </c>
      <c r="E116" s="257" t="str">
        <f t="shared" si="9"/>
        <v>Men Veteran</v>
      </c>
      <c r="F116" s="258">
        <v>29199</v>
      </c>
      <c r="G116" s="259">
        <f t="shared" si="10"/>
        <v>44926</v>
      </c>
      <c r="H116" s="260">
        <f t="shared" si="11"/>
        <v>43</v>
      </c>
      <c r="I116" s="257" t="str">
        <f t="shared" si="12"/>
        <v>Veteran</v>
      </c>
      <c r="J116" s="256" t="s">
        <v>1316</v>
      </c>
      <c r="K116" s="261">
        <v>79121010722</v>
      </c>
      <c r="L116" s="262" t="s">
        <v>1527</v>
      </c>
      <c r="O116" s="25"/>
      <c r="P116" s="25"/>
      <c r="Q116" s="307"/>
    </row>
    <row r="117" spans="1:17" s="263" customFormat="1" x14ac:dyDescent="0.2">
      <c r="A117" s="255" t="s">
        <v>613</v>
      </c>
      <c r="B117" s="256" t="s">
        <v>50</v>
      </c>
      <c r="C117" s="256" t="s">
        <v>88</v>
      </c>
      <c r="D117" s="256" t="s">
        <v>89</v>
      </c>
      <c r="E117" s="257" t="str">
        <f t="shared" si="9"/>
        <v>Men Veteran</v>
      </c>
      <c r="F117" s="258">
        <v>29114</v>
      </c>
      <c r="G117" s="259">
        <f t="shared" si="10"/>
        <v>44926</v>
      </c>
      <c r="H117" s="260">
        <f t="shared" si="11"/>
        <v>43</v>
      </c>
      <c r="I117" s="257" t="str">
        <f t="shared" si="12"/>
        <v>Veteran</v>
      </c>
      <c r="J117" s="256" t="s">
        <v>1316</v>
      </c>
      <c r="K117" s="261">
        <v>79091610522</v>
      </c>
      <c r="L117" s="262" t="s">
        <v>1527</v>
      </c>
      <c r="Q117" s="307"/>
    </row>
    <row r="118" spans="1:17" s="263" customFormat="1" x14ac:dyDescent="0.2">
      <c r="A118" s="255" t="s">
        <v>614</v>
      </c>
      <c r="B118" s="256" t="s">
        <v>39</v>
      </c>
      <c r="C118" s="256" t="s">
        <v>934</v>
      </c>
      <c r="D118" s="256" t="s">
        <v>499</v>
      </c>
      <c r="E118" s="257" t="str">
        <f t="shared" si="9"/>
        <v>Ladies Grand Masters</v>
      </c>
      <c r="F118" s="258">
        <v>19974</v>
      </c>
      <c r="G118" s="259">
        <f t="shared" si="10"/>
        <v>44926</v>
      </c>
      <c r="H118" s="260">
        <f t="shared" si="11"/>
        <v>68</v>
      </c>
      <c r="I118" s="257" t="str">
        <f t="shared" si="12"/>
        <v>Grand Masters</v>
      </c>
      <c r="J118" s="256" t="s">
        <v>67</v>
      </c>
      <c r="K118" s="261">
        <v>5409070035181</v>
      </c>
      <c r="L118" s="262" t="s">
        <v>1545</v>
      </c>
      <c r="N118" s="25"/>
      <c r="Q118" s="307"/>
    </row>
    <row r="119" spans="1:17" x14ac:dyDescent="0.25">
      <c r="A119" s="230" t="s">
        <v>615</v>
      </c>
      <c r="B119" s="231" t="s">
        <v>1399</v>
      </c>
      <c r="C119" s="231" t="s">
        <v>124</v>
      </c>
      <c r="D119" s="232" t="s">
        <v>966</v>
      </c>
      <c r="E119" s="237" t="str">
        <f t="shared" si="9"/>
        <v>Men Senior</v>
      </c>
      <c r="F119" s="242">
        <v>33783</v>
      </c>
      <c r="G119" s="239">
        <f t="shared" si="10"/>
        <v>44926</v>
      </c>
      <c r="H119" s="240">
        <f t="shared" si="11"/>
        <v>30</v>
      </c>
      <c r="I119" s="237" t="str">
        <f t="shared" si="12"/>
        <v>Senior</v>
      </c>
      <c r="J119" s="231" t="s">
        <v>1316</v>
      </c>
      <c r="K119" s="241">
        <v>92062800886</v>
      </c>
      <c r="L119" s="246" t="s">
        <v>1527</v>
      </c>
      <c r="O119" s="263"/>
      <c r="P119" s="263"/>
    </row>
    <row r="120" spans="1:17" x14ac:dyDescent="0.2">
      <c r="A120" s="230" t="s">
        <v>616</v>
      </c>
      <c r="B120" s="231" t="s">
        <v>1310</v>
      </c>
      <c r="C120" s="231" t="s">
        <v>1899</v>
      </c>
      <c r="D120" s="231" t="s">
        <v>1900</v>
      </c>
      <c r="E120" s="237" t="str">
        <f t="shared" si="9"/>
        <v>Men Senior</v>
      </c>
      <c r="F120" s="242">
        <v>34241</v>
      </c>
      <c r="G120" s="239">
        <f t="shared" si="10"/>
        <v>44926</v>
      </c>
      <c r="H120" s="240">
        <f t="shared" si="11"/>
        <v>29</v>
      </c>
      <c r="I120" s="237" t="str">
        <f t="shared" si="12"/>
        <v>Senior</v>
      </c>
      <c r="J120" s="231" t="s">
        <v>1316</v>
      </c>
      <c r="K120" s="241">
        <v>93092900103</v>
      </c>
      <c r="L120" s="246" t="s">
        <v>1527</v>
      </c>
    </row>
    <row r="121" spans="1:17" x14ac:dyDescent="0.2">
      <c r="A121" s="230" t="s">
        <v>617</v>
      </c>
      <c r="B121" s="231" t="s">
        <v>1399</v>
      </c>
      <c r="C121" s="231" t="s">
        <v>176</v>
      </c>
      <c r="D121" s="231" t="s">
        <v>382</v>
      </c>
      <c r="E121" s="237" t="str">
        <f t="shared" si="9"/>
        <v>Men Veteran</v>
      </c>
      <c r="F121" s="242">
        <v>29331</v>
      </c>
      <c r="G121" s="239">
        <f t="shared" si="10"/>
        <v>44926</v>
      </c>
      <c r="H121" s="240">
        <f t="shared" si="11"/>
        <v>42</v>
      </c>
      <c r="I121" s="237" t="str">
        <f t="shared" si="12"/>
        <v>Veteran</v>
      </c>
      <c r="J121" s="231" t="s">
        <v>1316</v>
      </c>
      <c r="K121" s="241">
        <v>80042010845</v>
      </c>
      <c r="L121" s="246" t="s">
        <v>1527</v>
      </c>
      <c r="N121" s="263"/>
    </row>
    <row r="122" spans="1:17" s="263" customFormat="1" x14ac:dyDescent="0.2">
      <c r="A122" s="255" t="s">
        <v>618</v>
      </c>
      <c r="B122" s="256" t="s">
        <v>40</v>
      </c>
      <c r="C122" s="256" t="s">
        <v>404</v>
      </c>
      <c r="D122" s="256" t="s">
        <v>82</v>
      </c>
      <c r="E122" s="257" t="str">
        <f t="shared" si="9"/>
        <v>Men Senior</v>
      </c>
      <c r="F122" s="258">
        <v>31285</v>
      </c>
      <c r="G122" s="259">
        <f t="shared" si="10"/>
        <v>44926</v>
      </c>
      <c r="H122" s="260">
        <f t="shared" si="11"/>
        <v>37</v>
      </c>
      <c r="I122" s="257" t="str">
        <f t="shared" si="12"/>
        <v>Senior</v>
      </c>
      <c r="J122" s="256" t="s">
        <v>1316</v>
      </c>
      <c r="K122" s="261">
        <v>85082610120</v>
      </c>
      <c r="L122" s="262" t="s">
        <v>1527</v>
      </c>
      <c r="O122" s="25"/>
      <c r="P122" s="25"/>
      <c r="Q122" s="307"/>
    </row>
    <row r="123" spans="1:17" s="263" customFormat="1" x14ac:dyDescent="0.2">
      <c r="A123" s="255" t="s">
        <v>619</v>
      </c>
      <c r="B123" s="256" t="s">
        <v>38</v>
      </c>
      <c r="C123" s="256" t="s">
        <v>209</v>
      </c>
      <c r="D123" s="256" t="s">
        <v>239</v>
      </c>
      <c r="E123" s="257" t="str">
        <f t="shared" si="9"/>
        <v>Men Senior</v>
      </c>
      <c r="F123" s="258">
        <v>34076</v>
      </c>
      <c r="G123" s="259">
        <f t="shared" si="10"/>
        <v>44926</v>
      </c>
      <c r="H123" s="260">
        <f t="shared" si="11"/>
        <v>29</v>
      </c>
      <c r="I123" s="257" t="str">
        <f t="shared" si="12"/>
        <v>Senior</v>
      </c>
      <c r="J123" s="256" t="s">
        <v>1316</v>
      </c>
      <c r="K123" s="261">
        <v>9304175009080</v>
      </c>
      <c r="L123" s="262" t="s">
        <v>1530</v>
      </c>
      <c r="Q123" s="307"/>
    </row>
    <row r="124" spans="1:17" s="263" customFormat="1" x14ac:dyDescent="0.2">
      <c r="A124" s="255" t="s">
        <v>620</v>
      </c>
      <c r="B124" s="256" t="s">
        <v>2087</v>
      </c>
      <c r="C124" s="256" t="s">
        <v>349</v>
      </c>
      <c r="D124" s="256" t="s">
        <v>348</v>
      </c>
      <c r="E124" s="257" t="str">
        <f t="shared" si="9"/>
        <v>Men Senior</v>
      </c>
      <c r="F124" s="258">
        <v>32426</v>
      </c>
      <c r="G124" s="259">
        <f t="shared" si="10"/>
        <v>44926</v>
      </c>
      <c r="H124" s="260">
        <f t="shared" si="11"/>
        <v>34</v>
      </c>
      <c r="I124" s="257" t="str">
        <f t="shared" si="12"/>
        <v>Senior</v>
      </c>
      <c r="J124" s="256" t="s">
        <v>1316</v>
      </c>
      <c r="K124" s="261">
        <v>88101000291</v>
      </c>
      <c r="L124" s="262" t="s">
        <v>1527</v>
      </c>
      <c r="Q124" s="307"/>
    </row>
    <row r="125" spans="1:17" s="263" customFormat="1" x14ac:dyDescent="0.2">
      <c r="A125" s="255" t="s">
        <v>621</v>
      </c>
      <c r="B125" s="256" t="s">
        <v>50</v>
      </c>
      <c r="C125" s="256" t="s">
        <v>468</v>
      </c>
      <c r="D125" s="256" t="s">
        <v>357</v>
      </c>
      <c r="E125" s="257" t="str">
        <f t="shared" si="9"/>
        <v>Ladies Veteran</v>
      </c>
      <c r="F125" s="258">
        <v>28387</v>
      </c>
      <c r="G125" s="259">
        <f t="shared" si="10"/>
        <v>44926</v>
      </c>
      <c r="H125" s="260">
        <f t="shared" si="11"/>
        <v>45</v>
      </c>
      <c r="I125" s="257" t="str">
        <f t="shared" si="12"/>
        <v>Veteran</v>
      </c>
      <c r="J125" s="256" t="s">
        <v>67</v>
      </c>
      <c r="K125" s="261">
        <v>77091900014</v>
      </c>
      <c r="L125" s="262" t="s">
        <v>1527</v>
      </c>
      <c r="Q125" s="307"/>
    </row>
    <row r="126" spans="1:17" s="263" customFormat="1" x14ac:dyDescent="0.2">
      <c r="A126" s="255" t="s">
        <v>622</v>
      </c>
      <c r="B126" s="256" t="s">
        <v>38</v>
      </c>
      <c r="C126" s="256" t="s">
        <v>435</v>
      </c>
      <c r="D126" s="256" t="s">
        <v>206</v>
      </c>
      <c r="E126" s="257" t="str">
        <f t="shared" si="9"/>
        <v>Men Senior</v>
      </c>
      <c r="F126" s="258">
        <v>34401</v>
      </c>
      <c r="G126" s="259">
        <f t="shared" si="10"/>
        <v>44926</v>
      </c>
      <c r="H126" s="260">
        <f t="shared" si="11"/>
        <v>28</v>
      </c>
      <c r="I126" s="257" t="str">
        <f t="shared" si="12"/>
        <v>Senior</v>
      </c>
      <c r="J126" s="256" t="s">
        <v>1316</v>
      </c>
      <c r="K126" s="261">
        <v>94030800057</v>
      </c>
      <c r="L126" s="262" t="s">
        <v>1527</v>
      </c>
      <c r="Q126" s="307"/>
    </row>
    <row r="127" spans="1:17" s="263" customFormat="1" x14ac:dyDescent="0.2">
      <c r="A127" s="255" t="s">
        <v>623</v>
      </c>
      <c r="B127" s="256" t="s">
        <v>39</v>
      </c>
      <c r="C127" s="256" t="s">
        <v>459</v>
      </c>
      <c r="D127" s="256" t="s">
        <v>78</v>
      </c>
      <c r="E127" s="257" t="str">
        <f t="shared" si="9"/>
        <v>Ladies Master</v>
      </c>
      <c r="F127" s="258">
        <v>24364</v>
      </c>
      <c r="G127" s="259">
        <f t="shared" si="10"/>
        <v>44926</v>
      </c>
      <c r="H127" s="260">
        <f t="shared" si="11"/>
        <v>56</v>
      </c>
      <c r="I127" s="257" t="str">
        <f t="shared" si="12"/>
        <v>Master</v>
      </c>
      <c r="J127" s="256" t="s">
        <v>67</v>
      </c>
      <c r="K127" s="261">
        <v>56072300383</v>
      </c>
      <c r="L127" s="262" t="s">
        <v>1527</v>
      </c>
      <c r="Q127" s="307"/>
    </row>
    <row r="128" spans="1:17" s="263" customFormat="1" x14ac:dyDescent="0.2">
      <c r="A128" s="255" t="s">
        <v>624</v>
      </c>
      <c r="B128" s="256" t="s">
        <v>43</v>
      </c>
      <c r="C128" s="256" t="s">
        <v>1904</v>
      </c>
      <c r="D128" s="256" t="s">
        <v>1279</v>
      </c>
      <c r="E128" s="257" t="str">
        <f t="shared" si="9"/>
        <v>Men U/21</v>
      </c>
      <c r="F128" s="258">
        <v>38105</v>
      </c>
      <c r="G128" s="259">
        <f t="shared" si="10"/>
        <v>44926</v>
      </c>
      <c r="H128" s="260">
        <f t="shared" si="11"/>
        <v>18</v>
      </c>
      <c r="I128" s="257" t="str">
        <f t="shared" si="12"/>
        <v>U/21</v>
      </c>
      <c r="J128" s="256" t="s">
        <v>1316</v>
      </c>
      <c r="K128" s="261">
        <v>404285877084</v>
      </c>
      <c r="L128" s="262" t="s">
        <v>1527</v>
      </c>
      <c r="N128" s="25"/>
      <c r="Q128" s="307"/>
    </row>
    <row r="129" spans="1:17" s="263" customFormat="1" x14ac:dyDescent="0.2">
      <c r="A129" s="255" t="s">
        <v>625</v>
      </c>
      <c r="B129" s="256" t="s">
        <v>37</v>
      </c>
      <c r="C129" s="256" t="s">
        <v>344</v>
      </c>
      <c r="D129" s="256" t="s">
        <v>345</v>
      </c>
      <c r="E129" s="257" t="str">
        <f t="shared" si="9"/>
        <v>Men Grand Masters</v>
      </c>
      <c r="F129" s="258">
        <v>22270</v>
      </c>
      <c r="G129" s="259">
        <f t="shared" si="10"/>
        <v>44926</v>
      </c>
      <c r="H129" s="260">
        <f t="shared" si="11"/>
        <v>62</v>
      </c>
      <c r="I129" s="257" t="str">
        <f t="shared" si="12"/>
        <v>Grand Masters</v>
      </c>
      <c r="J129" s="256" t="s">
        <v>1316</v>
      </c>
      <c r="K129" s="261">
        <v>60122000617</v>
      </c>
      <c r="L129" s="262" t="s">
        <v>1527</v>
      </c>
      <c r="N129" s="25"/>
      <c r="Q129" s="307"/>
    </row>
    <row r="130" spans="1:17" x14ac:dyDescent="0.2">
      <c r="A130" s="230" t="s">
        <v>626</v>
      </c>
      <c r="B130" s="231" t="s">
        <v>1746</v>
      </c>
      <c r="C130" s="231" t="s">
        <v>396</v>
      </c>
      <c r="D130" s="231" t="s">
        <v>78</v>
      </c>
      <c r="E130" s="237" t="str">
        <f t="shared" si="9"/>
        <v>Men Veteran</v>
      </c>
      <c r="F130" s="242">
        <v>27240</v>
      </c>
      <c r="G130" s="239">
        <f t="shared" si="10"/>
        <v>44926</v>
      </c>
      <c r="H130" s="240">
        <f t="shared" si="11"/>
        <v>48</v>
      </c>
      <c r="I130" s="237" t="str">
        <f t="shared" si="12"/>
        <v>Veteran</v>
      </c>
      <c r="J130" s="231" t="s">
        <v>1316</v>
      </c>
      <c r="K130" s="241"/>
      <c r="L130" s="246"/>
      <c r="N130" s="263"/>
      <c r="O130" s="263"/>
      <c r="P130" s="263"/>
    </row>
    <row r="131" spans="1:17" s="287" customFormat="1" x14ac:dyDescent="0.2">
      <c r="A131" s="279" t="s">
        <v>627</v>
      </c>
      <c r="B131" s="280" t="s">
        <v>44</v>
      </c>
      <c r="C131" s="280" t="s">
        <v>179</v>
      </c>
      <c r="D131" s="280" t="s">
        <v>180</v>
      </c>
      <c r="E131" s="281" t="str">
        <f t="shared" si="9"/>
        <v>Men Veteran</v>
      </c>
      <c r="F131" s="282">
        <v>28958</v>
      </c>
      <c r="G131" s="283">
        <f t="shared" si="10"/>
        <v>44926</v>
      </c>
      <c r="H131" s="284">
        <f t="shared" si="11"/>
        <v>43</v>
      </c>
      <c r="I131" s="281" t="str">
        <f t="shared" si="12"/>
        <v>Veteran</v>
      </c>
      <c r="J131" s="280" t="s">
        <v>1316</v>
      </c>
      <c r="K131" s="285">
        <v>79041310290</v>
      </c>
      <c r="L131" s="286" t="s">
        <v>1527</v>
      </c>
      <c r="N131" s="25"/>
      <c r="O131" s="25"/>
      <c r="P131" s="25"/>
      <c r="Q131" s="307"/>
    </row>
    <row r="132" spans="1:17" x14ac:dyDescent="0.2">
      <c r="A132" s="230" t="s">
        <v>628</v>
      </c>
      <c r="B132" s="231" t="s">
        <v>1310</v>
      </c>
      <c r="C132" s="231" t="s">
        <v>155</v>
      </c>
      <c r="D132" s="231" t="s">
        <v>290</v>
      </c>
      <c r="E132" s="237" t="str">
        <f t="shared" si="9"/>
        <v>Men Grand Masters</v>
      </c>
      <c r="F132" s="242">
        <v>20671</v>
      </c>
      <c r="G132" s="239">
        <f t="shared" si="10"/>
        <v>44926</v>
      </c>
      <c r="H132" s="240">
        <f t="shared" si="11"/>
        <v>66</v>
      </c>
      <c r="I132" s="237" t="str">
        <f t="shared" si="12"/>
        <v>Grand Masters</v>
      </c>
      <c r="J132" s="231" t="s">
        <v>1316</v>
      </c>
      <c r="K132" s="241">
        <v>56080400863</v>
      </c>
      <c r="L132" s="246" t="s">
        <v>1527</v>
      </c>
      <c r="N132" s="263"/>
      <c r="O132" s="287"/>
      <c r="P132" s="287"/>
    </row>
    <row r="133" spans="1:17" s="263" customFormat="1" x14ac:dyDescent="0.2">
      <c r="A133" s="255" t="s">
        <v>629</v>
      </c>
      <c r="B133" s="256" t="s">
        <v>2087</v>
      </c>
      <c r="C133" s="256" t="s">
        <v>92</v>
      </c>
      <c r="D133" s="256" t="s">
        <v>380</v>
      </c>
      <c r="E133" s="257" t="str">
        <f t="shared" si="9"/>
        <v>Men Senior</v>
      </c>
      <c r="F133" s="258">
        <v>32323</v>
      </c>
      <c r="G133" s="259">
        <f t="shared" si="10"/>
        <v>44926</v>
      </c>
      <c r="H133" s="260">
        <f t="shared" si="11"/>
        <v>34</v>
      </c>
      <c r="I133" s="257" t="str">
        <f t="shared" si="12"/>
        <v>Senior</v>
      </c>
      <c r="J133" s="256" t="s">
        <v>1316</v>
      </c>
      <c r="K133" s="261">
        <v>88062900495</v>
      </c>
      <c r="L133" s="262" t="s">
        <v>1527</v>
      </c>
      <c r="N133" s="25"/>
      <c r="O133" s="25"/>
      <c r="P133" s="25"/>
      <c r="Q133" s="307"/>
    </row>
    <row r="134" spans="1:17" x14ac:dyDescent="0.2">
      <c r="A134" s="230" t="s">
        <v>630</v>
      </c>
      <c r="B134" s="231" t="s">
        <v>1408</v>
      </c>
      <c r="C134" s="231" t="s">
        <v>436</v>
      </c>
      <c r="D134" s="231" t="s">
        <v>242</v>
      </c>
      <c r="E134" s="237" t="str">
        <f t="shared" si="9"/>
        <v>Men Senior</v>
      </c>
      <c r="F134" s="242">
        <v>35961</v>
      </c>
      <c r="G134" s="239">
        <f t="shared" si="10"/>
        <v>44926</v>
      </c>
      <c r="H134" s="240">
        <f t="shared" si="11"/>
        <v>24</v>
      </c>
      <c r="I134" s="237" t="str">
        <f t="shared" si="12"/>
        <v>Senior</v>
      </c>
      <c r="J134" s="231" t="s">
        <v>1316</v>
      </c>
      <c r="K134" s="241">
        <v>98061500027</v>
      </c>
      <c r="L134" s="246" t="s">
        <v>1527</v>
      </c>
      <c r="N134" s="263"/>
      <c r="O134" s="263"/>
      <c r="P134" s="263"/>
    </row>
    <row r="135" spans="1:17" s="263" customFormat="1" x14ac:dyDescent="0.2">
      <c r="A135" s="255" t="s">
        <v>631</v>
      </c>
      <c r="B135" s="256" t="s">
        <v>50</v>
      </c>
      <c r="C135" s="256" t="s">
        <v>189</v>
      </c>
      <c r="D135" s="256" t="s">
        <v>360</v>
      </c>
      <c r="E135" s="257" t="str">
        <f t="shared" si="9"/>
        <v>Men Master</v>
      </c>
      <c r="F135" s="258">
        <v>25560</v>
      </c>
      <c r="G135" s="259">
        <f t="shared" si="10"/>
        <v>44926</v>
      </c>
      <c r="H135" s="260">
        <f t="shared" si="11"/>
        <v>53</v>
      </c>
      <c r="I135" s="257" t="str">
        <f t="shared" si="12"/>
        <v>Master</v>
      </c>
      <c r="J135" s="256" t="s">
        <v>1316</v>
      </c>
      <c r="K135" s="261">
        <v>69122235136082</v>
      </c>
      <c r="L135" s="262" t="s">
        <v>1744</v>
      </c>
      <c r="O135" s="25"/>
      <c r="P135" s="25"/>
      <c r="Q135" s="307"/>
    </row>
    <row r="136" spans="1:17" s="263" customFormat="1" x14ac:dyDescent="0.2">
      <c r="A136" s="255" t="s">
        <v>632</v>
      </c>
      <c r="B136" s="256" t="s">
        <v>39</v>
      </c>
      <c r="C136" s="256" t="s">
        <v>155</v>
      </c>
      <c r="D136" s="256" t="s">
        <v>387</v>
      </c>
      <c r="E136" s="257" t="str">
        <f t="shared" si="9"/>
        <v>Men Veteran</v>
      </c>
      <c r="F136" s="258">
        <v>28213</v>
      </c>
      <c r="G136" s="259">
        <f t="shared" si="10"/>
        <v>44926</v>
      </c>
      <c r="H136" s="260">
        <f t="shared" si="11"/>
        <v>45</v>
      </c>
      <c r="I136" s="257" t="str">
        <f t="shared" si="12"/>
        <v>Veteran</v>
      </c>
      <c r="J136" s="256" t="s">
        <v>1316</v>
      </c>
      <c r="K136" s="261">
        <v>77032900259</v>
      </c>
      <c r="L136" s="262" t="s">
        <v>1527</v>
      </c>
      <c r="N136" s="25"/>
      <c r="Q136" s="307"/>
    </row>
    <row r="137" spans="1:17" x14ac:dyDescent="0.2">
      <c r="A137" s="230" t="s">
        <v>633</v>
      </c>
      <c r="B137" s="231" t="s">
        <v>1293</v>
      </c>
      <c r="C137" s="231" t="s">
        <v>460</v>
      </c>
      <c r="D137" s="231" t="s">
        <v>157</v>
      </c>
      <c r="E137" s="237" t="str">
        <f t="shared" si="9"/>
        <v>Ladies Grand Masters</v>
      </c>
      <c r="F137" s="242">
        <v>21772</v>
      </c>
      <c r="G137" s="239">
        <f t="shared" si="10"/>
        <v>44926</v>
      </c>
      <c r="H137" s="240">
        <f t="shared" si="11"/>
        <v>63</v>
      </c>
      <c r="I137" s="237" t="str">
        <f t="shared" si="12"/>
        <v>Grand Masters</v>
      </c>
      <c r="J137" s="231" t="s">
        <v>67</v>
      </c>
      <c r="K137" s="241"/>
      <c r="L137" s="246"/>
      <c r="N137" s="263"/>
      <c r="O137" s="263"/>
      <c r="P137" s="263"/>
    </row>
    <row r="138" spans="1:17" s="263" customFormat="1" x14ac:dyDescent="0.2">
      <c r="A138" s="255" t="s">
        <v>634</v>
      </c>
      <c r="B138" s="256" t="s">
        <v>50</v>
      </c>
      <c r="C138" s="256" t="s">
        <v>83</v>
      </c>
      <c r="D138" s="256" t="s">
        <v>421</v>
      </c>
      <c r="E138" s="257" t="str">
        <f t="shared" si="9"/>
        <v>Men Grand Masters</v>
      </c>
      <c r="F138" s="258">
        <v>20998</v>
      </c>
      <c r="G138" s="259">
        <f t="shared" si="10"/>
        <v>44926</v>
      </c>
      <c r="H138" s="260">
        <f t="shared" si="11"/>
        <v>65</v>
      </c>
      <c r="I138" s="257" t="str">
        <f t="shared" si="12"/>
        <v>Grand Masters</v>
      </c>
      <c r="J138" s="256" t="s">
        <v>1316</v>
      </c>
      <c r="K138" s="261">
        <v>570627500</v>
      </c>
      <c r="L138" s="262" t="s">
        <v>1527</v>
      </c>
      <c r="N138" s="25"/>
      <c r="O138" s="25"/>
      <c r="P138" s="25"/>
      <c r="Q138" s="307"/>
    </row>
    <row r="139" spans="1:17" x14ac:dyDescent="0.2">
      <c r="A139" s="230" t="s">
        <v>635</v>
      </c>
      <c r="B139" s="231" t="s">
        <v>1387</v>
      </c>
      <c r="C139" s="231" t="s">
        <v>100</v>
      </c>
      <c r="D139" s="231" t="s">
        <v>417</v>
      </c>
      <c r="E139" s="237" t="str">
        <f t="shared" si="9"/>
        <v>Men Veteran</v>
      </c>
      <c r="F139" s="242">
        <v>26857</v>
      </c>
      <c r="G139" s="239">
        <f t="shared" si="10"/>
        <v>44926</v>
      </c>
      <c r="H139" s="240">
        <f t="shared" si="11"/>
        <v>49</v>
      </c>
      <c r="I139" s="237" t="str">
        <f t="shared" si="12"/>
        <v>Veteran</v>
      </c>
      <c r="J139" s="231" t="s">
        <v>1316</v>
      </c>
      <c r="K139" s="241">
        <v>73071210272</v>
      </c>
      <c r="L139" s="246" t="s">
        <v>1527</v>
      </c>
      <c r="N139" s="263"/>
      <c r="O139" s="263"/>
      <c r="P139" s="263"/>
    </row>
    <row r="140" spans="1:17" s="263" customFormat="1" x14ac:dyDescent="0.2">
      <c r="A140" s="277" t="s">
        <v>636</v>
      </c>
      <c r="B140" s="256" t="s">
        <v>43</v>
      </c>
      <c r="C140" s="256" t="s">
        <v>1956</v>
      </c>
      <c r="D140" s="256" t="s">
        <v>1905</v>
      </c>
      <c r="E140" s="257" t="str">
        <f t="shared" si="9"/>
        <v>Men U/16</v>
      </c>
      <c r="F140" s="258">
        <v>38875</v>
      </c>
      <c r="G140" s="259">
        <f t="shared" si="10"/>
        <v>44926</v>
      </c>
      <c r="H140" s="260">
        <f t="shared" si="11"/>
        <v>16</v>
      </c>
      <c r="I140" s="257" t="str">
        <f t="shared" si="12"/>
        <v>U/16</v>
      </c>
      <c r="J140" s="256" t="s">
        <v>1316</v>
      </c>
      <c r="K140" s="261" t="s">
        <v>1955</v>
      </c>
      <c r="L140" s="262" t="s">
        <v>1527</v>
      </c>
      <c r="N140" s="25"/>
      <c r="O140" s="25"/>
      <c r="P140" s="25"/>
      <c r="Q140" s="307"/>
    </row>
    <row r="141" spans="1:17" x14ac:dyDescent="0.2">
      <c r="A141" s="230" t="s">
        <v>637</v>
      </c>
      <c r="B141" s="231" t="s">
        <v>1387</v>
      </c>
      <c r="C141" s="231" t="s">
        <v>110</v>
      </c>
      <c r="D141" s="231" t="s">
        <v>420</v>
      </c>
      <c r="E141" s="237" t="str">
        <f t="shared" si="9"/>
        <v>Ladies Grand Masters</v>
      </c>
      <c r="F141" s="242">
        <v>20702</v>
      </c>
      <c r="G141" s="239">
        <f t="shared" si="10"/>
        <v>44926</v>
      </c>
      <c r="H141" s="240">
        <f t="shared" si="11"/>
        <v>66</v>
      </c>
      <c r="I141" s="237" t="str">
        <f t="shared" si="12"/>
        <v>Grand Masters</v>
      </c>
      <c r="J141" s="231" t="s">
        <v>67</v>
      </c>
      <c r="K141" s="241">
        <v>56090400343</v>
      </c>
      <c r="L141" s="246" t="s">
        <v>1527</v>
      </c>
      <c r="O141" s="263"/>
      <c r="P141" s="263"/>
    </row>
    <row r="142" spans="1:17" x14ac:dyDescent="0.25">
      <c r="A142" s="230" t="s">
        <v>638</v>
      </c>
      <c r="B142" s="231" t="s">
        <v>1402</v>
      </c>
      <c r="C142" s="231" t="s">
        <v>189</v>
      </c>
      <c r="D142" s="231" t="s">
        <v>82</v>
      </c>
      <c r="E142" s="237" t="str">
        <f t="shared" si="9"/>
        <v>Men Veteran</v>
      </c>
      <c r="F142" s="242">
        <v>30197</v>
      </c>
      <c r="G142" s="239">
        <f t="shared" si="10"/>
        <v>44926</v>
      </c>
      <c r="H142" s="240">
        <f t="shared" si="11"/>
        <v>40</v>
      </c>
      <c r="I142" s="237" t="str">
        <f t="shared" si="12"/>
        <v>Veteran</v>
      </c>
      <c r="J142" s="231" t="s">
        <v>1316</v>
      </c>
      <c r="K142" s="241">
        <v>82090310030</v>
      </c>
      <c r="L142" s="246" t="s">
        <v>1527</v>
      </c>
      <c r="N142" s="27"/>
    </row>
    <row r="143" spans="1:17" s="27" customFormat="1" x14ac:dyDescent="0.25">
      <c r="A143" s="230" t="s">
        <v>639</v>
      </c>
      <c r="B143" s="231" t="s">
        <v>1402</v>
      </c>
      <c r="C143" s="231" t="s">
        <v>104</v>
      </c>
      <c r="D143" s="231" t="s">
        <v>395</v>
      </c>
      <c r="E143" s="237" t="str">
        <f t="shared" ref="E143:E206" si="13">CONCATENATE(J143," ",I143)</f>
        <v>Men Master</v>
      </c>
      <c r="F143" s="242">
        <v>24377</v>
      </c>
      <c r="G143" s="239">
        <f t="shared" ref="G143:G206" si="14">$G$5</f>
        <v>44926</v>
      </c>
      <c r="H143" s="240">
        <f t="shared" ref="H143:H206" si="15">INT(YEARFRAC(F143,G143))</f>
        <v>56</v>
      </c>
      <c r="I143" s="237" t="str">
        <f t="shared" ref="I143:I206" si="16">IF(H143="","Senior",IF(H143&gt;59.999,"Grand Masters",IF(H143&gt;49.999,"Master",IF(H143&gt;39.999,"Veteran",IF(H143&gt;21.999,"Senior",IF(H143&gt;16.999,"U/21","U/16"))))))</f>
        <v>Master</v>
      </c>
      <c r="J143" s="231" t="s">
        <v>1316</v>
      </c>
      <c r="K143" s="241">
        <v>70111800153</v>
      </c>
      <c r="L143" s="246" t="s">
        <v>1527</v>
      </c>
      <c r="N143" s="263"/>
      <c r="O143" s="25"/>
      <c r="P143" s="25"/>
      <c r="Q143" s="307"/>
    </row>
    <row r="144" spans="1:17" s="263" customFormat="1" x14ac:dyDescent="0.25">
      <c r="A144" s="255" t="s">
        <v>640</v>
      </c>
      <c r="B144" s="256" t="s">
        <v>2087</v>
      </c>
      <c r="C144" s="256" t="s">
        <v>243</v>
      </c>
      <c r="D144" s="256" t="s">
        <v>354</v>
      </c>
      <c r="E144" s="257" t="str">
        <f t="shared" si="13"/>
        <v>Men Veteran</v>
      </c>
      <c r="F144" s="258">
        <v>28164</v>
      </c>
      <c r="G144" s="259">
        <f t="shared" si="14"/>
        <v>44926</v>
      </c>
      <c r="H144" s="260">
        <f t="shared" si="15"/>
        <v>45</v>
      </c>
      <c r="I144" s="257" t="str">
        <f t="shared" si="16"/>
        <v>Veteran</v>
      </c>
      <c r="J144" s="256" t="s">
        <v>1316</v>
      </c>
      <c r="K144" s="261">
        <v>77020810403</v>
      </c>
      <c r="L144" s="262" t="s">
        <v>1527</v>
      </c>
      <c r="N144" s="25"/>
      <c r="O144" s="27"/>
      <c r="P144" s="27"/>
      <c r="Q144" s="308"/>
    </row>
    <row r="145" spans="1:17" x14ac:dyDescent="0.2">
      <c r="A145" s="230" t="s">
        <v>641</v>
      </c>
      <c r="B145" s="231" t="s">
        <v>1402</v>
      </c>
      <c r="C145" s="231" t="s">
        <v>200</v>
      </c>
      <c r="D145" s="231" t="s">
        <v>143</v>
      </c>
      <c r="E145" s="237" t="str">
        <f t="shared" si="13"/>
        <v>Men Veteran</v>
      </c>
      <c r="F145" s="242">
        <v>27585</v>
      </c>
      <c r="G145" s="239">
        <f t="shared" si="14"/>
        <v>44926</v>
      </c>
      <c r="H145" s="240">
        <f t="shared" si="15"/>
        <v>47</v>
      </c>
      <c r="I145" s="237" t="str">
        <f t="shared" si="16"/>
        <v>Veteran</v>
      </c>
      <c r="J145" s="231" t="s">
        <v>1316</v>
      </c>
      <c r="K145" s="241">
        <v>75071010240</v>
      </c>
      <c r="L145" s="246" t="s">
        <v>1527</v>
      </c>
      <c r="N145" s="263"/>
      <c r="O145" s="263"/>
      <c r="P145" s="263"/>
    </row>
    <row r="146" spans="1:17" s="263" customFormat="1" x14ac:dyDescent="0.2">
      <c r="A146" s="255" t="s">
        <v>642</v>
      </c>
      <c r="B146" s="256" t="s">
        <v>40</v>
      </c>
      <c r="C146" s="256" t="s">
        <v>177</v>
      </c>
      <c r="D146" s="256" t="s">
        <v>194</v>
      </c>
      <c r="E146" s="257" t="str">
        <f t="shared" si="13"/>
        <v>Men Grand Masters</v>
      </c>
      <c r="F146" s="258">
        <v>22774</v>
      </c>
      <c r="G146" s="259">
        <f t="shared" si="14"/>
        <v>44926</v>
      </c>
      <c r="H146" s="260">
        <f t="shared" si="15"/>
        <v>60</v>
      </c>
      <c r="I146" s="257" t="str">
        <f t="shared" si="16"/>
        <v>Grand Masters</v>
      </c>
      <c r="J146" s="256" t="s">
        <v>1316</v>
      </c>
      <c r="K146" s="261">
        <v>6205085090107</v>
      </c>
      <c r="L146" s="262" t="s">
        <v>1529</v>
      </c>
      <c r="N146" s="287"/>
      <c r="O146" s="25"/>
      <c r="P146" s="25"/>
      <c r="Q146" s="307"/>
    </row>
    <row r="147" spans="1:17" s="287" customFormat="1" x14ac:dyDescent="0.2">
      <c r="A147" s="279" t="s">
        <v>643</v>
      </c>
      <c r="B147" s="280" t="s">
        <v>41</v>
      </c>
      <c r="C147" s="280" t="s">
        <v>188</v>
      </c>
      <c r="D147" s="280" t="s">
        <v>158</v>
      </c>
      <c r="E147" s="281" t="str">
        <f t="shared" si="13"/>
        <v>Men Senior</v>
      </c>
      <c r="F147" s="282">
        <v>30617</v>
      </c>
      <c r="G147" s="283">
        <f t="shared" si="14"/>
        <v>44926</v>
      </c>
      <c r="H147" s="284">
        <f t="shared" si="15"/>
        <v>39</v>
      </c>
      <c r="I147" s="281" t="str">
        <f t="shared" si="16"/>
        <v>Senior</v>
      </c>
      <c r="J147" s="280" t="s">
        <v>1316</v>
      </c>
      <c r="K147" s="285">
        <v>83102810462</v>
      </c>
      <c r="L147" s="286" t="s">
        <v>1527</v>
      </c>
      <c r="O147" s="263"/>
      <c r="P147" s="263"/>
      <c r="Q147" s="307"/>
    </row>
    <row r="148" spans="1:17" s="287" customFormat="1" x14ac:dyDescent="0.2">
      <c r="A148" s="279" t="s">
        <v>644</v>
      </c>
      <c r="B148" s="280" t="s">
        <v>42</v>
      </c>
      <c r="C148" s="280" t="s">
        <v>414</v>
      </c>
      <c r="D148" s="280" t="s">
        <v>82</v>
      </c>
      <c r="E148" s="281" t="str">
        <f t="shared" si="13"/>
        <v>Ladies Grand Masters</v>
      </c>
      <c r="F148" s="282">
        <v>21323</v>
      </c>
      <c r="G148" s="283">
        <f t="shared" si="14"/>
        <v>44926</v>
      </c>
      <c r="H148" s="284">
        <f t="shared" si="15"/>
        <v>64</v>
      </c>
      <c r="I148" s="281" t="str">
        <f t="shared" si="16"/>
        <v>Grand Masters</v>
      </c>
      <c r="J148" s="280" t="s">
        <v>67</v>
      </c>
      <c r="K148" s="285">
        <v>5805180064005</v>
      </c>
      <c r="L148" s="286" t="s">
        <v>1530</v>
      </c>
      <c r="Q148" s="307"/>
    </row>
    <row r="149" spans="1:17" s="287" customFormat="1" x14ac:dyDescent="0.2">
      <c r="A149" s="279" t="s">
        <v>645</v>
      </c>
      <c r="B149" s="280" t="s">
        <v>42</v>
      </c>
      <c r="C149" s="280" t="s">
        <v>83</v>
      </c>
      <c r="D149" s="280" t="s">
        <v>84</v>
      </c>
      <c r="E149" s="281" t="str">
        <f t="shared" si="13"/>
        <v>Men Veteran</v>
      </c>
      <c r="F149" s="282">
        <v>28605</v>
      </c>
      <c r="G149" s="283">
        <f t="shared" si="14"/>
        <v>44926</v>
      </c>
      <c r="H149" s="284">
        <f t="shared" si="15"/>
        <v>44</v>
      </c>
      <c r="I149" s="281" t="str">
        <f t="shared" si="16"/>
        <v>Veteran</v>
      </c>
      <c r="J149" s="280" t="s">
        <v>1316</v>
      </c>
      <c r="K149" s="285">
        <v>78042510381</v>
      </c>
      <c r="L149" s="286" t="s">
        <v>1527</v>
      </c>
      <c r="N149" s="263"/>
      <c r="Q149" s="307"/>
    </row>
    <row r="150" spans="1:17" s="263" customFormat="1" x14ac:dyDescent="0.2">
      <c r="A150" s="255" t="s">
        <v>646</v>
      </c>
      <c r="B150" s="256" t="s">
        <v>40</v>
      </c>
      <c r="C150" s="256" t="s">
        <v>101</v>
      </c>
      <c r="D150" s="256" t="s">
        <v>190</v>
      </c>
      <c r="E150" s="257" t="str">
        <f t="shared" si="13"/>
        <v>Men Grand Masters</v>
      </c>
      <c r="F150" s="258">
        <v>20390</v>
      </c>
      <c r="G150" s="259">
        <f t="shared" si="14"/>
        <v>44926</v>
      </c>
      <c r="H150" s="260">
        <f t="shared" si="15"/>
        <v>67</v>
      </c>
      <c r="I150" s="257" t="str">
        <f t="shared" si="16"/>
        <v>Grand Masters</v>
      </c>
      <c r="J150" s="256" t="s">
        <v>1316</v>
      </c>
      <c r="K150" s="261">
        <v>55103010027</v>
      </c>
      <c r="L150" s="262" t="s">
        <v>1527</v>
      </c>
      <c r="O150" s="287"/>
      <c r="P150" s="287"/>
      <c r="Q150" s="307"/>
    </row>
    <row r="151" spans="1:17" s="263" customFormat="1" x14ac:dyDescent="0.2">
      <c r="A151" s="255" t="s">
        <v>647</v>
      </c>
      <c r="B151" s="256" t="s">
        <v>2087</v>
      </c>
      <c r="C151" s="256" t="s">
        <v>1926</v>
      </c>
      <c r="D151" s="256" t="s">
        <v>1927</v>
      </c>
      <c r="E151" s="257" t="str">
        <f t="shared" si="13"/>
        <v>Men Master</v>
      </c>
      <c r="F151" s="258">
        <v>26639</v>
      </c>
      <c r="G151" s="259">
        <f t="shared" si="14"/>
        <v>44926</v>
      </c>
      <c r="H151" s="260">
        <f t="shared" si="15"/>
        <v>50</v>
      </c>
      <c r="I151" s="257" t="str">
        <f t="shared" si="16"/>
        <v>Master</v>
      </c>
      <c r="J151" s="256" t="s">
        <v>1316</v>
      </c>
      <c r="K151" s="261">
        <v>72120610320</v>
      </c>
      <c r="L151" s="262" t="s">
        <v>1527</v>
      </c>
      <c r="Q151" s="307"/>
    </row>
    <row r="152" spans="1:17" s="263" customFormat="1" x14ac:dyDescent="0.2">
      <c r="A152" s="255" t="s">
        <v>648</v>
      </c>
      <c r="B152" s="256" t="s">
        <v>43</v>
      </c>
      <c r="C152" s="256" t="s">
        <v>374</v>
      </c>
      <c r="D152" s="256" t="s">
        <v>408</v>
      </c>
      <c r="E152" s="257" t="str">
        <f t="shared" si="13"/>
        <v>Men Veteran</v>
      </c>
      <c r="F152" s="258">
        <v>27224</v>
      </c>
      <c r="G152" s="259">
        <f t="shared" si="14"/>
        <v>44926</v>
      </c>
      <c r="H152" s="260">
        <f t="shared" si="15"/>
        <v>48</v>
      </c>
      <c r="I152" s="257" t="str">
        <f t="shared" si="16"/>
        <v>Veteran</v>
      </c>
      <c r="J152" s="256" t="s">
        <v>1316</v>
      </c>
      <c r="K152" s="261">
        <v>74071410310</v>
      </c>
      <c r="L152" s="262" t="s">
        <v>1527</v>
      </c>
      <c r="Q152" s="307"/>
    </row>
    <row r="153" spans="1:17" s="263" customFormat="1" x14ac:dyDescent="0.2">
      <c r="A153" s="255" t="s">
        <v>649</v>
      </c>
      <c r="B153" s="256" t="s">
        <v>40</v>
      </c>
      <c r="C153" s="256" t="s">
        <v>195</v>
      </c>
      <c r="D153" s="256" t="s">
        <v>196</v>
      </c>
      <c r="E153" s="257" t="str">
        <f t="shared" si="13"/>
        <v>Men Veteran</v>
      </c>
      <c r="F153" s="258">
        <v>28357</v>
      </c>
      <c r="G153" s="259">
        <f t="shared" si="14"/>
        <v>44926</v>
      </c>
      <c r="H153" s="260">
        <f t="shared" si="15"/>
        <v>45</v>
      </c>
      <c r="I153" s="257" t="str">
        <f t="shared" si="16"/>
        <v>Veteran</v>
      </c>
      <c r="J153" s="256" t="s">
        <v>1316</v>
      </c>
      <c r="K153" s="261">
        <v>77082010354</v>
      </c>
      <c r="L153" s="262" t="s">
        <v>1527</v>
      </c>
      <c r="Q153" s="307"/>
    </row>
    <row r="154" spans="1:17" s="263" customFormat="1" ht="13.5" customHeight="1" x14ac:dyDescent="0.2">
      <c r="A154" s="255" t="s">
        <v>650</v>
      </c>
      <c r="B154" s="256" t="s">
        <v>38</v>
      </c>
      <c r="C154" s="256" t="s">
        <v>457</v>
      </c>
      <c r="D154" s="256" t="s">
        <v>70</v>
      </c>
      <c r="E154" s="257" t="str">
        <f t="shared" si="13"/>
        <v>Ladies Veteran</v>
      </c>
      <c r="F154" s="258">
        <v>27616</v>
      </c>
      <c r="G154" s="259">
        <f t="shared" si="14"/>
        <v>44926</v>
      </c>
      <c r="H154" s="260">
        <f t="shared" si="15"/>
        <v>47</v>
      </c>
      <c r="I154" s="257" t="str">
        <f t="shared" si="16"/>
        <v>Veteran</v>
      </c>
      <c r="J154" s="256" t="s">
        <v>67</v>
      </c>
      <c r="K154" s="261">
        <v>75081050067</v>
      </c>
      <c r="L154" s="262" t="s">
        <v>1527</v>
      </c>
      <c r="Q154" s="307"/>
    </row>
    <row r="155" spans="1:17" s="263" customFormat="1" x14ac:dyDescent="0.2">
      <c r="A155" s="255" t="s">
        <v>651</v>
      </c>
      <c r="B155" s="256" t="s">
        <v>2087</v>
      </c>
      <c r="C155" s="256" t="s">
        <v>349</v>
      </c>
      <c r="D155" s="256" t="s">
        <v>346</v>
      </c>
      <c r="E155" s="257" t="str">
        <f t="shared" si="13"/>
        <v>Ladies Senior</v>
      </c>
      <c r="F155" s="258">
        <v>35445</v>
      </c>
      <c r="G155" s="259">
        <f t="shared" si="14"/>
        <v>44926</v>
      </c>
      <c r="H155" s="260">
        <f t="shared" si="15"/>
        <v>25</v>
      </c>
      <c r="I155" s="257" t="str">
        <f t="shared" si="16"/>
        <v>Senior</v>
      </c>
      <c r="J155" s="256" t="s">
        <v>67</v>
      </c>
      <c r="K155" s="261">
        <v>97011500057</v>
      </c>
      <c r="L155" s="262" t="s">
        <v>1527</v>
      </c>
      <c r="N155" s="25"/>
      <c r="Q155" s="307"/>
    </row>
    <row r="156" spans="1:17" x14ac:dyDescent="0.2">
      <c r="A156" s="230" t="s">
        <v>652</v>
      </c>
      <c r="B156" s="231" t="s">
        <v>2133</v>
      </c>
      <c r="C156" s="231" t="s">
        <v>351</v>
      </c>
      <c r="D156" s="231" t="s">
        <v>348</v>
      </c>
      <c r="E156" s="237" t="str">
        <f t="shared" si="13"/>
        <v>Men Master</v>
      </c>
      <c r="F156" s="242">
        <v>23171</v>
      </c>
      <c r="G156" s="239">
        <f t="shared" si="14"/>
        <v>44926</v>
      </c>
      <c r="H156" s="240">
        <f t="shared" si="15"/>
        <v>59</v>
      </c>
      <c r="I156" s="237" t="str">
        <f t="shared" si="16"/>
        <v>Master</v>
      </c>
      <c r="J156" s="231" t="s">
        <v>1316</v>
      </c>
      <c r="K156" s="241">
        <v>63060900183</v>
      </c>
      <c r="L156" s="246" t="s">
        <v>1527</v>
      </c>
      <c r="N156" s="263"/>
      <c r="O156" s="263"/>
      <c r="P156" s="263"/>
    </row>
    <row r="157" spans="1:17" s="263" customFormat="1" x14ac:dyDescent="0.2">
      <c r="A157" s="255" t="s">
        <v>653</v>
      </c>
      <c r="B157" s="256" t="s">
        <v>2087</v>
      </c>
      <c r="C157" s="256" t="s">
        <v>90</v>
      </c>
      <c r="D157" s="256" t="s">
        <v>378</v>
      </c>
      <c r="E157" s="257" t="str">
        <f t="shared" si="13"/>
        <v>Men Senior</v>
      </c>
      <c r="F157" s="258">
        <v>33995</v>
      </c>
      <c r="G157" s="259">
        <f t="shared" si="14"/>
        <v>44926</v>
      </c>
      <c r="H157" s="260">
        <f t="shared" si="15"/>
        <v>29</v>
      </c>
      <c r="I157" s="257" t="str">
        <f t="shared" si="16"/>
        <v>Senior</v>
      </c>
      <c r="J157" s="256" t="s">
        <v>1316</v>
      </c>
      <c r="K157" s="261">
        <v>9301260035</v>
      </c>
      <c r="L157" s="262" t="s">
        <v>1527</v>
      </c>
      <c r="N157" s="25"/>
      <c r="O157" s="25"/>
      <c r="P157" s="25"/>
      <c r="Q157" s="307"/>
    </row>
    <row r="158" spans="1:17" x14ac:dyDescent="0.2">
      <c r="A158" s="230" t="s">
        <v>654</v>
      </c>
      <c r="B158" s="231" t="s">
        <v>1293</v>
      </c>
      <c r="C158" s="231" t="s">
        <v>455</v>
      </c>
      <c r="D158" s="231" t="s">
        <v>140</v>
      </c>
      <c r="E158" s="237" t="str">
        <f t="shared" si="13"/>
        <v>Ladies Master</v>
      </c>
      <c r="F158" s="242">
        <v>24211</v>
      </c>
      <c r="G158" s="239">
        <f t="shared" si="14"/>
        <v>44926</v>
      </c>
      <c r="H158" s="240">
        <f t="shared" si="15"/>
        <v>56</v>
      </c>
      <c r="I158" s="237" t="str">
        <f t="shared" si="16"/>
        <v>Master</v>
      </c>
      <c r="J158" s="231" t="s">
        <v>67</v>
      </c>
      <c r="K158" s="241">
        <v>66041400882</v>
      </c>
      <c r="L158" s="246" t="s">
        <v>1527</v>
      </c>
      <c r="O158" s="263"/>
      <c r="P158" s="263"/>
    </row>
    <row r="159" spans="1:17" x14ac:dyDescent="0.2">
      <c r="A159" s="230" t="s">
        <v>655</v>
      </c>
      <c r="B159" s="231" t="s">
        <v>1408</v>
      </c>
      <c r="C159" s="231" t="s">
        <v>437</v>
      </c>
      <c r="D159" s="231" t="s">
        <v>240</v>
      </c>
      <c r="E159" s="237" t="str">
        <f t="shared" si="13"/>
        <v>Men Senior</v>
      </c>
      <c r="F159" s="242">
        <v>36060</v>
      </c>
      <c r="G159" s="239">
        <f t="shared" si="14"/>
        <v>44926</v>
      </c>
      <c r="H159" s="240">
        <f t="shared" si="15"/>
        <v>24</v>
      </c>
      <c r="I159" s="237" t="str">
        <f t="shared" si="16"/>
        <v>Senior</v>
      </c>
      <c r="J159" s="231" t="s">
        <v>1316</v>
      </c>
      <c r="K159" s="241"/>
      <c r="L159" s="246"/>
      <c r="N159" s="287"/>
    </row>
    <row r="160" spans="1:17" s="287" customFormat="1" x14ac:dyDescent="0.2">
      <c r="A160" s="279" t="s">
        <v>656</v>
      </c>
      <c r="B160" s="280" t="s">
        <v>44</v>
      </c>
      <c r="C160" s="280" t="s">
        <v>452</v>
      </c>
      <c r="D160" s="280" t="s">
        <v>311</v>
      </c>
      <c r="E160" s="281" t="str">
        <f t="shared" si="13"/>
        <v>Men Senior</v>
      </c>
      <c r="F160" s="282">
        <v>36537</v>
      </c>
      <c r="G160" s="283">
        <f t="shared" si="14"/>
        <v>44926</v>
      </c>
      <c r="H160" s="284">
        <f t="shared" si="15"/>
        <v>22</v>
      </c>
      <c r="I160" s="281" t="str">
        <f t="shared" si="16"/>
        <v>Senior</v>
      </c>
      <c r="J160" s="280" t="s">
        <v>1316</v>
      </c>
      <c r="K160" s="285" t="s">
        <v>1536</v>
      </c>
      <c r="L160" s="286" t="s">
        <v>1527</v>
      </c>
      <c r="N160" s="263"/>
      <c r="O160" s="25"/>
      <c r="P160" s="25"/>
      <c r="Q160" s="307"/>
    </row>
    <row r="161" spans="1:17" s="263" customFormat="1" x14ac:dyDescent="0.2">
      <c r="A161" s="255" t="s">
        <v>657</v>
      </c>
      <c r="B161" s="256" t="s">
        <v>47</v>
      </c>
      <c r="C161" s="256" t="s">
        <v>250</v>
      </c>
      <c r="D161" s="256" t="s">
        <v>115</v>
      </c>
      <c r="E161" s="257" t="str">
        <f t="shared" si="13"/>
        <v>Men Grand Masters</v>
      </c>
      <c r="F161" s="258">
        <v>19427</v>
      </c>
      <c r="G161" s="259">
        <f t="shared" si="14"/>
        <v>44926</v>
      </c>
      <c r="H161" s="260">
        <f t="shared" si="15"/>
        <v>69</v>
      </c>
      <c r="I161" s="257" t="str">
        <f t="shared" si="16"/>
        <v>Grand Masters</v>
      </c>
      <c r="J161" s="256" t="s">
        <v>1316</v>
      </c>
      <c r="K161" s="261">
        <v>53030900371</v>
      </c>
      <c r="L161" s="262" t="s">
        <v>1527</v>
      </c>
      <c r="O161" s="287"/>
      <c r="P161" s="287"/>
      <c r="Q161" s="307"/>
    </row>
    <row r="162" spans="1:17" s="263" customFormat="1" x14ac:dyDescent="0.2">
      <c r="A162" s="255" t="s">
        <v>658</v>
      </c>
      <c r="B162" s="256" t="s">
        <v>40</v>
      </c>
      <c r="C162" s="256" t="s">
        <v>238</v>
      </c>
      <c r="D162" s="256" t="s">
        <v>337</v>
      </c>
      <c r="E162" s="257" t="str">
        <f t="shared" si="13"/>
        <v>Men Veteran</v>
      </c>
      <c r="F162" s="258">
        <v>29922</v>
      </c>
      <c r="G162" s="259">
        <f t="shared" si="14"/>
        <v>44926</v>
      </c>
      <c r="H162" s="260">
        <f t="shared" si="15"/>
        <v>41</v>
      </c>
      <c r="I162" s="257" t="str">
        <f t="shared" si="16"/>
        <v>Veteran</v>
      </c>
      <c r="J162" s="256" t="s">
        <v>1316</v>
      </c>
      <c r="K162" s="261">
        <v>81120210607</v>
      </c>
      <c r="L162" s="262" t="s">
        <v>1527</v>
      </c>
      <c r="N162" s="25"/>
      <c r="Q162" s="307"/>
    </row>
    <row r="163" spans="1:17" x14ac:dyDescent="0.2">
      <c r="A163" s="230" t="s">
        <v>659</v>
      </c>
      <c r="B163" s="231" t="s">
        <v>1408</v>
      </c>
      <c r="C163" s="231" t="s">
        <v>235</v>
      </c>
      <c r="D163" s="231" t="s">
        <v>236</v>
      </c>
      <c r="E163" s="237" t="str">
        <f t="shared" si="13"/>
        <v>Men Veteran</v>
      </c>
      <c r="F163" s="242">
        <v>28757</v>
      </c>
      <c r="G163" s="239">
        <f t="shared" si="14"/>
        <v>44926</v>
      </c>
      <c r="H163" s="240">
        <f t="shared" si="15"/>
        <v>44</v>
      </c>
      <c r="I163" s="237" t="str">
        <f t="shared" si="16"/>
        <v>Veteran</v>
      </c>
      <c r="J163" s="231" t="s">
        <v>1316</v>
      </c>
      <c r="K163" s="241"/>
      <c r="L163" s="246"/>
      <c r="O163" s="263"/>
      <c r="P163" s="263"/>
    </row>
    <row r="164" spans="1:17" s="263" customFormat="1" x14ac:dyDescent="0.2">
      <c r="A164" s="255" t="s">
        <v>660</v>
      </c>
      <c r="B164" s="256" t="s">
        <v>37</v>
      </c>
      <c r="C164" s="256" t="s">
        <v>467</v>
      </c>
      <c r="D164" s="256" t="s">
        <v>345</v>
      </c>
      <c r="E164" s="257" t="str">
        <f t="shared" si="13"/>
        <v>Ladies Master</v>
      </c>
      <c r="F164" s="258">
        <v>24046</v>
      </c>
      <c r="G164" s="259">
        <f t="shared" si="14"/>
        <v>44926</v>
      </c>
      <c r="H164" s="260">
        <f t="shared" si="15"/>
        <v>57</v>
      </c>
      <c r="I164" s="257" t="str">
        <f t="shared" si="16"/>
        <v>Master</v>
      </c>
      <c r="J164" s="256" t="s">
        <v>67</v>
      </c>
      <c r="K164" s="261">
        <v>65103100231</v>
      </c>
      <c r="L164" s="262" t="s">
        <v>1527</v>
      </c>
      <c r="N164" s="25"/>
      <c r="O164" s="25"/>
      <c r="P164" s="25"/>
      <c r="Q164" s="307"/>
    </row>
    <row r="165" spans="1:17" x14ac:dyDescent="0.2">
      <c r="A165" s="230" t="s">
        <v>661</v>
      </c>
      <c r="B165" s="231" t="s">
        <v>1449</v>
      </c>
      <c r="C165" s="231" t="s">
        <v>204</v>
      </c>
      <c r="D165" s="231" t="s">
        <v>376</v>
      </c>
      <c r="E165" s="237" t="str">
        <f t="shared" si="13"/>
        <v>Men Senior</v>
      </c>
      <c r="F165" s="242">
        <v>34872</v>
      </c>
      <c r="G165" s="239">
        <f t="shared" si="14"/>
        <v>44926</v>
      </c>
      <c r="H165" s="240">
        <f t="shared" si="15"/>
        <v>27</v>
      </c>
      <c r="I165" s="237" t="str">
        <f t="shared" si="16"/>
        <v>Senior</v>
      </c>
      <c r="J165" s="231" t="s">
        <v>1316</v>
      </c>
      <c r="K165" s="241"/>
      <c r="L165" s="246"/>
      <c r="N165" s="263"/>
      <c r="O165" s="263"/>
      <c r="P165" s="263"/>
    </row>
    <row r="166" spans="1:17" s="263" customFormat="1" x14ac:dyDescent="0.2">
      <c r="A166" s="255" t="s">
        <v>662</v>
      </c>
      <c r="B166" s="256" t="s">
        <v>40</v>
      </c>
      <c r="C166" s="256" t="s">
        <v>366</v>
      </c>
      <c r="D166" s="256" t="s">
        <v>108</v>
      </c>
      <c r="E166" s="257" t="str">
        <f t="shared" si="13"/>
        <v>Men Grand Masters</v>
      </c>
      <c r="F166" s="258">
        <v>22248</v>
      </c>
      <c r="G166" s="259">
        <f t="shared" si="14"/>
        <v>44926</v>
      </c>
      <c r="H166" s="260">
        <f t="shared" si="15"/>
        <v>62</v>
      </c>
      <c r="I166" s="257" t="str">
        <f t="shared" si="16"/>
        <v>Grand Masters</v>
      </c>
      <c r="J166" s="256" t="s">
        <v>1316</v>
      </c>
      <c r="K166" s="261">
        <v>60112800327</v>
      </c>
      <c r="L166" s="262" t="s">
        <v>1527</v>
      </c>
      <c r="N166" s="25"/>
      <c r="O166" s="25"/>
      <c r="P166" s="25"/>
      <c r="Q166" s="307"/>
    </row>
    <row r="167" spans="1:17" x14ac:dyDescent="0.2">
      <c r="A167" s="230" t="s">
        <v>663</v>
      </c>
      <c r="B167" s="231" t="s">
        <v>1308</v>
      </c>
      <c r="C167" s="231" t="s">
        <v>246</v>
      </c>
      <c r="D167" s="231" t="s">
        <v>261</v>
      </c>
      <c r="E167" s="237" t="str">
        <f t="shared" si="13"/>
        <v>Men Master</v>
      </c>
      <c r="F167" s="242">
        <v>25980</v>
      </c>
      <c r="G167" s="239">
        <f t="shared" si="14"/>
        <v>44926</v>
      </c>
      <c r="H167" s="240">
        <f t="shared" si="15"/>
        <v>51</v>
      </c>
      <c r="I167" s="237" t="str">
        <f t="shared" si="16"/>
        <v>Master</v>
      </c>
      <c r="J167" s="231" t="s">
        <v>1316</v>
      </c>
      <c r="K167" s="241">
        <v>71021600245</v>
      </c>
      <c r="L167" s="246" t="s">
        <v>1527</v>
      </c>
      <c r="O167" s="263"/>
      <c r="P167" s="263"/>
    </row>
    <row r="168" spans="1:17" x14ac:dyDescent="0.2">
      <c r="A168" s="230" t="s">
        <v>664</v>
      </c>
      <c r="B168" s="231" t="s">
        <v>1032</v>
      </c>
      <c r="C168" s="231" t="s">
        <v>359</v>
      </c>
      <c r="D168" s="231" t="s">
        <v>156</v>
      </c>
      <c r="E168" s="237" t="str">
        <f t="shared" si="13"/>
        <v>Men Grand Masters</v>
      </c>
      <c r="F168" s="242"/>
      <c r="G168" s="239">
        <f t="shared" si="14"/>
        <v>44926</v>
      </c>
      <c r="H168" s="240">
        <f t="shared" si="15"/>
        <v>123</v>
      </c>
      <c r="I168" s="237" t="str">
        <f t="shared" si="16"/>
        <v>Grand Masters</v>
      </c>
      <c r="J168" s="231" t="s">
        <v>1316</v>
      </c>
      <c r="K168" s="241"/>
      <c r="L168" s="246"/>
    </row>
    <row r="169" spans="1:17" s="263" customFormat="1" x14ac:dyDescent="0.2">
      <c r="A169" s="255" t="s">
        <v>665</v>
      </c>
      <c r="B169" s="256" t="s">
        <v>50</v>
      </c>
      <c r="C169" s="256" t="s">
        <v>2008</v>
      </c>
      <c r="D169" s="256" t="s">
        <v>2123</v>
      </c>
      <c r="E169" s="257" t="str">
        <f t="shared" si="13"/>
        <v>Men Veteran</v>
      </c>
      <c r="F169" s="258">
        <v>29465</v>
      </c>
      <c r="G169" s="259">
        <f t="shared" si="14"/>
        <v>44926</v>
      </c>
      <c r="H169" s="260">
        <f t="shared" si="15"/>
        <v>42</v>
      </c>
      <c r="I169" s="257" t="str">
        <f t="shared" si="16"/>
        <v>Veteran</v>
      </c>
      <c r="J169" s="256" t="s">
        <v>1316</v>
      </c>
      <c r="K169" s="261">
        <v>80090110080</v>
      </c>
      <c r="L169" s="262" t="s">
        <v>1527</v>
      </c>
      <c r="Q169" s="307"/>
    </row>
    <row r="170" spans="1:17" x14ac:dyDescent="0.2">
      <c r="A170" s="230" t="s">
        <v>666</v>
      </c>
      <c r="B170" s="231" t="s">
        <v>1310</v>
      </c>
      <c r="C170" s="231" t="s">
        <v>274</v>
      </c>
      <c r="D170" s="231" t="s">
        <v>275</v>
      </c>
      <c r="E170" s="237" t="str">
        <f t="shared" si="13"/>
        <v>Men Veteran</v>
      </c>
      <c r="F170" s="242">
        <v>27544</v>
      </c>
      <c r="G170" s="239">
        <f t="shared" si="14"/>
        <v>44926</v>
      </c>
      <c r="H170" s="240">
        <f t="shared" si="15"/>
        <v>47</v>
      </c>
      <c r="I170" s="237" t="str">
        <f t="shared" si="16"/>
        <v>Veteran</v>
      </c>
      <c r="J170" s="231" t="s">
        <v>1316</v>
      </c>
      <c r="K170" s="241">
        <v>75053000034</v>
      </c>
      <c r="L170" s="246" t="s">
        <v>1527</v>
      </c>
    </row>
    <row r="171" spans="1:17" x14ac:dyDescent="0.2">
      <c r="A171" s="230" t="s">
        <v>667</v>
      </c>
      <c r="B171" s="231" t="s">
        <v>1294</v>
      </c>
      <c r="C171" s="231" t="s">
        <v>278</v>
      </c>
      <c r="D171" s="231" t="s">
        <v>316</v>
      </c>
      <c r="E171" s="237" t="str">
        <f t="shared" si="13"/>
        <v>Men Senior</v>
      </c>
      <c r="F171" s="242">
        <v>36838</v>
      </c>
      <c r="G171" s="239">
        <f t="shared" si="14"/>
        <v>44926</v>
      </c>
      <c r="H171" s="240">
        <f t="shared" si="15"/>
        <v>22</v>
      </c>
      <c r="I171" s="237" t="str">
        <f t="shared" si="16"/>
        <v>Senior</v>
      </c>
      <c r="J171" s="231" t="s">
        <v>1316</v>
      </c>
      <c r="K171" s="241"/>
      <c r="L171" s="246" t="s">
        <v>1527</v>
      </c>
    </row>
    <row r="172" spans="1:17" x14ac:dyDescent="0.2">
      <c r="A172" s="230" t="s">
        <v>668</v>
      </c>
      <c r="B172" s="231" t="s">
        <v>1308</v>
      </c>
      <c r="C172" s="231" t="s">
        <v>2027</v>
      </c>
      <c r="D172" s="231" t="s">
        <v>142</v>
      </c>
      <c r="E172" s="237" t="str">
        <f t="shared" si="13"/>
        <v>Men Veteran</v>
      </c>
      <c r="F172" s="242">
        <v>29465</v>
      </c>
      <c r="G172" s="239">
        <f t="shared" si="14"/>
        <v>44926</v>
      </c>
      <c r="H172" s="240">
        <f t="shared" si="15"/>
        <v>42</v>
      </c>
      <c r="I172" s="237" t="str">
        <f t="shared" si="16"/>
        <v>Veteran</v>
      </c>
      <c r="J172" s="231" t="s">
        <v>1316</v>
      </c>
      <c r="K172" s="241">
        <v>80090110463</v>
      </c>
      <c r="L172" s="246" t="s">
        <v>1527</v>
      </c>
      <c r="N172" s="263"/>
    </row>
    <row r="173" spans="1:17" s="263" customFormat="1" x14ac:dyDescent="0.2">
      <c r="A173" s="255" t="s">
        <v>669</v>
      </c>
      <c r="B173" s="256" t="s">
        <v>43</v>
      </c>
      <c r="C173" s="256" t="s">
        <v>171</v>
      </c>
      <c r="D173" s="256" t="s">
        <v>280</v>
      </c>
      <c r="E173" s="257" t="str">
        <f t="shared" si="13"/>
        <v>Men Veteran</v>
      </c>
      <c r="F173" s="258">
        <v>27779</v>
      </c>
      <c r="G173" s="259">
        <f t="shared" si="14"/>
        <v>44926</v>
      </c>
      <c r="H173" s="260">
        <f t="shared" si="15"/>
        <v>46</v>
      </c>
      <c r="I173" s="257" t="str">
        <f t="shared" si="16"/>
        <v>Veteran</v>
      </c>
      <c r="J173" s="256" t="s">
        <v>1316</v>
      </c>
      <c r="K173" s="261">
        <v>76012000154</v>
      </c>
      <c r="L173" s="262" t="s">
        <v>1527</v>
      </c>
      <c r="O173" s="25"/>
      <c r="P173" s="25"/>
      <c r="Q173" s="307"/>
    </row>
    <row r="174" spans="1:17" s="263" customFormat="1" x14ac:dyDescent="0.2">
      <c r="A174" s="255" t="s">
        <v>670</v>
      </c>
      <c r="B174" s="256" t="s">
        <v>37</v>
      </c>
      <c r="C174" s="256" t="s">
        <v>120</v>
      </c>
      <c r="D174" s="256" t="s">
        <v>302</v>
      </c>
      <c r="E174" s="257" t="str">
        <f t="shared" si="13"/>
        <v>Men Master</v>
      </c>
      <c r="F174" s="258">
        <v>26070</v>
      </c>
      <c r="G174" s="259">
        <f t="shared" si="14"/>
        <v>44926</v>
      </c>
      <c r="H174" s="260">
        <f t="shared" si="15"/>
        <v>51</v>
      </c>
      <c r="I174" s="257" t="str">
        <f t="shared" si="16"/>
        <v>Master</v>
      </c>
      <c r="J174" s="256" t="s">
        <v>1316</v>
      </c>
      <c r="K174" s="261">
        <v>71051710127</v>
      </c>
      <c r="L174" s="262" t="s">
        <v>1527</v>
      </c>
      <c r="Q174" s="307"/>
    </row>
    <row r="175" spans="1:17" s="263" customFormat="1" x14ac:dyDescent="0.2">
      <c r="A175" s="255" t="s">
        <v>671</v>
      </c>
      <c r="B175" s="256" t="s">
        <v>37</v>
      </c>
      <c r="C175" s="256" t="s">
        <v>221</v>
      </c>
      <c r="D175" s="256" t="s">
        <v>966</v>
      </c>
      <c r="E175" s="257" t="str">
        <f t="shared" si="13"/>
        <v>Men Senior</v>
      </c>
      <c r="F175" s="258">
        <v>33288</v>
      </c>
      <c r="G175" s="259">
        <f t="shared" si="14"/>
        <v>44926</v>
      </c>
      <c r="H175" s="260">
        <f t="shared" si="15"/>
        <v>31</v>
      </c>
      <c r="I175" s="257" t="str">
        <f t="shared" si="16"/>
        <v>Senior</v>
      </c>
      <c r="J175" s="256" t="s">
        <v>1316</v>
      </c>
      <c r="K175" s="261">
        <v>91021900583</v>
      </c>
      <c r="L175" s="262" t="s">
        <v>1527</v>
      </c>
      <c r="Q175" s="307"/>
    </row>
    <row r="176" spans="1:17" s="263" customFormat="1" x14ac:dyDescent="0.2">
      <c r="A176" s="255" t="s">
        <v>672</v>
      </c>
      <c r="B176" s="256" t="s">
        <v>50</v>
      </c>
      <c r="C176" s="256" t="s">
        <v>447</v>
      </c>
      <c r="D176" s="256" t="s">
        <v>106</v>
      </c>
      <c r="E176" s="257" t="str">
        <f t="shared" si="13"/>
        <v>Men Senior</v>
      </c>
      <c r="F176" s="258">
        <v>33914</v>
      </c>
      <c r="G176" s="259">
        <f t="shared" si="14"/>
        <v>44926</v>
      </c>
      <c r="H176" s="260">
        <f t="shared" si="15"/>
        <v>30</v>
      </c>
      <c r="I176" s="257" t="str">
        <f t="shared" si="16"/>
        <v>Senior</v>
      </c>
      <c r="J176" s="256" t="s">
        <v>1316</v>
      </c>
      <c r="K176" s="261">
        <v>92110600470</v>
      </c>
      <c r="L176" s="262" t="s">
        <v>1527</v>
      </c>
      <c r="Q176" s="307"/>
    </row>
    <row r="177" spans="1:17" s="263" customFormat="1" x14ac:dyDescent="0.2">
      <c r="A177" s="255" t="s">
        <v>673</v>
      </c>
      <c r="B177" s="256" t="s">
        <v>39</v>
      </c>
      <c r="C177" s="256" t="s">
        <v>191</v>
      </c>
      <c r="D177" s="256" t="s">
        <v>1134</v>
      </c>
      <c r="E177" s="257" t="str">
        <f t="shared" si="13"/>
        <v>Men Senior</v>
      </c>
      <c r="F177" s="258">
        <v>35943</v>
      </c>
      <c r="G177" s="259">
        <f t="shared" si="14"/>
        <v>44926</v>
      </c>
      <c r="H177" s="260">
        <f t="shared" si="15"/>
        <v>24</v>
      </c>
      <c r="I177" s="257" t="str">
        <f t="shared" si="16"/>
        <v>Senior</v>
      </c>
      <c r="J177" s="256" t="s">
        <v>1316</v>
      </c>
      <c r="K177" s="261">
        <v>67090810054</v>
      </c>
      <c r="L177" s="262" t="s">
        <v>1527</v>
      </c>
      <c r="N177" s="25"/>
      <c r="Q177" s="307"/>
    </row>
    <row r="178" spans="1:17" s="263" customFormat="1" x14ac:dyDescent="0.2">
      <c r="A178" s="255" t="s">
        <v>674</v>
      </c>
      <c r="B178" s="256" t="s">
        <v>49</v>
      </c>
      <c r="C178" s="256" t="s">
        <v>100</v>
      </c>
      <c r="D178" s="256" t="s">
        <v>82</v>
      </c>
      <c r="E178" s="257" t="str">
        <f t="shared" si="13"/>
        <v>Men Veteran</v>
      </c>
      <c r="F178" s="258">
        <v>27848</v>
      </c>
      <c r="G178" s="259">
        <f t="shared" si="14"/>
        <v>44926</v>
      </c>
      <c r="H178" s="260">
        <f t="shared" si="15"/>
        <v>46</v>
      </c>
      <c r="I178" s="257" t="str">
        <f t="shared" si="16"/>
        <v>Veteran</v>
      </c>
      <c r="J178" s="256" t="s">
        <v>1316</v>
      </c>
      <c r="K178" s="261">
        <v>76032900053</v>
      </c>
      <c r="L178" s="262" t="s">
        <v>1527</v>
      </c>
      <c r="N178" s="25"/>
      <c r="Q178" s="307"/>
    </row>
    <row r="179" spans="1:17" x14ac:dyDescent="0.2">
      <c r="A179" s="230" t="s">
        <v>675</v>
      </c>
      <c r="B179" s="231" t="s">
        <v>1308</v>
      </c>
      <c r="C179" s="231" t="s">
        <v>1969</v>
      </c>
      <c r="D179" s="231" t="s">
        <v>142</v>
      </c>
      <c r="E179" s="237" t="str">
        <f t="shared" si="13"/>
        <v>Men U/16</v>
      </c>
      <c r="F179" s="242">
        <v>39284</v>
      </c>
      <c r="G179" s="239">
        <f t="shared" si="14"/>
        <v>44926</v>
      </c>
      <c r="H179" s="240">
        <f t="shared" si="15"/>
        <v>15</v>
      </c>
      <c r="I179" s="237" t="str">
        <f t="shared" si="16"/>
        <v>U/16</v>
      </c>
      <c r="J179" s="231" t="s">
        <v>1316</v>
      </c>
      <c r="K179" s="241">
        <v>20070721</v>
      </c>
      <c r="L179" s="246" t="s">
        <v>1527</v>
      </c>
      <c r="N179" s="263"/>
      <c r="O179" s="263"/>
      <c r="P179" s="263"/>
    </row>
    <row r="180" spans="1:17" s="287" customFormat="1" ht="13.5" customHeight="1" x14ac:dyDescent="0.2">
      <c r="A180" s="279" t="s">
        <v>676</v>
      </c>
      <c r="B180" s="280" t="s">
        <v>42</v>
      </c>
      <c r="C180" s="280" t="s">
        <v>271</v>
      </c>
      <c r="D180" s="280" t="s">
        <v>382</v>
      </c>
      <c r="E180" s="281" t="str">
        <f t="shared" si="13"/>
        <v>Men Veteran</v>
      </c>
      <c r="F180" s="282">
        <v>27518</v>
      </c>
      <c r="G180" s="283">
        <f t="shared" si="14"/>
        <v>44926</v>
      </c>
      <c r="H180" s="284">
        <f t="shared" si="15"/>
        <v>47</v>
      </c>
      <c r="I180" s="281" t="str">
        <f t="shared" si="16"/>
        <v>Veteran</v>
      </c>
      <c r="J180" s="280" t="s">
        <v>1316</v>
      </c>
      <c r="K180" s="285">
        <v>75050410557</v>
      </c>
      <c r="L180" s="286" t="s">
        <v>1527</v>
      </c>
      <c r="N180" s="263"/>
      <c r="O180" s="25"/>
      <c r="P180" s="25"/>
      <c r="Q180" s="307"/>
    </row>
    <row r="181" spans="1:17" s="263" customFormat="1" x14ac:dyDescent="0.2">
      <c r="A181" s="255" t="s">
        <v>677</v>
      </c>
      <c r="B181" s="256" t="s">
        <v>37</v>
      </c>
      <c r="C181" s="256" t="s">
        <v>221</v>
      </c>
      <c r="D181" s="256" t="s">
        <v>180</v>
      </c>
      <c r="E181" s="257" t="str">
        <f t="shared" si="13"/>
        <v>Men U/21</v>
      </c>
      <c r="F181" s="258">
        <v>37971</v>
      </c>
      <c r="G181" s="259">
        <f t="shared" si="14"/>
        <v>44926</v>
      </c>
      <c r="H181" s="260">
        <f t="shared" si="15"/>
        <v>19</v>
      </c>
      <c r="I181" s="257" t="str">
        <f t="shared" si="16"/>
        <v>U/21</v>
      </c>
      <c r="J181" s="256" t="s">
        <v>1316</v>
      </c>
      <c r="K181" s="305" t="s">
        <v>2083</v>
      </c>
      <c r="L181" s="262" t="s">
        <v>1527</v>
      </c>
      <c r="O181" s="287"/>
      <c r="P181" s="287"/>
      <c r="Q181" s="307"/>
    </row>
    <row r="182" spans="1:17" s="263" customFormat="1" x14ac:dyDescent="0.2">
      <c r="A182" s="255" t="s">
        <v>678</v>
      </c>
      <c r="B182" s="256" t="s">
        <v>37</v>
      </c>
      <c r="C182" s="256" t="s">
        <v>1865</v>
      </c>
      <c r="D182" s="256" t="s">
        <v>180</v>
      </c>
      <c r="E182" s="257" t="str">
        <f t="shared" si="13"/>
        <v>Men U/21</v>
      </c>
      <c r="F182" s="258">
        <v>38698</v>
      </c>
      <c r="G182" s="259">
        <f t="shared" si="14"/>
        <v>44926</v>
      </c>
      <c r="H182" s="260">
        <f t="shared" si="15"/>
        <v>17</v>
      </c>
      <c r="I182" s="257" t="str">
        <f t="shared" si="16"/>
        <v>U/21</v>
      </c>
      <c r="J182" s="256" t="s">
        <v>1316</v>
      </c>
      <c r="K182" s="261">
        <v>20051212</v>
      </c>
      <c r="L182" s="262" t="s">
        <v>1527</v>
      </c>
      <c r="Q182" s="307"/>
    </row>
    <row r="183" spans="1:17" s="263" customFormat="1" x14ac:dyDescent="0.2">
      <c r="A183" s="255" t="s">
        <v>679</v>
      </c>
      <c r="B183" s="256" t="s">
        <v>2087</v>
      </c>
      <c r="C183" s="256" t="s">
        <v>188</v>
      </c>
      <c r="D183" s="256" t="s">
        <v>379</v>
      </c>
      <c r="E183" s="257" t="str">
        <f t="shared" si="13"/>
        <v>Men Senior</v>
      </c>
      <c r="F183" s="258">
        <v>34320</v>
      </c>
      <c r="G183" s="259">
        <f t="shared" si="14"/>
        <v>44926</v>
      </c>
      <c r="H183" s="260">
        <f t="shared" si="15"/>
        <v>29</v>
      </c>
      <c r="I183" s="257" t="str">
        <f t="shared" si="16"/>
        <v>Senior</v>
      </c>
      <c r="J183" s="256" t="s">
        <v>1316</v>
      </c>
      <c r="K183" s="261">
        <v>93121700111</v>
      </c>
      <c r="L183" s="262" t="s">
        <v>1527</v>
      </c>
      <c r="N183" s="25"/>
      <c r="Q183" s="307"/>
    </row>
    <row r="184" spans="1:17" s="263" customFormat="1" x14ac:dyDescent="0.2">
      <c r="A184" s="255" t="s">
        <v>680</v>
      </c>
      <c r="B184" s="256" t="s">
        <v>38</v>
      </c>
      <c r="C184" s="256" t="s">
        <v>456</v>
      </c>
      <c r="D184" s="256" t="s">
        <v>144</v>
      </c>
      <c r="E184" s="257" t="str">
        <f t="shared" si="13"/>
        <v>Ladies Veteran</v>
      </c>
      <c r="F184" s="258">
        <v>28800</v>
      </c>
      <c r="G184" s="259">
        <f t="shared" si="14"/>
        <v>44926</v>
      </c>
      <c r="H184" s="260">
        <f t="shared" si="15"/>
        <v>44</v>
      </c>
      <c r="I184" s="257" t="str">
        <f t="shared" si="16"/>
        <v>Veteran</v>
      </c>
      <c r="J184" s="256" t="s">
        <v>67</v>
      </c>
      <c r="K184" s="330">
        <v>78110610137</v>
      </c>
      <c r="L184" s="263" t="s">
        <v>1527</v>
      </c>
      <c r="N184" s="287"/>
      <c r="Q184" s="307"/>
    </row>
    <row r="185" spans="1:17" s="287" customFormat="1" x14ac:dyDescent="0.2">
      <c r="A185" s="279" t="s">
        <v>681</v>
      </c>
      <c r="B185" s="280" t="s">
        <v>41</v>
      </c>
      <c r="C185" s="280" t="s">
        <v>1583</v>
      </c>
      <c r="D185" s="280" t="s">
        <v>381</v>
      </c>
      <c r="E185" s="281" t="str">
        <f t="shared" si="13"/>
        <v>Ladies Grand Masters</v>
      </c>
      <c r="F185" s="282">
        <v>21087</v>
      </c>
      <c r="G185" s="283">
        <f t="shared" si="14"/>
        <v>44926</v>
      </c>
      <c r="H185" s="284">
        <f t="shared" si="15"/>
        <v>65</v>
      </c>
      <c r="I185" s="281" t="str">
        <f t="shared" si="16"/>
        <v>Grand Masters</v>
      </c>
      <c r="J185" s="280" t="s">
        <v>67</v>
      </c>
      <c r="K185" s="285">
        <v>57092400260</v>
      </c>
      <c r="L185" s="286" t="s">
        <v>1527</v>
      </c>
      <c r="N185" s="263"/>
      <c r="O185" s="263"/>
      <c r="P185" s="263"/>
      <c r="Q185" s="307"/>
    </row>
    <row r="186" spans="1:17" s="263" customFormat="1" x14ac:dyDescent="0.2">
      <c r="A186" s="255" t="s">
        <v>682</v>
      </c>
      <c r="B186" s="256" t="s">
        <v>48</v>
      </c>
      <c r="C186" s="256" t="s">
        <v>101</v>
      </c>
      <c r="D186" s="256" t="s">
        <v>1961</v>
      </c>
      <c r="E186" s="257" t="str">
        <f t="shared" si="13"/>
        <v>Men Grand Masters</v>
      </c>
      <c r="F186" s="258">
        <v>22780</v>
      </c>
      <c r="G186" s="259">
        <f t="shared" si="14"/>
        <v>44926</v>
      </c>
      <c r="H186" s="260">
        <f t="shared" si="15"/>
        <v>60</v>
      </c>
      <c r="I186" s="257" t="str">
        <f t="shared" si="16"/>
        <v>Grand Masters</v>
      </c>
      <c r="J186" s="256" t="s">
        <v>1316</v>
      </c>
      <c r="K186" s="261">
        <v>62051400350</v>
      </c>
      <c r="L186" s="262" t="s">
        <v>1527</v>
      </c>
      <c r="N186" s="25"/>
      <c r="O186" s="287"/>
      <c r="P186" s="287"/>
      <c r="Q186" s="307"/>
    </row>
    <row r="187" spans="1:17" s="263" customFormat="1" x14ac:dyDescent="0.2">
      <c r="A187" s="255" t="s">
        <v>683</v>
      </c>
      <c r="B187" s="256" t="s">
        <v>50</v>
      </c>
      <c r="C187" s="256" t="s">
        <v>2122</v>
      </c>
      <c r="D187" s="256" t="s">
        <v>2123</v>
      </c>
      <c r="E187" s="257" t="str">
        <f t="shared" si="13"/>
        <v>Men U/21</v>
      </c>
      <c r="F187" s="258">
        <v>36956</v>
      </c>
      <c r="G187" s="259">
        <f t="shared" si="14"/>
        <v>44926</v>
      </c>
      <c r="H187" s="260">
        <f t="shared" si="15"/>
        <v>21</v>
      </c>
      <c r="I187" s="257" t="str">
        <f t="shared" si="16"/>
        <v>U/21</v>
      </c>
      <c r="J187" s="256" t="s">
        <v>1316</v>
      </c>
      <c r="K187" s="305" t="s">
        <v>2124</v>
      </c>
      <c r="L187" s="262" t="s">
        <v>1527</v>
      </c>
      <c r="Q187" s="307"/>
    </row>
    <row r="188" spans="1:17" ht="13.5" customHeight="1" x14ac:dyDescent="0.2">
      <c r="A188" s="230" t="s">
        <v>684</v>
      </c>
      <c r="B188" s="231" t="s">
        <v>1293</v>
      </c>
      <c r="C188" s="231" t="s">
        <v>95</v>
      </c>
      <c r="D188" s="231" t="s">
        <v>96</v>
      </c>
      <c r="E188" s="237" t="str">
        <f t="shared" si="13"/>
        <v>Men Veteran</v>
      </c>
      <c r="F188" s="242">
        <v>30055</v>
      </c>
      <c r="G188" s="239">
        <f t="shared" si="14"/>
        <v>44926</v>
      </c>
      <c r="H188" s="240">
        <f t="shared" si="15"/>
        <v>40</v>
      </c>
      <c r="I188" s="237" t="str">
        <f t="shared" si="16"/>
        <v>Veteran</v>
      </c>
      <c r="J188" s="231" t="s">
        <v>1316</v>
      </c>
      <c r="K188" s="241">
        <v>73113010117</v>
      </c>
      <c r="L188" s="246" t="s">
        <v>1527</v>
      </c>
      <c r="N188" s="287"/>
    </row>
    <row r="189" spans="1:17" s="287" customFormat="1" x14ac:dyDescent="0.2">
      <c r="A189" s="279" t="s">
        <v>685</v>
      </c>
      <c r="B189" s="280" t="s">
        <v>44</v>
      </c>
      <c r="C189" s="280" t="s">
        <v>462</v>
      </c>
      <c r="D189" s="280" t="s">
        <v>168</v>
      </c>
      <c r="E189" s="281" t="str">
        <f t="shared" si="13"/>
        <v>Ladies Grand Masters</v>
      </c>
      <c r="F189" s="282">
        <v>20253</v>
      </c>
      <c r="G189" s="283">
        <f t="shared" si="14"/>
        <v>44926</v>
      </c>
      <c r="H189" s="284">
        <f t="shared" si="15"/>
        <v>67</v>
      </c>
      <c r="I189" s="281" t="str">
        <f t="shared" si="16"/>
        <v>Grand Masters</v>
      </c>
      <c r="J189" s="280" t="s">
        <v>67</v>
      </c>
      <c r="K189" s="285">
        <v>55061310047</v>
      </c>
      <c r="L189" s="286" t="s">
        <v>1529</v>
      </c>
      <c r="N189" s="25"/>
      <c r="O189" s="25"/>
      <c r="P189" s="25"/>
      <c r="Q189" s="307"/>
    </row>
    <row r="190" spans="1:17" x14ac:dyDescent="0.2">
      <c r="A190" s="230" t="s">
        <v>686</v>
      </c>
      <c r="B190" s="231" t="s">
        <v>1032</v>
      </c>
      <c r="C190" s="231" t="s">
        <v>94</v>
      </c>
      <c r="D190" s="231" t="s">
        <v>375</v>
      </c>
      <c r="E190" s="237" t="str">
        <f t="shared" si="13"/>
        <v>Men Grand Masters</v>
      </c>
      <c r="F190" s="242"/>
      <c r="G190" s="239">
        <f t="shared" si="14"/>
        <v>44926</v>
      </c>
      <c r="H190" s="240">
        <f t="shared" si="15"/>
        <v>123</v>
      </c>
      <c r="I190" s="237" t="str">
        <f t="shared" si="16"/>
        <v>Grand Masters</v>
      </c>
      <c r="J190" s="231" t="s">
        <v>1316</v>
      </c>
      <c r="K190" s="241"/>
      <c r="L190" s="246"/>
      <c r="N190" s="263"/>
      <c r="O190" s="287"/>
      <c r="P190" s="287"/>
    </row>
    <row r="191" spans="1:17" s="263" customFormat="1" x14ac:dyDescent="0.2">
      <c r="A191" s="255" t="s">
        <v>687</v>
      </c>
      <c r="B191" s="256" t="s">
        <v>43</v>
      </c>
      <c r="C191" s="256" t="s">
        <v>1903</v>
      </c>
      <c r="D191" s="256" t="s">
        <v>419</v>
      </c>
      <c r="E191" s="257" t="str">
        <f t="shared" si="13"/>
        <v>Men Senior</v>
      </c>
      <c r="F191" s="258">
        <v>36841</v>
      </c>
      <c r="G191" s="259">
        <f t="shared" si="14"/>
        <v>44926</v>
      </c>
      <c r="H191" s="260">
        <f t="shared" si="15"/>
        <v>22</v>
      </c>
      <c r="I191" s="257" t="str">
        <f t="shared" si="16"/>
        <v>Senior</v>
      </c>
      <c r="J191" s="256" t="s">
        <v>1316</v>
      </c>
      <c r="K191" s="261">
        <v>111100224</v>
      </c>
      <c r="L191" s="262" t="s">
        <v>1527</v>
      </c>
      <c r="N191" s="25"/>
      <c r="O191" s="25"/>
      <c r="P191" s="25"/>
      <c r="Q191" s="307"/>
    </row>
    <row r="192" spans="1:17" x14ac:dyDescent="0.2">
      <c r="A192" s="230" t="s">
        <v>688</v>
      </c>
      <c r="B192" s="231" t="s">
        <v>1310</v>
      </c>
      <c r="C192" s="231" t="s">
        <v>97</v>
      </c>
      <c r="D192" s="231" t="s">
        <v>393</v>
      </c>
      <c r="E192" s="237" t="str">
        <f t="shared" si="13"/>
        <v>Men Senior</v>
      </c>
      <c r="F192" s="242">
        <v>36136</v>
      </c>
      <c r="G192" s="239">
        <f t="shared" si="14"/>
        <v>44926</v>
      </c>
      <c r="H192" s="240">
        <f t="shared" si="15"/>
        <v>24</v>
      </c>
      <c r="I192" s="237" t="str">
        <f t="shared" si="16"/>
        <v>Senior</v>
      </c>
      <c r="J192" s="231" t="s">
        <v>1316</v>
      </c>
      <c r="K192" s="241"/>
      <c r="L192" s="246" t="s">
        <v>1527</v>
      </c>
      <c r="O192" s="263"/>
      <c r="P192" s="263"/>
    </row>
    <row r="193" spans="1:17" x14ac:dyDescent="0.2">
      <c r="A193" s="230" t="s">
        <v>689</v>
      </c>
      <c r="B193" s="231" t="s">
        <v>1307</v>
      </c>
      <c r="C193" s="231" t="s">
        <v>1906</v>
      </c>
      <c r="D193" s="231" t="s">
        <v>1907</v>
      </c>
      <c r="E193" s="237" t="str">
        <f t="shared" si="13"/>
        <v>Ladies Senior</v>
      </c>
      <c r="F193" s="242">
        <v>32206</v>
      </c>
      <c r="G193" s="239">
        <f t="shared" si="14"/>
        <v>44926</v>
      </c>
      <c r="H193" s="240">
        <f t="shared" si="15"/>
        <v>34</v>
      </c>
      <c r="I193" s="237" t="str">
        <f t="shared" si="16"/>
        <v>Senior</v>
      </c>
      <c r="J193" s="231" t="s">
        <v>67</v>
      </c>
      <c r="K193" s="241">
        <v>88030400012</v>
      </c>
      <c r="L193" s="246" t="s">
        <v>1527</v>
      </c>
      <c r="N193" s="263"/>
    </row>
    <row r="194" spans="1:17" s="263" customFormat="1" x14ac:dyDescent="0.2">
      <c r="A194" s="255" t="s">
        <v>690</v>
      </c>
      <c r="B194" s="256" t="s">
        <v>37</v>
      </c>
      <c r="C194" s="256" t="s">
        <v>305</v>
      </c>
      <c r="D194" s="256" t="s">
        <v>290</v>
      </c>
      <c r="E194" s="257" t="str">
        <f t="shared" si="13"/>
        <v>Men Senior</v>
      </c>
      <c r="F194" s="258">
        <v>32554</v>
      </c>
      <c r="G194" s="259">
        <f t="shared" si="14"/>
        <v>44926</v>
      </c>
      <c r="H194" s="260">
        <f t="shared" si="15"/>
        <v>33</v>
      </c>
      <c r="I194" s="257" t="str">
        <f t="shared" si="16"/>
        <v>Senior</v>
      </c>
      <c r="J194" s="256" t="s">
        <v>1316</v>
      </c>
      <c r="K194" s="261">
        <v>89021500132</v>
      </c>
      <c r="L194" s="262" t="s">
        <v>1527</v>
      </c>
      <c r="O194" s="25"/>
      <c r="P194" s="25"/>
      <c r="Q194" s="307"/>
    </row>
    <row r="195" spans="1:17" s="263" customFormat="1" x14ac:dyDescent="0.2">
      <c r="A195" s="255" t="s">
        <v>691</v>
      </c>
      <c r="B195" s="256" t="s">
        <v>48</v>
      </c>
      <c r="C195" s="256" t="s">
        <v>451</v>
      </c>
      <c r="D195" s="256" t="s">
        <v>331</v>
      </c>
      <c r="E195" s="257" t="str">
        <f t="shared" si="13"/>
        <v>Men Senior</v>
      </c>
      <c r="F195" s="258">
        <v>35184</v>
      </c>
      <c r="G195" s="259">
        <f t="shared" si="14"/>
        <v>44926</v>
      </c>
      <c r="H195" s="260">
        <f t="shared" si="15"/>
        <v>26</v>
      </c>
      <c r="I195" s="257" t="str">
        <f t="shared" si="16"/>
        <v>Senior</v>
      </c>
      <c r="J195" s="256" t="s">
        <v>1316</v>
      </c>
      <c r="K195" s="261">
        <v>96042900161</v>
      </c>
      <c r="L195" s="262" t="s">
        <v>1527</v>
      </c>
      <c r="Q195" s="307"/>
    </row>
    <row r="196" spans="1:17" s="263" customFormat="1" x14ac:dyDescent="0.2">
      <c r="A196" s="255" t="s">
        <v>692</v>
      </c>
      <c r="B196" s="256" t="s">
        <v>48</v>
      </c>
      <c r="C196" s="256" t="s">
        <v>243</v>
      </c>
      <c r="D196" s="256" t="s">
        <v>331</v>
      </c>
      <c r="E196" s="257" t="str">
        <f t="shared" si="13"/>
        <v>Men Master</v>
      </c>
      <c r="F196" s="258">
        <v>23476</v>
      </c>
      <c r="G196" s="259">
        <f t="shared" si="14"/>
        <v>44926</v>
      </c>
      <c r="H196" s="260">
        <f t="shared" si="15"/>
        <v>58</v>
      </c>
      <c r="I196" s="257" t="str">
        <f t="shared" si="16"/>
        <v>Master</v>
      </c>
      <c r="J196" s="256" t="s">
        <v>1316</v>
      </c>
      <c r="K196" s="261">
        <v>64040900294</v>
      </c>
      <c r="L196" s="262" t="s">
        <v>1527</v>
      </c>
      <c r="Q196" s="307"/>
    </row>
    <row r="197" spans="1:17" s="263" customFormat="1" x14ac:dyDescent="0.2">
      <c r="A197" s="255" t="s">
        <v>693</v>
      </c>
      <c r="B197" s="256" t="s">
        <v>48</v>
      </c>
      <c r="C197" s="256" t="s">
        <v>319</v>
      </c>
      <c r="D197" s="256" t="s">
        <v>330</v>
      </c>
      <c r="E197" s="257" t="str">
        <f t="shared" si="13"/>
        <v>Men Senior</v>
      </c>
      <c r="F197" s="258">
        <v>30359</v>
      </c>
      <c r="G197" s="259">
        <f t="shared" si="14"/>
        <v>44926</v>
      </c>
      <c r="H197" s="260">
        <f t="shared" si="15"/>
        <v>39</v>
      </c>
      <c r="I197" s="257" t="str">
        <f t="shared" si="16"/>
        <v>Senior</v>
      </c>
      <c r="J197" s="256" t="s">
        <v>1316</v>
      </c>
      <c r="K197" s="261">
        <v>83021210813</v>
      </c>
      <c r="L197" s="262" t="s">
        <v>1527</v>
      </c>
      <c r="Q197" s="307"/>
    </row>
    <row r="198" spans="1:17" s="263" customFormat="1" x14ac:dyDescent="0.2">
      <c r="A198" s="255" t="s">
        <v>694</v>
      </c>
      <c r="B198" s="256" t="s">
        <v>2087</v>
      </c>
      <c r="C198" s="256" t="s">
        <v>1901</v>
      </c>
      <c r="D198" s="256" t="s">
        <v>1902</v>
      </c>
      <c r="E198" s="257" t="str">
        <f t="shared" si="13"/>
        <v>Ladies Senior</v>
      </c>
      <c r="F198" s="258">
        <v>35731</v>
      </c>
      <c r="G198" s="259">
        <f t="shared" si="14"/>
        <v>44926</v>
      </c>
      <c r="H198" s="260">
        <f t="shared" si="15"/>
        <v>25</v>
      </c>
      <c r="I198" s="257" t="str">
        <f t="shared" si="16"/>
        <v>Senior</v>
      </c>
      <c r="J198" s="256" t="s">
        <v>67</v>
      </c>
      <c r="K198" s="261">
        <v>97102800355</v>
      </c>
      <c r="L198" s="262" t="s">
        <v>1527</v>
      </c>
      <c r="Q198" s="307"/>
    </row>
    <row r="199" spans="1:17" s="263" customFormat="1" x14ac:dyDescent="0.2">
      <c r="A199" s="255" t="s">
        <v>695</v>
      </c>
      <c r="B199" s="256" t="s">
        <v>39</v>
      </c>
      <c r="C199" s="256" t="s">
        <v>77</v>
      </c>
      <c r="D199" s="256" t="s">
        <v>161</v>
      </c>
      <c r="E199" s="257" t="str">
        <f t="shared" si="13"/>
        <v>Men Veteran</v>
      </c>
      <c r="F199" s="258">
        <v>29140</v>
      </c>
      <c r="G199" s="259">
        <f t="shared" si="14"/>
        <v>44926</v>
      </c>
      <c r="H199" s="260">
        <f t="shared" si="15"/>
        <v>43</v>
      </c>
      <c r="I199" s="257" t="str">
        <f t="shared" si="16"/>
        <v>Veteran</v>
      </c>
      <c r="J199" s="256" t="s">
        <v>1316</v>
      </c>
      <c r="K199" s="261">
        <v>814536324</v>
      </c>
      <c r="L199" s="262" t="s">
        <v>1545</v>
      </c>
      <c r="N199" s="25"/>
      <c r="Q199" s="307"/>
    </row>
    <row r="200" spans="1:17" s="263" customFormat="1" x14ac:dyDescent="0.2">
      <c r="A200" s="255" t="s">
        <v>696</v>
      </c>
      <c r="B200" s="256" t="s">
        <v>38</v>
      </c>
      <c r="C200" s="256" t="s">
        <v>2125</v>
      </c>
      <c r="D200" s="256" t="s">
        <v>2126</v>
      </c>
      <c r="E200" s="257" t="str">
        <f t="shared" si="13"/>
        <v>Men Senior</v>
      </c>
      <c r="F200" s="258">
        <v>30897</v>
      </c>
      <c r="G200" s="259">
        <f t="shared" si="14"/>
        <v>44926</v>
      </c>
      <c r="H200" s="260">
        <f t="shared" si="15"/>
        <v>38</v>
      </c>
      <c r="I200" s="257" t="str">
        <f t="shared" si="16"/>
        <v>Senior</v>
      </c>
      <c r="J200" s="256" t="s">
        <v>1316</v>
      </c>
      <c r="K200" s="261" t="s">
        <v>2127</v>
      </c>
      <c r="L200" s="262" t="s">
        <v>2128</v>
      </c>
      <c r="Q200" s="307"/>
    </row>
    <row r="201" spans="1:17" x14ac:dyDescent="0.2">
      <c r="A201" s="230" t="s">
        <v>697</v>
      </c>
      <c r="B201" s="231" t="s">
        <v>1448</v>
      </c>
      <c r="C201" s="231" t="s">
        <v>90</v>
      </c>
      <c r="D201" s="231" t="s">
        <v>361</v>
      </c>
      <c r="E201" s="237" t="str">
        <f t="shared" si="13"/>
        <v>Men Senior</v>
      </c>
      <c r="F201" s="242">
        <v>35487</v>
      </c>
      <c r="G201" s="239">
        <f t="shared" si="14"/>
        <v>44926</v>
      </c>
      <c r="H201" s="240">
        <f t="shared" si="15"/>
        <v>25</v>
      </c>
      <c r="I201" s="237" t="str">
        <f t="shared" si="16"/>
        <v>Senior</v>
      </c>
      <c r="J201" s="231" t="s">
        <v>1316</v>
      </c>
      <c r="K201" s="241"/>
      <c r="L201" s="246"/>
    </row>
    <row r="202" spans="1:17" x14ac:dyDescent="0.2">
      <c r="A202" s="230" t="s">
        <v>698</v>
      </c>
      <c r="B202" s="231" t="s">
        <v>1032</v>
      </c>
      <c r="C202" s="231" t="s">
        <v>362</v>
      </c>
      <c r="D202" s="231" t="s">
        <v>374</v>
      </c>
      <c r="E202" s="237" t="str">
        <f t="shared" si="13"/>
        <v>Men Grand Masters</v>
      </c>
      <c r="F202" s="242"/>
      <c r="G202" s="239">
        <f t="shared" si="14"/>
        <v>44926</v>
      </c>
      <c r="H202" s="240">
        <f t="shared" si="15"/>
        <v>123</v>
      </c>
      <c r="I202" s="237" t="str">
        <f t="shared" si="16"/>
        <v>Grand Masters</v>
      </c>
      <c r="J202" s="231" t="s">
        <v>1316</v>
      </c>
      <c r="K202" s="241"/>
      <c r="L202" s="246"/>
      <c r="N202" s="263"/>
    </row>
    <row r="203" spans="1:17" s="263" customFormat="1" x14ac:dyDescent="0.2">
      <c r="A203" s="255" t="s">
        <v>699</v>
      </c>
      <c r="B203" s="256" t="s">
        <v>50</v>
      </c>
      <c r="C203" s="256" t="s">
        <v>103</v>
      </c>
      <c r="D203" s="256" t="s">
        <v>1958</v>
      </c>
      <c r="E203" s="257" t="str">
        <f t="shared" si="13"/>
        <v>Men Grand Masters</v>
      </c>
      <c r="F203" s="258">
        <v>20380</v>
      </c>
      <c r="G203" s="259">
        <f t="shared" si="14"/>
        <v>44926</v>
      </c>
      <c r="H203" s="260">
        <f t="shared" si="15"/>
        <v>67</v>
      </c>
      <c r="I203" s="257" t="str">
        <f t="shared" si="16"/>
        <v>Grand Masters</v>
      </c>
      <c r="J203" s="256" t="s">
        <v>1316</v>
      </c>
      <c r="K203" s="261">
        <v>55101800228</v>
      </c>
      <c r="L203" s="262" t="s">
        <v>1527</v>
      </c>
      <c r="O203" s="25"/>
      <c r="P203" s="25"/>
      <c r="Q203" s="307"/>
    </row>
    <row r="204" spans="1:17" s="263" customFormat="1" x14ac:dyDescent="0.2">
      <c r="A204" s="255" t="s">
        <v>700</v>
      </c>
      <c r="B204" s="256" t="s">
        <v>40</v>
      </c>
      <c r="C204" s="256" t="s">
        <v>2026</v>
      </c>
      <c r="D204" s="256" t="s">
        <v>1965</v>
      </c>
      <c r="E204" s="257" t="str">
        <f t="shared" si="13"/>
        <v>Ladies Senior</v>
      </c>
      <c r="F204" s="258">
        <v>33971</v>
      </c>
      <c r="G204" s="259">
        <f t="shared" si="14"/>
        <v>44926</v>
      </c>
      <c r="H204" s="260">
        <f t="shared" si="15"/>
        <v>29</v>
      </c>
      <c r="I204" s="257" t="str">
        <f t="shared" si="16"/>
        <v>Senior</v>
      </c>
      <c r="J204" s="256" t="s">
        <v>67</v>
      </c>
      <c r="K204" s="261">
        <v>93010200269</v>
      </c>
      <c r="L204" s="262" t="s">
        <v>1527</v>
      </c>
      <c r="N204" s="25"/>
      <c r="Q204" s="307"/>
    </row>
    <row r="205" spans="1:17" s="263" customFormat="1" x14ac:dyDescent="0.2">
      <c r="A205" s="255" t="s">
        <v>701</v>
      </c>
      <c r="B205" s="256" t="s">
        <v>38</v>
      </c>
      <c r="C205" s="256" t="s">
        <v>155</v>
      </c>
      <c r="D205" s="256" t="s">
        <v>144</v>
      </c>
      <c r="E205" s="257" t="str">
        <f t="shared" si="13"/>
        <v>Men Veteran</v>
      </c>
      <c r="F205" s="258">
        <v>28922</v>
      </c>
      <c r="G205" s="259">
        <f t="shared" si="14"/>
        <v>44926</v>
      </c>
      <c r="H205" s="260">
        <f t="shared" si="15"/>
        <v>43</v>
      </c>
      <c r="I205" s="257" t="str">
        <f t="shared" si="16"/>
        <v>Veteran</v>
      </c>
      <c r="J205" s="256" t="s">
        <v>1316</v>
      </c>
      <c r="K205" s="261">
        <v>68090600050</v>
      </c>
      <c r="L205" s="262" t="s">
        <v>1527</v>
      </c>
      <c r="N205" s="25"/>
      <c r="Q205" s="307"/>
    </row>
    <row r="206" spans="1:17" s="263" customFormat="1" x14ac:dyDescent="0.2">
      <c r="A206" s="255" t="s">
        <v>702</v>
      </c>
      <c r="B206" s="256" t="s">
        <v>48</v>
      </c>
      <c r="C206" s="256" t="s">
        <v>397</v>
      </c>
      <c r="D206" s="256" t="s">
        <v>2109</v>
      </c>
      <c r="E206" s="257" t="str">
        <f t="shared" si="13"/>
        <v>Men Veteran</v>
      </c>
      <c r="F206" s="258">
        <v>26960</v>
      </c>
      <c r="G206" s="259">
        <f t="shared" si="14"/>
        <v>44926</v>
      </c>
      <c r="H206" s="260">
        <f t="shared" si="15"/>
        <v>49</v>
      </c>
      <c r="I206" s="257" t="str">
        <f t="shared" si="16"/>
        <v>Veteran</v>
      </c>
      <c r="J206" s="256" t="s">
        <v>1316</v>
      </c>
      <c r="K206" s="261">
        <v>73102300022</v>
      </c>
      <c r="L206" s="262" t="s">
        <v>1527</v>
      </c>
      <c r="Q206" s="307"/>
    </row>
    <row r="207" spans="1:17" s="287" customFormat="1" x14ac:dyDescent="0.2">
      <c r="A207" s="279" t="s">
        <v>703</v>
      </c>
      <c r="B207" s="280" t="s">
        <v>41</v>
      </c>
      <c r="C207" s="280" t="s">
        <v>188</v>
      </c>
      <c r="D207" s="280" t="s">
        <v>332</v>
      </c>
      <c r="E207" s="281" t="str">
        <f t="shared" ref="E207:E270" si="17">CONCATENATE(J207," ",I207)</f>
        <v>Men Grand Masters</v>
      </c>
      <c r="F207" s="282">
        <v>18986</v>
      </c>
      <c r="G207" s="283">
        <f t="shared" ref="G207:G270" si="18">$G$5</f>
        <v>44926</v>
      </c>
      <c r="H207" s="284">
        <f t="shared" ref="H207:H270" si="19">INT(YEARFRAC(F207,G207))</f>
        <v>71</v>
      </c>
      <c r="I207" s="281" t="str">
        <f t="shared" ref="I207:I270" si="20">IF(H207="","Senior",IF(H207&gt;59.999,"Grand Masters",IF(H207&gt;49.999,"Master",IF(H207&gt;39.999,"Veteran",IF(H207&gt;21.999,"Senior",IF(H207&gt;16.999,"U/21","U/16"))))))</f>
        <v>Grand Masters</v>
      </c>
      <c r="J207" s="280" t="s">
        <v>1316</v>
      </c>
      <c r="K207" s="285">
        <v>51122400349</v>
      </c>
      <c r="L207" s="286" t="s">
        <v>1527</v>
      </c>
      <c r="N207" s="263"/>
      <c r="O207" s="263"/>
      <c r="P207" s="263"/>
      <c r="Q207" s="307"/>
    </row>
    <row r="208" spans="1:17" s="287" customFormat="1" x14ac:dyDescent="0.2">
      <c r="A208" s="279" t="s">
        <v>704</v>
      </c>
      <c r="B208" s="280" t="s">
        <v>44</v>
      </c>
      <c r="C208" s="280" t="s">
        <v>323</v>
      </c>
      <c r="D208" s="280" t="s">
        <v>324</v>
      </c>
      <c r="E208" s="281" t="str">
        <f t="shared" si="17"/>
        <v>Men Senior</v>
      </c>
      <c r="F208" s="282">
        <v>34463</v>
      </c>
      <c r="G208" s="283">
        <f t="shared" si="18"/>
        <v>44926</v>
      </c>
      <c r="H208" s="284">
        <f t="shared" si="19"/>
        <v>28</v>
      </c>
      <c r="I208" s="281" t="str">
        <f t="shared" si="20"/>
        <v>Senior</v>
      </c>
      <c r="J208" s="280" t="s">
        <v>1316</v>
      </c>
      <c r="K208" s="285">
        <v>94050900173</v>
      </c>
      <c r="L208" s="286" t="s">
        <v>1744</v>
      </c>
      <c r="N208" s="25"/>
      <c r="Q208" s="307"/>
    </row>
    <row r="209" spans="1:17" x14ac:dyDescent="0.2">
      <c r="A209" s="230" t="s">
        <v>705</v>
      </c>
      <c r="B209" s="231" t="s">
        <v>1387</v>
      </c>
      <c r="C209" s="231" t="s">
        <v>92</v>
      </c>
      <c r="D209" s="231" t="s">
        <v>106</v>
      </c>
      <c r="E209" s="237" t="str">
        <f t="shared" si="17"/>
        <v>Men Master</v>
      </c>
      <c r="F209" s="242">
        <v>24813</v>
      </c>
      <c r="G209" s="239">
        <f t="shared" si="18"/>
        <v>44926</v>
      </c>
      <c r="H209" s="240">
        <f t="shared" si="19"/>
        <v>55</v>
      </c>
      <c r="I209" s="237" t="str">
        <f t="shared" si="20"/>
        <v>Master</v>
      </c>
      <c r="J209" s="231" t="s">
        <v>1316</v>
      </c>
      <c r="K209" s="241">
        <v>67071210074</v>
      </c>
      <c r="L209" s="246" t="s">
        <v>1527</v>
      </c>
      <c r="O209" s="287"/>
      <c r="P209" s="287"/>
    </row>
    <row r="210" spans="1:17" x14ac:dyDescent="0.2">
      <c r="A210" s="230" t="s">
        <v>706</v>
      </c>
      <c r="B210" s="231" t="s">
        <v>1308</v>
      </c>
      <c r="C210" s="231" t="s">
        <v>319</v>
      </c>
      <c r="D210" s="231" t="s">
        <v>1110</v>
      </c>
      <c r="E210" s="237" t="str">
        <f t="shared" si="17"/>
        <v>Men U/16</v>
      </c>
      <c r="F210" s="242">
        <v>38817</v>
      </c>
      <c r="G210" s="239">
        <f t="shared" si="18"/>
        <v>44926</v>
      </c>
      <c r="H210" s="240">
        <f t="shared" si="19"/>
        <v>16</v>
      </c>
      <c r="I210" s="237" t="str">
        <f t="shared" si="20"/>
        <v>U/16</v>
      </c>
      <c r="J210" s="231" t="s">
        <v>1316</v>
      </c>
      <c r="K210" s="241"/>
      <c r="L210" s="246" t="s">
        <v>1527</v>
      </c>
    </row>
    <row r="211" spans="1:17" x14ac:dyDescent="0.2">
      <c r="A211" s="230" t="s">
        <v>707</v>
      </c>
      <c r="B211" s="231" t="s">
        <v>1408</v>
      </c>
      <c r="C211" s="231" t="s">
        <v>102</v>
      </c>
      <c r="D211" s="231" t="s">
        <v>242</v>
      </c>
      <c r="E211" s="237" t="str">
        <f t="shared" si="17"/>
        <v>Men Veteran</v>
      </c>
      <c r="F211" s="242">
        <v>27046</v>
      </c>
      <c r="G211" s="239">
        <f t="shared" si="18"/>
        <v>44926</v>
      </c>
      <c r="H211" s="240">
        <f t="shared" si="19"/>
        <v>48</v>
      </c>
      <c r="I211" s="237" t="str">
        <f t="shared" si="20"/>
        <v>Veteran</v>
      </c>
      <c r="J211" s="231" t="s">
        <v>1316</v>
      </c>
      <c r="K211" s="241">
        <v>74011710113</v>
      </c>
      <c r="L211" s="246" t="s">
        <v>1527</v>
      </c>
      <c r="N211" s="287"/>
    </row>
    <row r="212" spans="1:17" s="287" customFormat="1" x14ac:dyDescent="0.2">
      <c r="A212" s="279" t="s">
        <v>708</v>
      </c>
      <c r="B212" s="280" t="s">
        <v>42</v>
      </c>
      <c r="C212" s="280" t="s">
        <v>235</v>
      </c>
      <c r="D212" s="280" t="s">
        <v>84</v>
      </c>
      <c r="E212" s="281" t="str">
        <f t="shared" si="17"/>
        <v>Men Master</v>
      </c>
      <c r="F212" s="292">
        <v>25751</v>
      </c>
      <c r="G212" s="283">
        <f t="shared" si="18"/>
        <v>44926</v>
      </c>
      <c r="H212" s="284">
        <f t="shared" si="19"/>
        <v>52</v>
      </c>
      <c r="I212" s="281" t="str">
        <f t="shared" si="20"/>
        <v>Master</v>
      </c>
      <c r="J212" s="280" t="s">
        <v>1316</v>
      </c>
      <c r="K212" s="285">
        <v>70070200386</v>
      </c>
      <c r="L212" s="286" t="s">
        <v>1527</v>
      </c>
      <c r="N212" s="263"/>
      <c r="O212" s="25"/>
      <c r="P212" s="25"/>
      <c r="Q212" s="307"/>
    </row>
    <row r="213" spans="1:17" s="263" customFormat="1" x14ac:dyDescent="0.2">
      <c r="A213" s="255" t="s">
        <v>709</v>
      </c>
      <c r="B213" s="256" t="s">
        <v>50</v>
      </c>
      <c r="C213" s="256" t="s">
        <v>97</v>
      </c>
      <c r="D213" s="256" t="s">
        <v>113</v>
      </c>
      <c r="E213" s="257" t="str">
        <f t="shared" si="17"/>
        <v>Men Master</v>
      </c>
      <c r="F213" s="258">
        <v>24905</v>
      </c>
      <c r="G213" s="259">
        <f t="shared" si="18"/>
        <v>44926</v>
      </c>
      <c r="H213" s="260">
        <f t="shared" si="19"/>
        <v>54</v>
      </c>
      <c r="I213" s="257" t="str">
        <f t="shared" si="20"/>
        <v>Master</v>
      </c>
      <c r="J213" s="256" t="s">
        <v>1316</v>
      </c>
      <c r="K213" s="261">
        <v>68030851690</v>
      </c>
      <c r="L213" s="262" t="s">
        <v>1530</v>
      </c>
      <c r="N213" s="25"/>
      <c r="O213" s="287"/>
      <c r="P213" s="287"/>
      <c r="Q213" s="307"/>
    </row>
    <row r="214" spans="1:17" x14ac:dyDescent="0.2">
      <c r="A214" s="230" t="s">
        <v>710</v>
      </c>
      <c r="B214" s="231" t="s">
        <v>1308</v>
      </c>
      <c r="C214" s="231" t="s">
        <v>238</v>
      </c>
      <c r="D214" s="231" t="s">
        <v>382</v>
      </c>
      <c r="E214" s="237" t="str">
        <f t="shared" si="17"/>
        <v>Men Senior</v>
      </c>
      <c r="F214" s="242">
        <v>32932</v>
      </c>
      <c r="G214" s="239">
        <f t="shared" si="18"/>
        <v>44926</v>
      </c>
      <c r="H214" s="240">
        <f t="shared" si="19"/>
        <v>32</v>
      </c>
      <c r="I214" s="237" t="str">
        <f t="shared" si="20"/>
        <v>Senior</v>
      </c>
      <c r="J214" s="231" t="s">
        <v>1316</v>
      </c>
      <c r="K214" s="241">
        <v>9002285201080</v>
      </c>
      <c r="L214" s="246" t="s">
        <v>1527</v>
      </c>
      <c r="O214" s="263"/>
      <c r="P214" s="263"/>
    </row>
    <row r="215" spans="1:17" s="263" customFormat="1" x14ac:dyDescent="0.2">
      <c r="A215" s="255" t="s">
        <v>711</v>
      </c>
      <c r="B215" s="256" t="s">
        <v>49</v>
      </c>
      <c r="C215" s="256" t="s">
        <v>238</v>
      </c>
      <c r="D215" s="256" t="s">
        <v>1931</v>
      </c>
      <c r="E215" s="257" t="str">
        <f t="shared" si="17"/>
        <v>Men Senior</v>
      </c>
      <c r="F215" s="258">
        <v>32231</v>
      </c>
      <c r="G215" s="259">
        <f t="shared" si="18"/>
        <v>44926</v>
      </c>
      <c r="H215" s="260">
        <f t="shared" si="19"/>
        <v>34</v>
      </c>
      <c r="I215" s="257" t="str">
        <f t="shared" si="20"/>
        <v>Senior</v>
      </c>
      <c r="J215" s="256" t="s">
        <v>1316</v>
      </c>
      <c r="K215" s="261">
        <v>88032900071</v>
      </c>
      <c r="L215" s="262" t="s">
        <v>1527</v>
      </c>
      <c r="N215" s="25"/>
      <c r="O215" s="25"/>
      <c r="P215" s="25"/>
      <c r="Q215" s="307"/>
    </row>
    <row r="216" spans="1:17" x14ac:dyDescent="0.2">
      <c r="A216" s="230" t="s">
        <v>712</v>
      </c>
      <c r="B216" s="231" t="s">
        <v>1308</v>
      </c>
      <c r="C216" s="231" t="s">
        <v>1932</v>
      </c>
      <c r="D216" s="231" t="s">
        <v>1933</v>
      </c>
      <c r="E216" s="237" t="str">
        <f t="shared" si="17"/>
        <v>Men Veteran</v>
      </c>
      <c r="F216" s="242">
        <v>27184</v>
      </c>
      <c r="G216" s="239">
        <f t="shared" si="18"/>
        <v>44926</v>
      </c>
      <c r="H216" s="240">
        <f t="shared" si="19"/>
        <v>48</v>
      </c>
      <c r="I216" s="237" t="str">
        <f t="shared" si="20"/>
        <v>Veteran</v>
      </c>
      <c r="J216" s="231" t="s">
        <v>1316</v>
      </c>
      <c r="K216" s="241">
        <v>74060400114</v>
      </c>
      <c r="L216" s="246" t="s">
        <v>1527</v>
      </c>
      <c r="N216" s="263"/>
      <c r="O216" s="263"/>
      <c r="P216" s="263"/>
    </row>
    <row r="217" spans="1:17" s="263" customFormat="1" x14ac:dyDescent="0.2">
      <c r="A217" s="255" t="s">
        <v>713</v>
      </c>
      <c r="B217" s="256" t="s">
        <v>43</v>
      </c>
      <c r="C217" s="256" t="s">
        <v>283</v>
      </c>
      <c r="D217" s="256" t="s">
        <v>280</v>
      </c>
      <c r="E217" s="257" t="str">
        <f t="shared" si="17"/>
        <v>Men Veteran</v>
      </c>
      <c r="F217" s="258">
        <v>28934</v>
      </c>
      <c r="G217" s="259">
        <f t="shared" si="18"/>
        <v>44926</v>
      </c>
      <c r="H217" s="260">
        <f t="shared" si="19"/>
        <v>43</v>
      </c>
      <c r="I217" s="257" t="str">
        <f t="shared" si="20"/>
        <v>Veteran</v>
      </c>
      <c r="J217" s="256" t="s">
        <v>1316</v>
      </c>
      <c r="K217" s="261">
        <v>79032010050</v>
      </c>
      <c r="L217" s="262" t="s">
        <v>1527</v>
      </c>
      <c r="O217" s="25"/>
      <c r="P217" s="25"/>
      <c r="Q217" s="307"/>
    </row>
    <row r="218" spans="1:17" s="263" customFormat="1" x14ac:dyDescent="0.2">
      <c r="A218" s="255" t="s">
        <v>714</v>
      </c>
      <c r="B218" s="256" t="s">
        <v>50</v>
      </c>
      <c r="C218" s="256" t="s">
        <v>1934</v>
      </c>
      <c r="D218" s="256" t="s">
        <v>1935</v>
      </c>
      <c r="E218" s="257" t="str">
        <f t="shared" si="17"/>
        <v>Men Grand Masters</v>
      </c>
      <c r="F218" s="258">
        <v>22119</v>
      </c>
      <c r="G218" s="259">
        <f t="shared" si="18"/>
        <v>44926</v>
      </c>
      <c r="H218" s="260">
        <f t="shared" si="19"/>
        <v>62</v>
      </c>
      <c r="I218" s="257" t="str">
        <f t="shared" si="20"/>
        <v>Grand Masters</v>
      </c>
      <c r="J218" s="256" t="s">
        <v>1316</v>
      </c>
      <c r="K218" s="261">
        <v>60072200464</v>
      </c>
      <c r="L218" s="262" t="s">
        <v>1527</v>
      </c>
      <c r="Q218" s="307"/>
    </row>
    <row r="219" spans="1:17" s="263" customFormat="1" x14ac:dyDescent="0.2">
      <c r="A219" s="255" t="s">
        <v>715</v>
      </c>
      <c r="B219" s="256" t="s">
        <v>50</v>
      </c>
      <c r="C219" s="256" t="s">
        <v>436</v>
      </c>
      <c r="D219" s="256" t="s">
        <v>385</v>
      </c>
      <c r="E219" s="257" t="str">
        <f t="shared" si="17"/>
        <v>Men Master</v>
      </c>
      <c r="F219" s="258">
        <v>24147</v>
      </c>
      <c r="G219" s="259">
        <f t="shared" si="18"/>
        <v>44926</v>
      </c>
      <c r="H219" s="260">
        <f t="shared" si="19"/>
        <v>56</v>
      </c>
      <c r="I219" s="257" t="str">
        <f t="shared" si="20"/>
        <v>Master</v>
      </c>
      <c r="J219" s="256" t="s">
        <v>1316</v>
      </c>
      <c r="K219" s="261">
        <v>66020900223</v>
      </c>
      <c r="L219" s="262" t="s">
        <v>1527</v>
      </c>
      <c r="N219" s="25"/>
      <c r="Q219" s="307"/>
    </row>
    <row r="220" spans="1:17" s="263" customFormat="1" x14ac:dyDescent="0.2">
      <c r="A220" s="255" t="s">
        <v>716</v>
      </c>
      <c r="B220" s="256" t="s">
        <v>50</v>
      </c>
      <c r="C220" s="256" t="s">
        <v>159</v>
      </c>
      <c r="D220" s="256" t="s">
        <v>318</v>
      </c>
      <c r="E220" s="257" t="str">
        <f t="shared" si="17"/>
        <v>Men Grand Masters</v>
      </c>
      <c r="F220" s="258">
        <v>19092</v>
      </c>
      <c r="G220" s="259">
        <f t="shared" si="18"/>
        <v>44926</v>
      </c>
      <c r="H220" s="260">
        <f t="shared" si="19"/>
        <v>70</v>
      </c>
      <c r="I220" s="257" t="str">
        <f t="shared" si="20"/>
        <v>Grand Masters</v>
      </c>
      <c r="J220" s="256" t="s">
        <v>1316</v>
      </c>
      <c r="K220" s="261">
        <v>52040800190</v>
      </c>
      <c r="L220" s="262" t="s">
        <v>1527</v>
      </c>
      <c r="Q220" s="307"/>
    </row>
    <row r="221" spans="1:17" s="263" customFormat="1" x14ac:dyDescent="0.2">
      <c r="A221" s="255" t="s">
        <v>717</v>
      </c>
      <c r="B221" s="256" t="s">
        <v>49</v>
      </c>
      <c r="C221" s="256" t="s">
        <v>155</v>
      </c>
      <c r="D221" s="256" t="s">
        <v>257</v>
      </c>
      <c r="E221" s="257" t="str">
        <f t="shared" si="17"/>
        <v>Men Senior</v>
      </c>
      <c r="F221" s="258">
        <v>32820</v>
      </c>
      <c r="G221" s="259">
        <f t="shared" si="18"/>
        <v>44926</v>
      </c>
      <c r="H221" s="260">
        <f t="shared" si="19"/>
        <v>33</v>
      </c>
      <c r="I221" s="257" t="str">
        <f t="shared" si="20"/>
        <v>Senior</v>
      </c>
      <c r="J221" s="256" t="s">
        <v>1316</v>
      </c>
      <c r="K221" s="261">
        <v>89110800360</v>
      </c>
      <c r="L221" s="262" t="s">
        <v>1527</v>
      </c>
      <c r="O221" s="25"/>
      <c r="P221" s="25"/>
      <c r="Q221" s="307"/>
    </row>
    <row r="222" spans="1:17" s="263" customFormat="1" x14ac:dyDescent="0.2">
      <c r="A222" s="255" t="s">
        <v>718</v>
      </c>
      <c r="B222" s="256" t="s">
        <v>50</v>
      </c>
      <c r="C222" s="256" t="s">
        <v>97</v>
      </c>
      <c r="D222" s="256" t="s">
        <v>157</v>
      </c>
      <c r="E222" s="257" t="str">
        <f t="shared" si="17"/>
        <v>Men Veteran</v>
      </c>
      <c r="F222" s="258">
        <v>29282</v>
      </c>
      <c r="G222" s="259">
        <f t="shared" si="18"/>
        <v>44926</v>
      </c>
      <c r="H222" s="260">
        <f t="shared" si="19"/>
        <v>42</v>
      </c>
      <c r="I222" s="257" t="str">
        <f t="shared" si="20"/>
        <v>Veteran</v>
      </c>
      <c r="J222" s="256" t="s">
        <v>1316</v>
      </c>
      <c r="K222" s="261">
        <v>80030210992</v>
      </c>
      <c r="L222" s="262" t="s">
        <v>1527</v>
      </c>
      <c r="Q222" s="307"/>
    </row>
    <row r="223" spans="1:17" s="263" customFormat="1" x14ac:dyDescent="0.2">
      <c r="A223" s="255" t="s">
        <v>719</v>
      </c>
      <c r="B223" s="256" t="s">
        <v>50</v>
      </c>
      <c r="C223" s="256" t="s">
        <v>1936</v>
      </c>
      <c r="D223" s="256" t="s">
        <v>385</v>
      </c>
      <c r="E223" s="257" t="str">
        <f t="shared" si="17"/>
        <v>Ladies Veteran</v>
      </c>
      <c r="F223" s="258">
        <v>26850</v>
      </c>
      <c r="G223" s="259">
        <f t="shared" si="18"/>
        <v>44926</v>
      </c>
      <c r="H223" s="260">
        <f t="shared" si="19"/>
        <v>49</v>
      </c>
      <c r="I223" s="257" t="str">
        <f t="shared" si="20"/>
        <v>Veteran</v>
      </c>
      <c r="J223" s="256" t="s">
        <v>67</v>
      </c>
      <c r="K223" s="261">
        <v>73070510264</v>
      </c>
      <c r="L223" s="262" t="s">
        <v>1527</v>
      </c>
      <c r="N223" s="25"/>
      <c r="Q223" s="307"/>
    </row>
    <row r="224" spans="1:17" x14ac:dyDescent="0.2">
      <c r="A224" s="230" t="s">
        <v>720</v>
      </c>
      <c r="B224" s="231" t="s">
        <v>1448</v>
      </c>
      <c r="C224" s="231" t="s">
        <v>92</v>
      </c>
      <c r="D224" s="231" t="s">
        <v>354</v>
      </c>
      <c r="E224" s="237" t="str">
        <f t="shared" si="17"/>
        <v>Men Veteran</v>
      </c>
      <c r="F224" s="242">
        <v>29656</v>
      </c>
      <c r="G224" s="239">
        <f t="shared" si="18"/>
        <v>44926</v>
      </c>
      <c r="H224" s="240">
        <f t="shared" si="19"/>
        <v>41</v>
      </c>
      <c r="I224" s="237" t="str">
        <f t="shared" si="20"/>
        <v>Veteran</v>
      </c>
      <c r="J224" s="231" t="s">
        <v>1316</v>
      </c>
      <c r="K224" s="241"/>
      <c r="L224" s="246"/>
      <c r="N224" s="263"/>
      <c r="O224" s="263"/>
      <c r="P224" s="263"/>
    </row>
    <row r="225" spans="1:17" s="263" customFormat="1" x14ac:dyDescent="0.2">
      <c r="A225" s="255" t="s">
        <v>721</v>
      </c>
      <c r="B225" s="256" t="s">
        <v>47</v>
      </c>
      <c r="C225" s="256" t="s">
        <v>397</v>
      </c>
      <c r="D225" s="256" t="s">
        <v>405</v>
      </c>
      <c r="E225" s="257" t="str">
        <f t="shared" si="17"/>
        <v>Men Senior</v>
      </c>
      <c r="F225" s="258">
        <v>31933</v>
      </c>
      <c r="G225" s="259">
        <f t="shared" si="18"/>
        <v>44926</v>
      </c>
      <c r="H225" s="260">
        <f t="shared" si="19"/>
        <v>35</v>
      </c>
      <c r="I225" s="257" t="str">
        <f t="shared" si="20"/>
        <v>Senior</v>
      </c>
      <c r="J225" s="256" t="s">
        <v>1316</v>
      </c>
      <c r="K225" s="261">
        <v>8706055881084</v>
      </c>
      <c r="L225" s="262" t="s">
        <v>1527</v>
      </c>
      <c r="N225" s="25"/>
      <c r="O225" s="25"/>
      <c r="P225" s="25"/>
      <c r="Q225" s="307"/>
    </row>
    <row r="226" spans="1:17" x14ac:dyDescent="0.2">
      <c r="A226" s="230" t="s">
        <v>722</v>
      </c>
      <c r="B226" s="231" t="s">
        <v>1294</v>
      </c>
      <c r="C226" s="231" t="s">
        <v>92</v>
      </c>
      <c r="D226" s="231" t="s">
        <v>311</v>
      </c>
      <c r="E226" s="237" t="str">
        <f t="shared" si="17"/>
        <v>Men U/21</v>
      </c>
      <c r="F226" s="238">
        <v>37489</v>
      </c>
      <c r="G226" s="239">
        <f t="shared" si="18"/>
        <v>44926</v>
      </c>
      <c r="H226" s="240">
        <f t="shared" si="19"/>
        <v>20</v>
      </c>
      <c r="I226" s="237" t="str">
        <f t="shared" si="20"/>
        <v>U/21</v>
      </c>
      <c r="J226" s="231" t="s">
        <v>1316</v>
      </c>
      <c r="K226" s="241" t="s">
        <v>1537</v>
      </c>
      <c r="L226" s="246" t="s">
        <v>1527</v>
      </c>
      <c r="O226" s="263"/>
      <c r="P226" s="263"/>
    </row>
    <row r="227" spans="1:17" x14ac:dyDescent="0.2">
      <c r="A227" s="230" t="s">
        <v>723</v>
      </c>
      <c r="B227" s="231" t="s">
        <v>1293</v>
      </c>
      <c r="C227" s="231" t="s">
        <v>2038</v>
      </c>
      <c r="D227" s="231" t="s">
        <v>263</v>
      </c>
      <c r="E227" s="237" t="str">
        <f t="shared" si="17"/>
        <v>Ladies Grand Masters</v>
      </c>
      <c r="F227" s="242">
        <v>21443</v>
      </c>
      <c r="G227" s="239">
        <f t="shared" si="18"/>
        <v>44926</v>
      </c>
      <c r="H227" s="240">
        <f t="shared" si="19"/>
        <v>64</v>
      </c>
      <c r="I227" s="237" t="str">
        <f t="shared" si="20"/>
        <v>Grand Masters</v>
      </c>
      <c r="J227" s="231" t="s">
        <v>67</v>
      </c>
      <c r="K227" s="241">
        <v>58091500475</v>
      </c>
      <c r="L227" s="246" t="s">
        <v>1527</v>
      </c>
    </row>
    <row r="228" spans="1:17" s="263" customFormat="1" x14ac:dyDescent="0.2">
      <c r="A228" s="255" t="s">
        <v>724</v>
      </c>
      <c r="B228" s="256" t="s">
        <v>38</v>
      </c>
      <c r="C228" s="256" t="s">
        <v>171</v>
      </c>
      <c r="D228" s="256" t="s">
        <v>965</v>
      </c>
      <c r="E228" s="257" t="str">
        <f t="shared" si="17"/>
        <v>Men Senior</v>
      </c>
      <c r="F228" s="258">
        <v>34949</v>
      </c>
      <c r="G228" s="259">
        <f t="shared" si="18"/>
        <v>44926</v>
      </c>
      <c r="H228" s="260">
        <f t="shared" si="19"/>
        <v>27</v>
      </c>
      <c r="I228" s="257" t="str">
        <f t="shared" si="20"/>
        <v>Senior</v>
      </c>
      <c r="J228" s="256" t="s">
        <v>1316</v>
      </c>
      <c r="K228" s="261">
        <v>9509075094087</v>
      </c>
      <c r="L228" s="262" t="s">
        <v>1530</v>
      </c>
      <c r="O228" s="25"/>
      <c r="P228" s="25"/>
      <c r="Q228" s="307"/>
    </row>
    <row r="229" spans="1:17" s="263" customFormat="1" x14ac:dyDescent="0.2">
      <c r="A229" s="255" t="s">
        <v>1060</v>
      </c>
      <c r="B229" s="256" t="s">
        <v>50</v>
      </c>
      <c r="C229" s="256" t="s">
        <v>1615</v>
      </c>
      <c r="D229" s="256" t="s">
        <v>1616</v>
      </c>
      <c r="E229" s="257" t="str">
        <f t="shared" si="17"/>
        <v>Men Veteran</v>
      </c>
      <c r="F229" s="258">
        <v>28960</v>
      </c>
      <c r="G229" s="259">
        <f t="shared" si="18"/>
        <v>44926</v>
      </c>
      <c r="H229" s="260">
        <f t="shared" si="19"/>
        <v>43</v>
      </c>
      <c r="I229" s="257" t="str">
        <f t="shared" si="20"/>
        <v>Veteran</v>
      </c>
      <c r="J229" s="256" t="s">
        <v>1316</v>
      </c>
      <c r="K229" s="261">
        <v>79041510974</v>
      </c>
      <c r="L229" s="262" t="s">
        <v>1527</v>
      </c>
      <c r="Q229" s="307"/>
    </row>
    <row r="230" spans="1:17" x14ac:dyDescent="0.2">
      <c r="A230" s="230" t="s">
        <v>725</v>
      </c>
      <c r="B230" s="231" t="s">
        <v>1414</v>
      </c>
      <c r="C230" s="231" t="s">
        <v>222</v>
      </c>
      <c r="D230" s="231" t="s">
        <v>223</v>
      </c>
      <c r="E230" s="237" t="str">
        <f t="shared" si="17"/>
        <v>Men Senior</v>
      </c>
      <c r="F230" s="242">
        <v>32610</v>
      </c>
      <c r="G230" s="239">
        <f t="shared" si="18"/>
        <v>44926</v>
      </c>
      <c r="H230" s="240">
        <f t="shared" si="19"/>
        <v>33</v>
      </c>
      <c r="I230" s="237" t="str">
        <f t="shared" si="20"/>
        <v>Senior</v>
      </c>
      <c r="J230" s="231" t="s">
        <v>1316</v>
      </c>
      <c r="K230" s="241">
        <v>89041200053</v>
      </c>
      <c r="L230" s="246" t="s">
        <v>1527</v>
      </c>
      <c r="O230" s="263"/>
      <c r="P230" s="263"/>
    </row>
    <row r="231" spans="1:17" s="263" customFormat="1" x14ac:dyDescent="0.2">
      <c r="A231" s="255" t="s">
        <v>726</v>
      </c>
      <c r="B231" s="256" t="s">
        <v>48</v>
      </c>
      <c r="C231" s="256" t="s">
        <v>101</v>
      </c>
      <c r="D231" s="256" t="s">
        <v>337</v>
      </c>
      <c r="E231" s="257" t="str">
        <f t="shared" si="17"/>
        <v>Men Senior</v>
      </c>
      <c r="F231" s="258">
        <v>32538</v>
      </c>
      <c r="G231" s="259">
        <f t="shared" si="18"/>
        <v>44926</v>
      </c>
      <c r="H231" s="260">
        <f t="shared" si="19"/>
        <v>33</v>
      </c>
      <c r="I231" s="257" t="str">
        <f t="shared" si="20"/>
        <v>Senior</v>
      </c>
      <c r="J231" s="256" t="s">
        <v>1316</v>
      </c>
      <c r="K231" s="261" t="s">
        <v>2108</v>
      </c>
      <c r="L231" s="262" t="s">
        <v>1527</v>
      </c>
      <c r="Q231" s="307"/>
    </row>
    <row r="232" spans="1:17" s="263" customFormat="1" x14ac:dyDescent="0.2">
      <c r="A232" s="255" t="s">
        <v>727</v>
      </c>
      <c r="B232" s="256" t="s">
        <v>38</v>
      </c>
      <c r="C232" s="256" t="s">
        <v>221</v>
      </c>
      <c r="D232" s="256" t="s">
        <v>150</v>
      </c>
      <c r="E232" s="257" t="str">
        <f t="shared" si="17"/>
        <v>Men Senior</v>
      </c>
      <c r="F232" s="258">
        <v>32467</v>
      </c>
      <c r="G232" s="259">
        <f t="shared" si="18"/>
        <v>44926</v>
      </c>
      <c r="H232" s="260">
        <f t="shared" si="19"/>
        <v>34</v>
      </c>
      <c r="I232" s="257" t="str">
        <f t="shared" si="20"/>
        <v>Senior</v>
      </c>
      <c r="J232" s="256" t="s">
        <v>1316</v>
      </c>
      <c r="K232" s="261">
        <v>88112000395</v>
      </c>
      <c r="L232" s="262" t="s">
        <v>1527</v>
      </c>
      <c r="O232" s="25"/>
      <c r="P232" s="25"/>
      <c r="Q232" s="307"/>
    </row>
    <row r="233" spans="1:17" s="263" customFormat="1" x14ac:dyDescent="0.2">
      <c r="A233" s="255" t="s">
        <v>728</v>
      </c>
      <c r="B233" s="256" t="s">
        <v>50</v>
      </c>
      <c r="C233" s="256" t="s">
        <v>484</v>
      </c>
      <c r="D233" s="256" t="s">
        <v>150</v>
      </c>
      <c r="E233" s="257" t="str">
        <f t="shared" si="17"/>
        <v>Men Master</v>
      </c>
      <c r="F233" s="258">
        <v>24732</v>
      </c>
      <c r="G233" s="259">
        <f t="shared" si="18"/>
        <v>44926</v>
      </c>
      <c r="H233" s="260">
        <f t="shared" si="19"/>
        <v>55</v>
      </c>
      <c r="I233" s="257" t="str">
        <f t="shared" si="20"/>
        <v>Master</v>
      </c>
      <c r="J233" s="256" t="s">
        <v>1316</v>
      </c>
      <c r="K233" s="261">
        <v>67091700422</v>
      </c>
      <c r="L233" s="262" t="s">
        <v>1527</v>
      </c>
      <c r="N233" s="25"/>
      <c r="Q233" s="307"/>
    </row>
    <row r="234" spans="1:17" x14ac:dyDescent="0.2">
      <c r="A234" s="230" t="s">
        <v>729</v>
      </c>
      <c r="B234" s="231" t="s">
        <v>1538</v>
      </c>
      <c r="C234" s="231" t="s">
        <v>453</v>
      </c>
      <c r="D234" s="231" t="s">
        <v>180</v>
      </c>
      <c r="E234" s="237" t="str">
        <f t="shared" si="17"/>
        <v>Men Senior</v>
      </c>
      <c r="F234" s="238">
        <v>35458</v>
      </c>
      <c r="G234" s="239">
        <f t="shared" si="18"/>
        <v>44926</v>
      </c>
      <c r="H234" s="240">
        <f t="shared" si="19"/>
        <v>25</v>
      </c>
      <c r="I234" s="237" t="str">
        <f t="shared" si="20"/>
        <v>Senior</v>
      </c>
      <c r="J234" s="231" t="s">
        <v>1316</v>
      </c>
      <c r="K234" s="241"/>
      <c r="L234" s="246"/>
      <c r="O234" s="263"/>
      <c r="P234" s="263"/>
    </row>
    <row r="235" spans="1:17" x14ac:dyDescent="0.2">
      <c r="A235" s="230" t="s">
        <v>730</v>
      </c>
      <c r="B235" s="231" t="s">
        <v>1387</v>
      </c>
      <c r="C235" s="231" t="s">
        <v>133</v>
      </c>
      <c r="D235" s="231" t="s">
        <v>81</v>
      </c>
      <c r="E235" s="237" t="str">
        <f t="shared" si="17"/>
        <v>Men Senior</v>
      </c>
      <c r="F235" s="242">
        <v>32553</v>
      </c>
      <c r="G235" s="239">
        <f t="shared" si="18"/>
        <v>44926</v>
      </c>
      <c r="H235" s="240">
        <f t="shared" si="19"/>
        <v>33</v>
      </c>
      <c r="I235" s="237" t="str">
        <f t="shared" si="20"/>
        <v>Senior</v>
      </c>
      <c r="J235" s="231" t="s">
        <v>1316</v>
      </c>
      <c r="K235" s="241">
        <v>89021400960</v>
      </c>
      <c r="L235" s="246" t="s">
        <v>1527</v>
      </c>
    </row>
    <row r="236" spans="1:17" x14ac:dyDescent="0.2">
      <c r="A236" s="230" t="s">
        <v>731</v>
      </c>
      <c r="B236" s="231" t="s">
        <v>1236</v>
      </c>
      <c r="C236" s="231" t="s">
        <v>127</v>
      </c>
      <c r="D236" s="231" t="s">
        <v>128</v>
      </c>
      <c r="E236" s="237" t="str">
        <f t="shared" si="17"/>
        <v>Men Grand Masters</v>
      </c>
      <c r="F236" s="242"/>
      <c r="G236" s="239">
        <f t="shared" si="18"/>
        <v>44926</v>
      </c>
      <c r="H236" s="240">
        <f t="shared" si="19"/>
        <v>123</v>
      </c>
      <c r="I236" s="237" t="str">
        <f t="shared" si="20"/>
        <v>Grand Masters</v>
      </c>
      <c r="J236" s="231" t="s">
        <v>1316</v>
      </c>
      <c r="K236" s="241"/>
      <c r="L236" s="246"/>
    </row>
    <row r="237" spans="1:17" s="263" customFormat="1" x14ac:dyDescent="0.2">
      <c r="A237" s="255" t="s">
        <v>732</v>
      </c>
      <c r="B237" s="256" t="s">
        <v>44</v>
      </c>
      <c r="C237" s="256" t="s">
        <v>443</v>
      </c>
      <c r="D237" s="256" t="s">
        <v>1990</v>
      </c>
      <c r="E237" s="257" t="str">
        <f t="shared" si="17"/>
        <v>Men Senior</v>
      </c>
      <c r="F237" s="258">
        <v>35590</v>
      </c>
      <c r="G237" s="259">
        <f t="shared" si="18"/>
        <v>44926</v>
      </c>
      <c r="H237" s="260">
        <f t="shared" si="19"/>
        <v>25</v>
      </c>
      <c r="I237" s="257" t="str">
        <f t="shared" si="20"/>
        <v>Senior</v>
      </c>
      <c r="J237" s="256" t="s">
        <v>1316</v>
      </c>
      <c r="K237" s="261">
        <v>97060900578</v>
      </c>
      <c r="L237" s="262" t="s">
        <v>1527</v>
      </c>
      <c r="Q237" s="307"/>
    </row>
    <row r="238" spans="1:17" s="287" customFormat="1" x14ac:dyDescent="0.2">
      <c r="A238" s="279" t="s">
        <v>733</v>
      </c>
      <c r="B238" s="280" t="s">
        <v>42</v>
      </c>
      <c r="C238" s="280" t="s">
        <v>1264</v>
      </c>
      <c r="D238" s="280" t="s">
        <v>965</v>
      </c>
      <c r="E238" s="281" t="str">
        <f t="shared" si="17"/>
        <v>Men Master</v>
      </c>
      <c r="F238" s="282">
        <v>25837</v>
      </c>
      <c r="G238" s="283">
        <f t="shared" si="18"/>
        <v>44926</v>
      </c>
      <c r="H238" s="284">
        <f t="shared" si="19"/>
        <v>52</v>
      </c>
      <c r="I238" s="281" t="str">
        <f t="shared" si="20"/>
        <v>Master</v>
      </c>
      <c r="J238" s="280" t="s">
        <v>1316</v>
      </c>
      <c r="K238" s="285">
        <v>70092600638</v>
      </c>
      <c r="L238" s="286" t="s">
        <v>1527</v>
      </c>
      <c r="N238" s="25"/>
      <c r="O238" s="25"/>
      <c r="P238" s="25"/>
      <c r="Q238" s="307"/>
    </row>
    <row r="239" spans="1:17" s="263" customFormat="1" x14ac:dyDescent="0.2">
      <c r="A239" s="255" t="s">
        <v>734</v>
      </c>
      <c r="B239" s="256" t="s">
        <v>44</v>
      </c>
      <c r="C239" s="256" t="s">
        <v>377</v>
      </c>
      <c r="D239" s="256" t="s">
        <v>151</v>
      </c>
      <c r="E239" s="257" t="str">
        <f t="shared" si="17"/>
        <v>Men Master</v>
      </c>
      <c r="F239" s="258">
        <v>26513</v>
      </c>
      <c r="G239" s="259">
        <f t="shared" si="18"/>
        <v>44926</v>
      </c>
      <c r="H239" s="260">
        <f t="shared" si="19"/>
        <v>50</v>
      </c>
      <c r="I239" s="257" t="str">
        <f t="shared" si="20"/>
        <v>Master</v>
      </c>
      <c r="J239" s="256" t="s">
        <v>1316</v>
      </c>
      <c r="K239" s="261">
        <v>72080200011</v>
      </c>
      <c r="L239" s="262" t="s">
        <v>1527</v>
      </c>
      <c r="Q239" s="307"/>
    </row>
    <row r="240" spans="1:17" x14ac:dyDescent="0.2">
      <c r="A240" s="230" t="s">
        <v>735</v>
      </c>
      <c r="B240" s="231" t="s">
        <v>1309</v>
      </c>
      <c r="C240" s="231" t="s">
        <v>450</v>
      </c>
      <c r="D240" s="231" t="s">
        <v>334</v>
      </c>
      <c r="E240" s="237" t="str">
        <f t="shared" si="17"/>
        <v>Men U/21</v>
      </c>
      <c r="F240" s="242">
        <v>37544</v>
      </c>
      <c r="G240" s="239">
        <f t="shared" si="18"/>
        <v>44926</v>
      </c>
      <c r="H240" s="240">
        <f t="shared" si="19"/>
        <v>20</v>
      </c>
      <c r="I240" s="237" t="str">
        <f t="shared" si="20"/>
        <v>U/21</v>
      </c>
      <c r="J240" s="231" t="s">
        <v>1316</v>
      </c>
      <c r="K240" s="241"/>
      <c r="L240" s="246" t="s">
        <v>1527</v>
      </c>
    </row>
    <row r="241" spans="1:17" x14ac:dyDescent="0.2">
      <c r="A241" s="230" t="s">
        <v>736</v>
      </c>
      <c r="B241" s="231" t="s">
        <v>1310</v>
      </c>
      <c r="C241" s="231" t="s">
        <v>454</v>
      </c>
      <c r="D241" s="231" t="s">
        <v>306</v>
      </c>
      <c r="E241" s="237" t="str">
        <f t="shared" si="17"/>
        <v>Men Grand Masters</v>
      </c>
      <c r="F241" s="242"/>
      <c r="G241" s="239">
        <f t="shared" si="18"/>
        <v>44926</v>
      </c>
      <c r="H241" s="240">
        <f t="shared" si="19"/>
        <v>123</v>
      </c>
      <c r="I241" s="237" t="str">
        <f t="shared" si="20"/>
        <v>Grand Masters</v>
      </c>
      <c r="J241" s="231" t="s">
        <v>1316</v>
      </c>
      <c r="K241" s="241"/>
      <c r="L241" s="246"/>
      <c r="N241" s="263"/>
    </row>
    <row r="242" spans="1:17" s="263" customFormat="1" x14ac:dyDescent="0.2">
      <c r="A242" s="255" t="s">
        <v>737</v>
      </c>
      <c r="B242" s="256" t="s">
        <v>48</v>
      </c>
      <c r="C242" s="256" t="s">
        <v>2005</v>
      </c>
      <c r="D242" s="256" t="s">
        <v>338</v>
      </c>
      <c r="E242" s="257" t="str">
        <f t="shared" si="17"/>
        <v>Men U/16</v>
      </c>
      <c r="F242" s="258">
        <v>40165</v>
      </c>
      <c r="G242" s="259">
        <f t="shared" si="18"/>
        <v>44926</v>
      </c>
      <c r="H242" s="260">
        <f t="shared" si="19"/>
        <v>13</v>
      </c>
      <c r="I242" s="257" t="str">
        <f t="shared" si="20"/>
        <v>U/16</v>
      </c>
      <c r="J242" s="256" t="s">
        <v>1316</v>
      </c>
      <c r="K242" s="261">
        <v>20091218</v>
      </c>
      <c r="L242" s="262" t="s">
        <v>1527</v>
      </c>
      <c r="N242" s="25"/>
      <c r="O242" s="25"/>
      <c r="P242" s="25"/>
      <c r="Q242" s="307"/>
    </row>
    <row r="243" spans="1:17" x14ac:dyDescent="0.2">
      <c r="A243" s="230" t="s">
        <v>738</v>
      </c>
      <c r="B243" s="231" t="s">
        <v>1032</v>
      </c>
      <c r="C243" s="231" t="s">
        <v>188</v>
      </c>
      <c r="D243" s="231" t="s">
        <v>381</v>
      </c>
      <c r="E243" s="237" t="str">
        <f t="shared" si="17"/>
        <v>Men Grand Masters</v>
      </c>
      <c r="F243" s="242"/>
      <c r="G243" s="239">
        <f t="shared" si="18"/>
        <v>44926</v>
      </c>
      <c r="H243" s="240">
        <f t="shared" si="19"/>
        <v>123</v>
      </c>
      <c r="I243" s="237" t="str">
        <f t="shared" si="20"/>
        <v>Grand Masters</v>
      </c>
      <c r="J243" s="231" t="s">
        <v>1316</v>
      </c>
      <c r="K243" s="241"/>
      <c r="L243" s="246"/>
      <c r="N243" s="287"/>
      <c r="O243" s="263"/>
      <c r="P243" s="263"/>
    </row>
    <row r="244" spans="1:17" s="287" customFormat="1" ht="14.25" customHeight="1" x14ac:dyDescent="0.2">
      <c r="A244" s="279" t="s">
        <v>739</v>
      </c>
      <c r="B244" s="280" t="s">
        <v>42</v>
      </c>
      <c r="C244" s="280" t="s">
        <v>473</v>
      </c>
      <c r="D244" s="280" t="s">
        <v>405</v>
      </c>
      <c r="E244" s="281" t="str">
        <f t="shared" si="17"/>
        <v>Ladies Senior</v>
      </c>
      <c r="F244" s="282">
        <v>31461</v>
      </c>
      <c r="G244" s="283">
        <f t="shared" si="18"/>
        <v>44926</v>
      </c>
      <c r="H244" s="284">
        <f t="shared" si="19"/>
        <v>36</v>
      </c>
      <c r="I244" s="281" t="str">
        <f t="shared" si="20"/>
        <v>Senior</v>
      </c>
      <c r="J244" s="280" t="s">
        <v>67</v>
      </c>
      <c r="K244" s="285">
        <v>86021800834</v>
      </c>
      <c r="L244" s="286" t="s">
        <v>1527</v>
      </c>
      <c r="N244" s="25"/>
      <c r="O244" s="25"/>
      <c r="P244" s="25"/>
      <c r="Q244" s="307"/>
    </row>
    <row r="245" spans="1:17" x14ac:dyDescent="0.2">
      <c r="A245" s="230" t="s">
        <v>740</v>
      </c>
      <c r="B245" s="231" t="s">
        <v>1308</v>
      </c>
      <c r="C245" s="231" t="s">
        <v>136</v>
      </c>
      <c r="D245" s="231" t="s">
        <v>229</v>
      </c>
      <c r="E245" s="237" t="str">
        <f t="shared" si="17"/>
        <v>Men Veteran</v>
      </c>
      <c r="F245" s="242">
        <v>27184</v>
      </c>
      <c r="G245" s="239">
        <f t="shared" si="18"/>
        <v>44926</v>
      </c>
      <c r="H245" s="240">
        <f t="shared" si="19"/>
        <v>48</v>
      </c>
      <c r="I245" s="237" t="str">
        <f t="shared" si="20"/>
        <v>Veteran</v>
      </c>
      <c r="J245" s="231" t="s">
        <v>1316</v>
      </c>
      <c r="K245" s="241">
        <v>74060400114</v>
      </c>
      <c r="L245" s="246" t="s">
        <v>1527</v>
      </c>
      <c r="O245" s="287"/>
      <c r="P245" s="287"/>
    </row>
    <row r="246" spans="1:17" x14ac:dyDescent="0.2">
      <c r="A246" s="230" t="s">
        <v>741</v>
      </c>
      <c r="B246" s="231" t="s">
        <v>2088</v>
      </c>
      <c r="C246" s="231" t="s">
        <v>350</v>
      </c>
      <c r="D246" s="231" t="s">
        <v>348</v>
      </c>
      <c r="E246" s="237" t="str">
        <f t="shared" si="17"/>
        <v>Men Grand Masters</v>
      </c>
      <c r="F246" s="242">
        <v>22564</v>
      </c>
      <c r="G246" s="239">
        <f t="shared" si="18"/>
        <v>44926</v>
      </c>
      <c r="H246" s="240">
        <f t="shared" si="19"/>
        <v>61</v>
      </c>
      <c r="I246" s="237" t="str">
        <f t="shared" si="20"/>
        <v>Grand Masters</v>
      </c>
      <c r="J246" s="231" t="s">
        <v>1316</v>
      </c>
      <c r="K246" s="241">
        <v>61101000864</v>
      </c>
      <c r="L246" s="246" t="s">
        <v>1527</v>
      </c>
      <c r="N246" s="263"/>
    </row>
    <row r="247" spans="1:17" s="263" customFormat="1" x14ac:dyDescent="0.2">
      <c r="A247" s="255" t="s">
        <v>742</v>
      </c>
      <c r="B247" s="256" t="s">
        <v>48</v>
      </c>
      <c r="C247" s="256" t="s">
        <v>100</v>
      </c>
      <c r="D247" s="256" t="s">
        <v>338</v>
      </c>
      <c r="E247" s="257" t="str">
        <f t="shared" si="17"/>
        <v>Men Veteran</v>
      </c>
      <c r="F247" s="258">
        <v>30186</v>
      </c>
      <c r="G247" s="259">
        <f t="shared" si="18"/>
        <v>44926</v>
      </c>
      <c r="H247" s="260">
        <f t="shared" si="19"/>
        <v>40</v>
      </c>
      <c r="I247" s="257" t="str">
        <f t="shared" si="20"/>
        <v>Veteran</v>
      </c>
      <c r="J247" s="256" t="s">
        <v>1316</v>
      </c>
      <c r="K247" s="261">
        <v>82082310337</v>
      </c>
      <c r="L247" s="262" t="s">
        <v>1527</v>
      </c>
      <c r="N247" s="25"/>
      <c r="O247" s="25"/>
      <c r="P247" s="25"/>
      <c r="Q247" s="307"/>
    </row>
    <row r="248" spans="1:17" x14ac:dyDescent="0.2">
      <c r="A248" s="230" t="s">
        <v>743</v>
      </c>
      <c r="B248" s="231" t="s">
        <v>1310</v>
      </c>
      <c r="C248" s="231" t="s">
        <v>301</v>
      </c>
      <c r="D248" s="231" t="s">
        <v>279</v>
      </c>
      <c r="E248" s="237" t="str">
        <f t="shared" si="17"/>
        <v>Men Grand Masters</v>
      </c>
      <c r="F248" s="242">
        <v>17322</v>
      </c>
      <c r="G248" s="239">
        <f t="shared" si="18"/>
        <v>44926</v>
      </c>
      <c r="H248" s="240">
        <f t="shared" si="19"/>
        <v>75</v>
      </c>
      <c r="I248" s="237" t="str">
        <f t="shared" si="20"/>
        <v>Grand Masters</v>
      </c>
      <c r="J248" s="231" t="s">
        <v>1316</v>
      </c>
      <c r="K248" s="241"/>
      <c r="L248" s="246"/>
      <c r="O248" s="263"/>
      <c r="P248" s="263"/>
    </row>
    <row r="249" spans="1:17" x14ac:dyDescent="0.2">
      <c r="A249" s="230" t="s">
        <v>744</v>
      </c>
      <c r="B249" s="231" t="s">
        <v>1236</v>
      </c>
      <c r="C249" s="231" t="s">
        <v>104</v>
      </c>
      <c r="D249" s="231" t="s">
        <v>108</v>
      </c>
      <c r="E249" s="237" t="str">
        <f t="shared" si="17"/>
        <v>Men Grand Masters</v>
      </c>
      <c r="F249" s="242"/>
      <c r="G249" s="239">
        <f t="shared" si="18"/>
        <v>44926</v>
      </c>
      <c r="H249" s="240">
        <f t="shared" si="19"/>
        <v>123</v>
      </c>
      <c r="I249" s="237" t="str">
        <f t="shared" si="20"/>
        <v>Grand Masters</v>
      </c>
      <c r="J249" s="231" t="s">
        <v>1316</v>
      </c>
      <c r="K249" s="241"/>
      <c r="L249" s="246"/>
      <c r="N249" s="263"/>
    </row>
    <row r="250" spans="1:17" s="263" customFormat="1" x14ac:dyDescent="0.2">
      <c r="A250" s="255" t="s">
        <v>745</v>
      </c>
      <c r="B250" s="256" t="s">
        <v>39</v>
      </c>
      <c r="C250" s="256" t="s">
        <v>2086</v>
      </c>
      <c r="D250" s="256" t="s">
        <v>1846</v>
      </c>
      <c r="E250" s="257" t="str">
        <f t="shared" si="17"/>
        <v>Men Master</v>
      </c>
      <c r="F250" s="258">
        <v>24060</v>
      </c>
      <c r="G250" s="259">
        <f t="shared" si="18"/>
        <v>44926</v>
      </c>
      <c r="H250" s="260">
        <f t="shared" si="19"/>
        <v>57</v>
      </c>
      <c r="I250" s="257" t="str">
        <f t="shared" si="20"/>
        <v>Master</v>
      </c>
      <c r="J250" s="256" t="s">
        <v>1316</v>
      </c>
      <c r="K250" s="261">
        <v>65111400052</v>
      </c>
      <c r="L250" s="262" t="s">
        <v>1527</v>
      </c>
      <c r="O250" s="25"/>
      <c r="P250" s="25"/>
      <c r="Q250" s="307"/>
    </row>
    <row r="251" spans="1:17" s="263" customFormat="1" x14ac:dyDescent="0.2">
      <c r="A251" s="255" t="s">
        <v>746</v>
      </c>
      <c r="B251" s="256" t="s">
        <v>40</v>
      </c>
      <c r="C251" s="256" t="s">
        <v>1964</v>
      </c>
      <c r="D251" s="256" t="s">
        <v>1965</v>
      </c>
      <c r="E251" s="257" t="str">
        <f t="shared" si="17"/>
        <v>Men Senior</v>
      </c>
      <c r="F251" s="258">
        <v>31380</v>
      </c>
      <c r="G251" s="259">
        <f t="shared" si="18"/>
        <v>44926</v>
      </c>
      <c r="H251" s="260">
        <f t="shared" si="19"/>
        <v>37</v>
      </c>
      <c r="I251" s="257" t="str">
        <f t="shared" si="20"/>
        <v>Senior</v>
      </c>
      <c r="J251" s="256" t="s">
        <v>1316</v>
      </c>
      <c r="K251" s="261">
        <v>85112910305</v>
      </c>
      <c r="L251" s="262" t="s">
        <v>1527</v>
      </c>
      <c r="N251" s="25"/>
      <c r="Q251" s="307"/>
    </row>
    <row r="252" spans="1:17" x14ac:dyDescent="0.2">
      <c r="A252" s="230" t="s">
        <v>747</v>
      </c>
      <c r="B252" s="231" t="s">
        <v>1448</v>
      </c>
      <c r="C252" s="231" t="s">
        <v>367</v>
      </c>
      <c r="D252" s="231" t="s">
        <v>368</v>
      </c>
      <c r="E252" s="237" t="str">
        <f t="shared" si="17"/>
        <v>Men Master</v>
      </c>
      <c r="F252" s="242">
        <v>26490</v>
      </c>
      <c r="G252" s="239">
        <f t="shared" si="18"/>
        <v>44926</v>
      </c>
      <c r="H252" s="240">
        <f t="shared" si="19"/>
        <v>50</v>
      </c>
      <c r="I252" s="237" t="str">
        <f t="shared" si="20"/>
        <v>Master</v>
      </c>
      <c r="J252" s="231" t="s">
        <v>1316</v>
      </c>
      <c r="K252" s="241"/>
      <c r="L252" s="246"/>
      <c r="O252" s="263"/>
      <c r="P252" s="263"/>
    </row>
    <row r="253" spans="1:17" s="263" customFormat="1" x14ac:dyDescent="0.2">
      <c r="A253" s="255" t="s">
        <v>748</v>
      </c>
      <c r="B253" s="256" t="s">
        <v>2087</v>
      </c>
      <c r="C253" s="256" t="s">
        <v>2100</v>
      </c>
      <c r="D253" s="256" t="s">
        <v>2101</v>
      </c>
      <c r="E253" s="257" t="str">
        <f t="shared" si="17"/>
        <v>Ladies Master</v>
      </c>
      <c r="F253" s="258">
        <v>25454</v>
      </c>
      <c r="G253" s="259">
        <f t="shared" si="18"/>
        <v>44926</v>
      </c>
      <c r="H253" s="260">
        <f t="shared" si="19"/>
        <v>53</v>
      </c>
      <c r="I253" s="257" t="str">
        <f t="shared" si="20"/>
        <v>Master</v>
      </c>
      <c r="J253" s="256" t="s">
        <v>67</v>
      </c>
      <c r="K253" s="261">
        <v>69090810188</v>
      </c>
      <c r="L253" s="262" t="s">
        <v>1527</v>
      </c>
      <c r="N253" s="25"/>
      <c r="O253" s="25"/>
      <c r="P253" s="25"/>
      <c r="Q253" s="307"/>
    </row>
    <row r="254" spans="1:17" s="263" customFormat="1" x14ac:dyDescent="0.2">
      <c r="A254" s="255" t="s">
        <v>749</v>
      </c>
      <c r="B254" s="256" t="s">
        <v>2087</v>
      </c>
      <c r="C254" s="256" t="s">
        <v>362</v>
      </c>
      <c r="D254" s="256" t="s">
        <v>2101</v>
      </c>
      <c r="E254" s="257" t="str">
        <f t="shared" si="17"/>
        <v>Men Master</v>
      </c>
      <c r="F254" s="258">
        <v>26477</v>
      </c>
      <c r="G254" s="259">
        <f t="shared" si="18"/>
        <v>44926</v>
      </c>
      <c r="H254" s="260">
        <f t="shared" si="19"/>
        <v>50</v>
      </c>
      <c r="I254" s="257" t="str">
        <f t="shared" si="20"/>
        <v>Master</v>
      </c>
      <c r="J254" s="256" t="s">
        <v>1316</v>
      </c>
      <c r="K254" s="261">
        <v>7206275234082</v>
      </c>
      <c r="L254" s="262" t="s">
        <v>1527</v>
      </c>
      <c r="Q254" s="307"/>
    </row>
    <row r="255" spans="1:17" x14ac:dyDescent="0.2">
      <c r="A255" s="230" t="s">
        <v>750</v>
      </c>
      <c r="B255" s="231" t="s">
        <v>1387</v>
      </c>
      <c r="C255" s="231" t="s">
        <v>92</v>
      </c>
      <c r="D255" s="231" t="s">
        <v>416</v>
      </c>
      <c r="E255" s="237" t="str">
        <f t="shared" si="17"/>
        <v>Men Grand Masters</v>
      </c>
      <c r="F255" s="242">
        <v>22924</v>
      </c>
      <c r="G255" s="239">
        <f t="shared" si="18"/>
        <v>44926</v>
      </c>
      <c r="H255" s="240">
        <f t="shared" si="19"/>
        <v>60</v>
      </c>
      <c r="I255" s="237" t="str">
        <f t="shared" si="20"/>
        <v>Grand Masters</v>
      </c>
      <c r="J255" s="231" t="s">
        <v>1316</v>
      </c>
      <c r="K255" s="241">
        <v>62100510029</v>
      </c>
      <c r="L255" s="246" t="s">
        <v>1527</v>
      </c>
      <c r="N255" s="263"/>
      <c r="O255" s="263"/>
      <c r="P255" s="263"/>
    </row>
    <row r="256" spans="1:17" x14ac:dyDescent="0.2">
      <c r="A256" s="230" t="s">
        <v>751</v>
      </c>
      <c r="B256" s="231" t="s">
        <v>1387</v>
      </c>
      <c r="C256" s="231" t="s">
        <v>422</v>
      </c>
      <c r="D256" s="231" t="s">
        <v>113</v>
      </c>
      <c r="E256" s="237" t="str">
        <f t="shared" si="17"/>
        <v>Ladies Veteran</v>
      </c>
      <c r="F256" s="242">
        <v>28510</v>
      </c>
      <c r="G256" s="239">
        <f t="shared" si="18"/>
        <v>44926</v>
      </c>
      <c r="H256" s="240">
        <f t="shared" si="19"/>
        <v>44</v>
      </c>
      <c r="I256" s="237" t="str">
        <f t="shared" si="20"/>
        <v>Veteran</v>
      </c>
      <c r="J256" s="231" t="s">
        <v>67</v>
      </c>
      <c r="K256" s="241"/>
      <c r="L256" s="246"/>
    </row>
    <row r="257" spans="1:17" ht="14.25" customHeight="1" x14ac:dyDescent="0.2">
      <c r="A257" s="230" t="s">
        <v>752</v>
      </c>
      <c r="B257" s="231" t="s">
        <v>1294</v>
      </c>
      <c r="C257" s="231" t="s">
        <v>483</v>
      </c>
      <c r="D257" s="231" t="s">
        <v>244</v>
      </c>
      <c r="E257" s="237" t="str">
        <f t="shared" si="17"/>
        <v>Men Master</v>
      </c>
      <c r="F257" s="242">
        <v>24706</v>
      </c>
      <c r="G257" s="239">
        <f t="shared" si="18"/>
        <v>44926</v>
      </c>
      <c r="H257" s="240">
        <f t="shared" si="19"/>
        <v>55</v>
      </c>
      <c r="I257" s="237" t="str">
        <f t="shared" si="20"/>
        <v>Master</v>
      </c>
      <c r="J257" s="231" t="s">
        <v>1316</v>
      </c>
      <c r="K257" s="241">
        <v>67082200102</v>
      </c>
      <c r="L257" s="246" t="s">
        <v>1527</v>
      </c>
      <c r="N257" s="263"/>
    </row>
    <row r="258" spans="1:17" s="263" customFormat="1" x14ac:dyDescent="0.2">
      <c r="A258" s="255" t="s">
        <v>753</v>
      </c>
      <c r="B258" s="256" t="s">
        <v>37</v>
      </c>
      <c r="C258" s="256" t="s">
        <v>314</v>
      </c>
      <c r="D258" s="256" t="s">
        <v>315</v>
      </c>
      <c r="E258" s="257" t="str">
        <f t="shared" si="17"/>
        <v>Men Veteran</v>
      </c>
      <c r="F258" s="258">
        <v>28244</v>
      </c>
      <c r="G258" s="259">
        <f t="shared" si="18"/>
        <v>44926</v>
      </c>
      <c r="H258" s="260">
        <f t="shared" si="19"/>
        <v>45</v>
      </c>
      <c r="I258" s="257" t="str">
        <f t="shared" si="20"/>
        <v>Veteran</v>
      </c>
      <c r="J258" s="256" t="s">
        <v>1316</v>
      </c>
      <c r="K258" s="261">
        <v>77042910297</v>
      </c>
      <c r="L258" s="262" t="s">
        <v>1527</v>
      </c>
      <c r="O258" s="25"/>
      <c r="P258" s="25"/>
      <c r="Q258" s="307"/>
    </row>
    <row r="259" spans="1:17" s="263" customFormat="1" x14ac:dyDescent="0.2">
      <c r="A259" s="255" t="s">
        <v>754</v>
      </c>
      <c r="B259" s="256" t="s">
        <v>47</v>
      </c>
      <c r="C259" s="256" t="s">
        <v>253</v>
      </c>
      <c r="D259" s="256" t="s">
        <v>254</v>
      </c>
      <c r="E259" s="257" t="str">
        <f t="shared" si="17"/>
        <v>Men Veteran</v>
      </c>
      <c r="F259" s="258">
        <v>29166</v>
      </c>
      <c r="G259" s="259">
        <f t="shared" si="18"/>
        <v>44926</v>
      </c>
      <c r="H259" s="260">
        <f t="shared" si="19"/>
        <v>43</v>
      </c>
      <c r="I259" s="257" t="str">
        <f t="shared" si="20"/>
        <v>Veteran</v>
      </c>
      <c r="J259" s="256" t="s">
        <v>1316</v>
      </c>
      <c r="K259" s="261">
        <v>79110710167</v>
      </c>
      <c r="L259" s="262" t="s">
        <v>1527</v>
      </c>
      <c r="N259" s="25"/>
      <c r="Q259" s="307"/>
    </row>
    <row r="260" spans="1:17" x14ac:dyDescent="0.2">
      <c r="A260" s="230" t="s">
        <v>755</v>
      </c>
      <c r="B260" s="231" t="s">
        <v>1387</v>
      </c>
      <c r="C260" s="231" t="s">
        <v>248</v>
      </c>
      <c r="D260" s="231" t="s">
        <v>242</v>
      </c>
      <c r="E260" s="237" t="str">
        <f t="shared" si="17"/>
        <v>Men Veteran</v>
      </c>
      <c r="F260" s="242">
        <v>26704</v>
      </c>
      <c r="G260" s="239">
        <f t="shared" si="18"/>
        <v>44926</v>
      </c>
      <c r="H260" s="240">
        <f t="shared" si="19"/>
        <v>49</v>
      </c>
      <c r="I260" s="237" t="str">
        <f t="shared" si="20"/>
        <v>Veteran</v>
      </c>
      <c r="J260" s="231" t="s">
        <v>1316</v>
      </c>
      <c r="K260" s="241"/>
      <c r="L260" s="246"/>
      <c r="N260" s="263"/>
      <c r="O260" s="263"/>
      <c r="P260" s="263"/>
    </row>
    <row r="261" spans="1:17" s="263" customFormat="1" x14ac:dyDescent="0.2">
      <c r="A261" s="255" t="s">
        <v>756</v>
      </c>
      <c r="B261" s="256" t="s">
        <v>2087</v>
      </c>
      <c r="C261" s="256" t="s">
        <v>383</v>
      </c>
      <c r="D261" s="256" t="s">
        <v>74</v>
      </c>
      <c r="E261" s="257" t="str">
        <f t="shared" si="17"/>
        <v>Men Senior</v>
      </c>
      <c r="F261" s="258">
        <v>32639</v>
      </c>
      <c r="G261" s="259">
        <f t="shared" si="18"/>
        <v>44926</v>
      </c>
      <c r="H261" s="260">
        <f t="shared" si="19"/>
        <v>33</v>
      </c>
      <c r="I261" s="257" t="str">
        <f t="shared" si="20"/>
        <v>Senior</v>
      </c>
      <c r="J261" s="256" t="s">
        <v>1316</v>
      </c>
      <c r="K261" s="261">
        <v>89051100523</v>
      </c>
      <c r="L261" s="262" t="s">
        <v>1527</v>
      </c>
      <c r="N261" s="25"/>
      <c r="O261" s="25"/>
      <c r="P261" s="25"/>
      <c r="Q261" s="307"/>
    </row>
    <row r="262" spans="1:17" x14ac:dyDescent="0.2">
      <c r="A262" s="230" t="s">
        <v>757</v>
      </c>
      <c r="B262" s="231" t="s">
        <v>1309</v>
      </c>
      <c r="C262" s="231" t="s">
        <v>352</v>
      </c>
      <c r="D262" s="231" t="s">
        <v>412</v>
      </c>
      <c r="E262" s="237" t="str">
        <f t="shared" si="17"/>
        <v>Men Veteran</v>
      </c>
      <c r="F262" s="242">
        <v>30136</v>
      </c>
      <c r="G262" s="239">
        <f t="shared" si="18"/>
        <v>44926</v>
      </c>
      <c r="H262" s="240">
        <f t="shared" si="19"/>
        <v>40</v>
      </c>
      <c r="I262" s="237" t="str">
        <f t="shared" si="20"/>
        <v>Veteran</v>
      </c>
      <c r="J262" s="231" t="s">
        <v>1316</v>
      </c>
      <c r="K262" s="241">
        <v>82070410967</v>
      </c>
      <c r="L262" s="246" t="s">
        <v>1527</v>
      </c>
      <c r="N262" s="263"/>
      <c r="O262" s="263"/>
      <c r="P262" s="263"/>
    </row>
    <row r="263" spans="1:17" s="263" customFormat="1" x14ac:dyDescent="0.2">
      <c r="A263" s="255" t="s">
        <v>758</v>
      </c>
      <c r="B263" s="256" t="s">
        <v>37</v>
      </c>
      <c r="C263" s="256" t="s">
        <v>294</v>
      </c>
      <c r="D263" s="256" t="s">
        <v>295</v>
      </c>
      <c r="E263" s="257" t="str">
        <f t="shared" si="17"/>
        <v>Men Veteran</v>
      </c>
      <c r="F263" s="258">
        <v>27354</v>
      </c>
      <c r="G263" s="259">
        <f t="shared" si="18"/>
        <v>44926</v>
      </c>
      <c r="H263" s="260">
        <f t="shared" si="19"/>
        <v>48</v>
      </c>
      <c r="I263" s="257" t="str">
        <f t="shared" si="20"/>
        <v>Veteran</v>
      </c>
      <c r="J263" s="256" t="s">
        <v>1316</v>
      </c>
      <c r="K263" s="261">
        <v>74112110146</v>
      </c>
      <c r="L263" s="262" t="s">
        <v>1527</v>
      </c>
      <c r="N263" s="25"/>
      <c r="O263" s="25"/>
      <c r="P263" s="25"/>
      <c r="Q263" s="307"/>
    </row>
    <row r="264" spans="1:17" x14ac:dyDescent="0.2">
      <c r="A264" s="230" t="s">
        <v>759</v>
      </c>
      <c r="B264" s="231" t="s">
        <v>2088</v>
      </c>
      <c r="C264" s="231" t="s">
        <v>77</v>
      </c>
      <c r="D264" s="231" t="s">
        <v>347</v>
      </c>
      <c r="E264" s="237" t="str">
        <f t="shared" si="17"/>
        <v>Men Veteran</v>
      </c>
      <c r="F264" s="242">
        <v>26876</v>
      </c>
      <c r="G264" s="239">
        <f t="shared" si="18"/>
        <v>44926</v>
      </c>
      <c r="H264" s="240">
        <f t="shared" si="19"/>
        <v>49</v>
      </c>
      <c r="I264" s="237" t="str">
        <f t="shared" si="20"/>
        <v>Veteran</v>
      </c>
      <c r="J264" s="231" t="s">
        <v>1316</v>
      </c>
      <c r="K264" s="241">
        <v>73073100091</v>
      </c>
      <c r="L264" s="246" t="s">
        <v>1527</v>
      </c>
      <c r="O264" s="263"/>
      <c r="P264" s="263"/>
    </row>
    <row r="265" spans="1:17" s="263" customFormat="1" x14ac:dyDescent="0.2">
      <c r="A265" s="255" t="s">
        <v>760</v>
      </c>
      <c r="B265" s="256" t="s">
        <v>38</v>
      </c>
      <c r="C265" s="256" t="s">
        <v>2106</v>
      </c>
      <c r="D265" s="256" t="s">
        <v>1124</v>
      </c>
      <c r="E265" s="257" t="str">
        <f t="shared" si="17"/>
        <v>Men Senior</v>
      </c>
      <c r="F265" s="258">
        <v>30996</v>
      </c>
      <c r="G265" s="259">
        <f t="shared" si="18"/>
        <v>44926</v>
      </c>
      <c r="H265" s="260">
        <f t="shared" si="19"/>
        <v>38</v>
      </c>
      <c r="I265" s="257" t="str">
        <f t="shared" si="20"/>
        <v>Senior</v>
      </c>
      <c r="J265" s="256" t="s">
        <v>1316</v>
      </c>
      <c r="K265" s="261">
        <v>84111010229</v>
      </c>
      <c r="L265" s="262" t="s">
        <v>1527</v>
      </c>
      <c r="N265" s="25"/>
      <c r="O265" s="25"/>
      <c r="P265" s="25"/>
      <c r="Q265" s="307"/>
    </row>
    <row r="266" spans="1:17" x14ac:dyDescent="0.2">
      <c r="A266" s="230" t="s">
        <v>761</v>
      </c>
      <c r="B266" s="231" t="s">
        <v>1448</v>
      </c>
      <c r="C266" s="231" t="s">
        <v>342</v>
      </c>
      <c r="D266" s="231" t="s">
        <v>343</v>
      </c>
      <c r="E266" s="237" t="str">
        <f t="shared" si="17"/>
        <v>Men Master</v>
      </c>
      <c r="F266" s="242">
        <v>24902</v>
      </c>
      <c r="G266" s="239">
        <f t="shared" si="18"/>
        <v>44926</v>
      </c>
      <c r="H266" s="240">
        <f t="shared" si="19"/>
        <v>54</v>
      </c>
      <c r="I266" s="237" t="str">
        <f t="shared" si="20"/>
        <v>Master</v>
      </c>
      <c r="J266" s="231" t="s">
        <v>1316</v>
      </c>
      <c r="K266" s="241">
        <v>6803040101287</v>
      </c>
      <c r="L266" s="246"/>
      <c r="N266" s="263"/>
      <c r="O266" s="263"/>
      <c r="P266" s="263"/>
    </row>
    <row r="267" spans="1:17" s="263" customFormat="1" x14ac:dyDescent="0.2">
      <c r="A267" s="255" t="s">
        <v>762</v>
      </c>
      <c r="B267" s="256" t="s">
        <v>38</v>
      </c>
      <c r="C267" s="256" t="s">
        <v>171</v>
      </c>
      <c r="D267" s="256" t="s">
        <v>210</v>
      </c>
      <c r="E267" s="257" t="str">
        <f t="shared" si="17"/>
        <v>Men Senior</v>
      </c>
      <c r="F267" s="258">
        <v>30942</v>
      </c>
      <c r="G267" s="259">
        <f t="shared" si="18"/>
        <v>44926</v>
      </c>
      <c r="H267" s="260">
        <f t="shared" si="19"/>
        <v>38</v>
      </c>
      <c r="I267" s="257" t="str">
        <f t="shared" si="20"/>
        <v>Senior</v>
      </c>
      <c r="J267" s="256" t="s">
        <v>1316</v>
      </c>
      <c r="K267" s="261">
        <v>84091710611</v>
      </c>
      <c r="L267" s="262" t="s">
        <v>1527</v>
      </c>
      <c r="N267" s="25"/>
      <c r="O267" s="25"/>
      <c r="P267" s="25"/>
      <c r="Q267" s="307"/>
    </row>
    <row r="268" spans="1:17" x14ac:dyDescent="0.2">
      <c r="A268" s="230" t="s">
        <v>763</v>
      </c>
      <c r="B268" s="231" t="s">
        <v>1310</v>
      </c>
      <c r="C268" s="231" t="s">
        <v>270</v>
      </c>
      <c r="D268" s="231" t="s">
        <v>263</v>
      </c>
      <c r="E268" s="237" t="str">
        <f t="shared" si="17"/>
        <v>Men Grand Masters</v>
      </c>
      <c r="F268" s="242"/>
      <c r="G268" s="239">
        <f t="shared" si="18"/>
        <v>44926</v>
      </c>
      <c r="H268" s="240">
        <f t="shared" si="19"/>
        <v>123</v>
      </c>
      <c r="I268" s="237" t="str">
        <f t="shared" si="20"/>
        <v>Grand Masters</v>
      </c>
      <c r="J268" s="231" t="s">
        <v>1316</v>
      </c>
      <c r="K268" s="241"/>
      <c r="L268" s="246"/>
      <c r="N268" s="263"/>
      <c r="O268" s="263"/>
      <c r="P268" s="263"/>
    </row>
    <row r="269" spans="1:17" x14ac:dyDescent="0.2">
      <c r="A269" s="230" t="s">
        <v>764</v>
      </c>
      <c r="B269" s="231" t="s">
        <v>1031</v>
      </c>
      <c r="C269" s="231" t="s">
        <v>428</v>
      </c>
      <c r="D269" s="231" t="s">
        <v>130</v>
      </c>
      <c r="E269" s="237" t="str">
        <f t="shared" si="17"/>
        <v>Ladies U/21</v>
      </c>
      <c r="F269" s="242">
        <v>37881</v>
      </c>
      <c r="G269" s="239">
        <f t="shared" si="18"/>
        <v>44926</v>
      </c>
      <c r="H269" s="240">
        <f t="shared" si="19"/>
        <v>19</v>
      </c>
      <c r="I269" s="237" t="str">
        <f t="shared" si="20"/>
        <v>U/21</v>
      </c>
      <c r="J269" s="231" t="s">
        <v>67</v>
      </c>
      <c r="K269" s="241"/>
      <c r="L269" s="246"/>
    </row>
    <row r="270" spans="1:17" x14ac:dyDescent="0.2">
      <c r="A270" s="230" t="s">
        <v>765</v>
      </c>
      <c r="B270" s="231" t="s">
        <v>1309</v>
      </c>
      <c r="C270" s="231" t="s">
        <v>284</v>
      </c>
      <c r="D270" s="231" t="s">
        <v>318</v>
      </c>
      <c r="E270" s="237" t="str">
        <f t="shared" si="17"/>
        <v>Men Veteran</v>
      </c>
      <c r="F270" s="242">
        <v>28129</v>
      </c>
      <c r="G270" s="239">
        <f t="shared" si="18"/>
        <v>44926</v>
      </c>
      <c r="H270" s="240">
        <f t="shared" si="19"/>
        <v>45</v>
      </c>
      <c r="I270" s="237" t="str">
        <f t="shared" si="20"/>
        <v>Veteran</v>
      </c>
      <c r="J270" s="231" t="s">
        <v>1316</v>
      </c>
      <c r="K270" s="241">
        <v>77010400121</v>
      </c>
      <c r="L270" s="246" t="s">
        <v>1527</v>
      </c>
    </row>
    <row r="271" spans="1:17" x14ac:dyDescent="0.2">
      <c r="A271" s="230" t="s">
        <v>766</v>
      </c>
      <c r="B271" s="231" t="s">
        <v>1448</v>
      </c>
      <c r="C271" s="231" t="s">
        <v>1630</v>
      </c>
      <c r="D271" s="231" t="s">
        <v>348</v>
      </c>
      <c r="E271" s="237" t="str">
        <f t="shared" ref="E271:E305" si="21">CONCATENATE(J271," ",I271)</f>
        <v>Men Senior</v>
      </c>
      <c r="F271" s="242">
        <v>32105</v>
      </c>
      <c r="G271" s="239">
        <f t="shared" ref="G271:G305" si="22">$G$5</f>
        <v>44926</v>
      </c>
      <c r="H271" s="240">
        <f t="shared" ref="H271:H305" si="23">INT(YEARFRAC(F271,G271))</f>
        <v>35</v>
      </c>
      <c r="I271" s="237" t="str">
        <f t="shared" ref="I271:I305" si="24">IF(H271="","Senior",IF(H271&gt;59.999,"Grand Masters",IF(H271&gt;49.999,"Master",IF(H271&gt;39.999,"Veteran",IF(H271&gt;21.999,"Senior",IF(H271&gt;16.999,"U/21","U/16"))))))</f>
        <v>Senior</v>
      </c>
      <c r="J271" s="231" t="s">
        <v>1316</v>
      </c>
      <c r="K271" s="241"/>
      <c r="L271" s="246"/>
      <c r="N271" s="263"/>
    </row>
    <row r="272" spans="1:17" s="263" customFormat="1" x14ac:dyDescent="0.2">
      <c r="A272" s="255" t="s">
        <v>767</v>
      </c>
      <c r="B272" s="256" t="s">
        <v>2087</v>
      </c>
      <c r="C272" s="256" t="s">
        <v>188</v>
      </c>
      <c r="D272" s="256" t="s">
        <v>78</v>
      </c>
      <c r="E272" s="257" t="str">
        <f t="shared" si="21"/>
        <v>Men Senior</v>
      </c>
      <c r="F272" s="258">
        <v>30580</v>
      </c>
      <c r="G272" s="259">
        <f t="shared" si="22"/>
        <v>44926</v>
      </c>
      <c r="H272" s="260">
        <f t="shared" si="23"/>
        <v>39</v>
      </c>
      <c r="I272" s="257" t="str">
        <f t="shared" si="24"/>
        <v>Senior</v>
      </c>
      <c r="J272" s="256" t="s">
        <v>1316</v>
      </c>
      <c r="K272" s="261">
        <v>83092110889</v>
      </c>
      <c r="L272" s="262" t="s">
        <v>1527</v>
      </c>
      <c r="O272" s="25"/>
      <c r="P272" s="25"/>
      <c r="Q272" s="307"/>
    </row>
    <row r="273" spans="1:17" s="263" customFormat="1" ht="13.5" customHeight="1" x14ac:dyDescent="0.2">
      <c r="A273" s="255" t="s">
        <v>768</v>
      </c>
      <c r="B273" s="256" t="s">
        <v>42</v>
      </c>
      <c r="C273" s="256" t="s">
        <v>270</v>
      </c>
      <c r="D273" s="256" t="s">
        <v>263</v>
      </c>
      <c r="E273" s="257" t="str">
        <f t="shared" si="21"/>
        <v>Men Grand Masters</v>
      </c>
      <c r="F273" s="258">
        <v>20659</v>
      </c>
      <c r="G273" s="259">
        <f t="shared" si="22"/>
        <v>44926</v>
      </c>
      <c r="H273" s="260">
        <f t="shared" si="23"/>
        <v>66</v>
      </c>
      <c r="I273" s="257" t="str">
        <f t="shared" si="24"/>
        <v>Grand Masters</v>
      </c>
      <c r="J273" s="256" t="s">
        <v>1316</v>
      </c>
      <c r="K273" s="261">
        <v>92103000102</v>
      </c>
      <c r="L273" s="262" t="s">
        <v>1527</v>
      </c>
      <c r="N273" s="25"/>
      <c r="Q273" s="307"/>
    </row>
    <row r="274" spans="1:17" s="263" customFormat="1" x14ac:dyDescent="0.2">
      <c r="A274" s="255" t="s">
        <v>769</v>
      </c>
      <c r="B274" s="256" t="s">
        <v>2087</v>
      </c>
      <c r="C274" s="256" t="s">
        <v>268</v>
      </c>
      <c r="D274" s="256" t="s">
        <v>354</v>
      </c>
      <c r="E274" s="257" t="str">
        <f t="shared" si="21"/>
        <v>Men U/16</v>
      </c>
      <c r="F274" s="258">
        <v>40611</v>
      </c>
      <c r="G274" s="259">
        <f t="shared" si="22"/>
        <v>44926</v>
      </c>
      <c r="H274" s="260">
        <f t="shared" si="23"/>
        <v>11</v>
      </c>
      <c r="I274" s="257" t="str">
        <f t="shared" si="24"/>
        <v>U/16</v>
      </c>
      <c r="J274" s="256" t="s">
        <v>1316</v>
      </c>
      <c r="K274" s="261">
        <v>20110309</v>
      </c>
      <c r="L274" s="262" t="s">
        <v>1527</v>
      </c>
      <c r="N274" s="25"/>
      <c r="Q274" s="307"/>
    </row>
    <row r="275" spans="1:17" x14ac:dyDescent="0.2">
      <c r="A275" s="230" t="s">
        <v>770</v>
      </c>
      <c r="B275" s="231" t="s">
        <v>1408</v>
      </c>
      <c r="C275" s="231" t="s">
        <v>104</v>
      </c>
      <c r="D275" s="231" t="s">
        <v>1994</v>
      </c>
      <c r="E275" s="237" t="str">
        <f t="shared" si="21"/>
        <v>Men Senior</v>
      </c>
      <c r="F275" s="242">
        <v>31450</v>
      </c>
      <c r="G275" s="239">
        <f t="shared" si="22"/>
        <v>44926</v>
      </c>
      <c r="H275" s="240">
        <f t="shared" si="23"/>
        <v>36</v>
      </c>
      <c r="I275" s="237" t="str">
        <f t="shared" si="24"/>
        <v>Senior</v>
      </c>
      <c r="J275" s="231" t="s">
        <v>1316</v>
      </c>
      <c r="K275" s="241">
        <v>86020700453</v>
      </c>
      <c r="L275" s="246" t="s">
        <v>1527</v>
      </c>
      <c r="N275" s="263"/>
      <c r="O275" s="263"/>
      <c r="P275" s="263"/>
    </row>
    <row r="276" spans="1:17" x14ac:dyDescent="0.2">
      <c r="A276" s="230" t="s">
        <v>771</v>
      </c>
      <c r="B276" s="231" t="s">
        <v>1387</v>
      </c>
      <c r="C276" s="231" t="s">
        <v>94</v>
      </c>
      <c r="D276" s="231" t="s">
        <v>109</v>
      </c>
      <c r="E276" s="237" t="str">
        <f t="shared" si="21"/>
        <v>Men Master</v>
      </c>
      <c r="F276" s="242">
        <v>24964</v>
      </c>
      <c r="G276" s="239">
        <f t="shared" si="22"/>
        <v>44926</v>
      </c>
      <c r="H276" s="240">
        <f t="shared" si="23"/>
        <v>54</v>
      </c>
      <c r="I276" s="237" t="str">
        <f t="shared" si="24"/>
        <v>Master</v>
      </c>
      <c r="J276" s="231" t="s">
        <v>1316</v>
      </c>
      <c r="K276" s="241">
        <v>68050670024</v>
      </c>
      <c r="L276" s="246" t="s">
        <v>1527</v>
      </c>
    </row>
    <row r="277" spans="1:17" x14ac:dyDescent="0.2">
      <c r="A277" s="230" t="s">
        <v>772</v>
      </c>
      <c r="B277" s="231" t="s">
        <v>1294</v>
      </c>
      <c r="C277" s="231" t="s">
        <v>466</v>
      </c>
      <c r="D277" s="231" t="s">
        <v>245</v>
      </c>
      <c r="E277" s="237" t="str">
        <f t="shared" si="21"/>
        <v>Ladies Veteran</v>
      </c>
      <c r="F277" s="242">
        <v>29718</v>
      </c>
      <c r="G277" s="239">
        <f t="shared" si="22"/>
        <v>44926</v>
      </c>
      <c r="H277" s="240">
        <f t="shared" si="23"/>
        <v>41</v>
      </c>
      <c r="I277" s="237" t="str">
        <f t="shared" si="24"/>
        <v>Veteran</v>
      </c>
      <c r="J277" s="231" t="s">
        <v>67</v>
      </c>
      <c r="K277" s="241"/>
      <c r="L277" s="246"/>
    </row>
    <row r="278" spans="1:17" x14ac:dyDescent="0.2">
      <c r="A278" s="230" t="s">
        <v>773</v>
      </c>
      <c r="B278" s="231" t="s">
        <v>1449</v>
      </c>
      <c r="C278" s="231" t="s">
        <v>204</v>
      </c>
      <c r="D278" s="231" t="s">
        <v>384</v>
      </c>
      <c r="E278" s="237" t="str">
        <f t="shared" si="21"/>
        <v>Men Grand Masters</v>
      </c>
      <c r="F278" s="242"/>
      <c r="G278" s="239">
        <f t="shared" si="22"/>
        <v>44926</v>
      </c>
      <c r="H278" s="240">
        <f t="shared" si="23"/>
        <v>123</v>
      </c>
      <c r="I278" s="237" t="str">
        <f t="shared" si="24"/>
        <v>Grand Masters</v>
      </c>
      <c r="J278" s="231" t="s">
        <v>1316</v>
      </c>
      <c r="K278" s="241"/>
      <c r="L278" s="246"/>
    </row>
    <row r="279" spans="1:17" s="263" customFormat="1" x14ac:dyDescent="0.2">
      <c r="A279" s="255" t="s">
        <v>774</v>
      </c>
      <c r="B279" s="256" t="s">
        <v>49</v>
      </c>
      <c r="C279" s="256" t="s">
        <v>264</v>
      </c>
      <c r="D279" s="256" t="s">
        <v>265</v>
      </c>
      <c r="E279" s="257" t="str">
        <f t="shared" si="21"/>
        <v>Men Veteran</v>
      </c>
      <c r="F279" s="258">
        <v>29437</v>
      </c>
      <c r="G279" s="259">
        <f t="shared" si="22"/>
        <v>44926</v>
      </c>
      <c r="H279" s="260">
        <f t="shared" si="23"/>
        <v>42</v>
      </c>
      <c r="I279" s="257" t="str">
        <f t="shared" si="24"/>
        <v>Veteran</v>
      </c>
      <c r="J279" s="256" t="s">
        <v>1316</v>
      </c>
      <c r="K279" s="261">
        <v>80080411177</v>
      </c>
      <c r="L279" s="262" t="s">
        <v>1527</v>
      </c>
      <c r="N279" s="25"/>
      <c r="O279" s="25"/>
      <c r="P279" s="25"/>
      <c r="Q279" s="307"/>
    </row>
    <row r="280" spans="1:17" x14ac:dyDescent="0.2">
      <c r="A280" s="230" t="s">
        <v>775</v>
      </c>
      <c r="B280" s="231" t="s">
        <v>1032</v>
      </c>
      <c r="C280" s="231" t="s">
        <v>252</v>
      </c>
      <c r="D280" s="231" t="s">
        <v>199</v>
      </c>
      <c r="E280" s="237" t="str">
        <f t="shared" si="21"/>
        <v>Men Grand Masters</v>
      </c>
      <c r="F280" s="242"/>
      <c r="G280" s="239">
        <f t="shared" si="22"/>
        <v>44926</v>
      </c>
      <c r="H280" s="240">
        <f t="shared" si="23"/>
        <v>123</v>
      </c>
      <c r="I280" s="237" t="str">
        <f t="shared" si="24"/>
        <v>Grand Masters</v>
      </c>
      <c r="J280" s="231" t="s">
        <v>1316</v>
      </c>
      <c r="K280" s="241"/>
      <c r="L280" s="246"/>
      <c r="N280" s="263"/>
      <c r="O280" s="263"/>
      <c r="P280" s="263"/>
    </row>
    <row r="281" spans="1:17" x14ac:dyDescent="0.2">
      <c r="A281" s="230" t="s">
        <v>776</v>
      </c>
      <c r="B281" s="231" t="s">
        <v>1449</v>
      </c>
      <c r="C281" s="231" t="s">
        <v>90</v>
      </c>
      <c r="D281" s="231" t="s">
        <v>381</v>
      </c>
      <c r="E281" s="237" t="str">
        <f t="shared" si="21"/>
        <v>Men Grand Masters</v>
      </c>
      <c r="F281" s="242"/>
      <c r="G281" s="239">
        <f t="shared" si="22"/>
        <v>44926</v>
      </c>
      <c r="H281" s="240">
        <f t="shared" si="23"/>
        <v>123</v>
      </c>
      <c r="I281" s="237" t="str">
        <f t="shared" si="24"/>
        <v>Grand Masters</v>
      </c>
      <c r="J281" s="231" t="s">
        <v>1316</v>
      </c>
      <c r="K281" s="241"/>
      <c r="L281" s="246"/>
    </row>
    <row r="282" spans="1:17" x14ac:dyDescent="0.2">
      <c r="A282" s="230" t="s">
        <v>777</v>
      </c>
      <c r="B282" s="231" t="s">
        <v>1408</v>
      </c>
      <c r="C282" s="231" t="s">
        <v>1995</v>
      </c>
      <c r="D282" s="231" t="s">
        <v>1996</v>
      </c>
      <c r="E282" s="237" t="str">
        <f t="shared" si="21"/>
        <v>Men Veteran</v>
      </c>
      <c r="F282" s="242">
        <v>28356</v>
      </c>
      <c r="G282" s="239">
        <f t="shared" si="22"/>
        <v>44926</v>
      </c>
      <c r="H282" s="240">
        <f t="shared" si="23"/>
        <v>45</v>
      </c>
      <c r="I282" s="237" t="str">
        <f t="shared" si="24"/>
        <v>Veteran</v>
      </c>
      <c r="J282" s="231" t="s">
        <v>1316</v>
      </c>
      <c r="K282" s="241">
        <v>77081910386</v>
      </c>
      <c r="L282" s="246" t="s">
        <v>1527</v>
      </c>
      <c r="N282" s="287"/>
    </row>
    <row r="283" spans="1:17" s="287" customFormat="1" x14ac:dyDescent="0.2">
      <c r="A283" s="279" t="s">
        <v>778</v>
      </c>
      <c r="B283" s="280" t="s">
        <v>41</v>
      </c>
      <c r="C283" s="280" t="s">
        <v>388</v>
      </c>
      <c r="D283" s="280" t="s">
        <v>1124</v>
      </c>
      <c r="E283" s="281" t="str">
        <f t="shared" si="21"/>
        <v>Men Senior</v>
      </c>
      <c r="F283" s="282">
        <v>34064</v>
      </c>
      <c r="G283" s="283">
        <f t="shared" si="22"/>
        <v>44926</v>
      </c>
      <c r="H283" s="284">
        <f t="shared" si="23"/>
        <v>29</v>
      </c>
      <c r="I283" s="281" t="str">
        <f t="shared" si="24"/>
        <v>Senior</v>
      </c>
      <c r="J283" s="280" t="s">
        <v>1316</v>
      </c>
      <c r="K283" s="285">
        <v>93040500139</v>
      </c>
      <c r="L283" s="286" t="s">
        <v>1527</v>
      </c>
      <c r="N283" s="25"/>
      <c r="O283" s="25"/>
      <c r="P283" s="25"/>
      <c r="Q283" s="307"/>
    </row>
    <row r="284" spans="1:17" x14ac:dyDescent="0.2">
      <c r="A284" s="230" t="s">
        <v>1061</v>
      </c>
      <c r="B284" s="231" t="s">
        <v>1032</v>
      </c>
      <c r="C284" s="233" t="s">
        <v>1077</v>
      </c>
      <c r="D284" s="233" t="s">
        <v>257</v>
      </c>
      <c r="E284" s="237" t="str">
        <f t="shared" si="21"/>
        <v>Ladies Grand Masters</v>
      </c>
      <c r="F284" s="242"/>
      <c r="G284" s="239">
        <f t="shared" si="22"/>
        <v>44926</v>
      </c>
      <c r="H284" s="240">
        <f t="shared" si="23"/>
        <v>123</v>
      </c>
      <c r="I284" s="237" t="str">
        <f t="shared" si="24"/>
        <v>Grand Masters</v>
      </c>
      <c r="J284" s="231" t="s">
        <v>67</v>
      </c>
      <c r="K284" s="241">
        <v>78111610343</v>
      </c>
      <c r="L284" s="246" t="s">
        <v>1527</v>
      </c>
      <c r="O284" s="287"/>
      <c r="P284" s="287"/>
    </row>
    <row r="285" spans="1:17" x14ac:dyDescent="0.2">
      <c r="A285" s="230" t="s">
        <v>779</v>
      </c>
      <c r="B285" s="231" t="s">
        <v>1308</v>
      </c>
      <c r="C285" s="231" t="s">
        <v>90</v>
      </c>
      <c r="D285" s="231" t="s">
        <v>358</v>
      </c>
      <c r="E285" s="237" t="str">
        <f t="shared" si="21"/>
        <v>Men Senior</v>
      </c>
      <c r="F285" s="242">
        <v>34654</v>
      </c>
      <c r="G285" s="239">
        <f t="shared" si="22"/>
        <v>44926</v>
      </c>
      <c r="H285" s="240">
        <f t="shared" si="23"/>
        <v>28</v>
      </c>
      <c r="I285" s="237" t="str">
        <f t="shared" si="24"/>
        <v>Senior</v>
      </c>
      <c r="J285" s="231" t="s">
        <v>1316</v>
      </c>
      <c r="K285" s="241"/>
      <c r="L285" s="246"/>
    </row>
    <row r="286" spans="1:17" x14ac:dyDescent="0.2">
      <c r="A286" s="230" t="s">
        <v>780</v>
      </c>
      <c r="B286" s="231" t="s">
        <v>1387</v>
      </c>
      <c r="C286" s="231" t="s">
        <v>116</v>
      </c>
      <c r="D286" s="231" t="s">
        <v>142</v>
      </c>
      <c r="E286" s="237" t="str">
        <f t="shared" si="21"/>
        <v>Men Master</v>
      </c>
      <c r="F286" s="242">
        <v>25230</v>
      </c>
      <c r="G286" s="239">
        <f t="shared" si="22"/>
        <v>44926</v>
      </c>
      <c r="H286" s="240">
        <f t="shared" si="23"/>
        <v>53</v>
      </c>
      <c r="I286" s="237" t="str">
        <f t="shared" si="24"/>
        <v>Master</v>
      </c>
      <c r="J286" s="231" t="s">
        <v>1316</v>
      </c>
      <c r="K286" s="241">
        <v>94111600069</v>
      </c>
      <c r="L286" s="246" t="s">
        <v>1527</v>
      </c>
      <c r="N286" s="263"/>
    </row>
    <row r="287" spans="1:17" s="263" customFormat="1" x14ac:dyDescent="0.2">
      <c r="A287" s="255" t="s">
        <v>781</v>
      </c>
      <c r="B287" s="256" t="s">
        <v>37</v>
      </c>
      <c r="C287" s="256" t="s">
        <v>439</v>
      </c>
      <c r="D287" s="256" t="s">
        <v>292</v>
      </c>
      <c r="E287" s="257" t="str">
        <f t="shared" si="21"/>
        <v>Men U/21</v>
      </c>
      <c r="F287" s="258">
        <v>37196</v>
      </c>
      <c r="G287" s="259">
        <f t="shared" si="22"/>
        <v>44926</v>
      </c>
      <c r="H287" s="260">
        <f t="shared" si="23"/>
        <v>21</v>
      </c>
      <c r="I287" s="257" t="str">
        <f t="shared" si="24"/>
        <v>U/21</v>
      </c>
      <c r="J287" s="256" t="s">
        <v>1316</v>
      </c>
      <c r="K287" s="261">
        <v>69012700248</v>
      </c>
      <c r="L287" s="262" t="s">
        <v>1527</v>
      </c>
      <c r="N287" s="25"/>
      <c r="O287" s="25"/>
      <c r="P287" s="25"/>
      <c r="Q287" s="307"/>
    </row>
    <row r="288" spans="1:17" x14ac:dyDescent="0.2">
      <c r="A288" s="230" t="s">
        <v>782</v>
      </c>
      <c r="B288" s="231" t="s">
        <v>1031</v>
      </c>
      <c r="C288" s="231" t="s">
        <v>352</v>
      </c>
      <c r="D288" s="231" t="s">
        <v>134</v>
      </c>
      <c r="E288" s="237" t="str">
        <f t="shared" si="21"/>
        <v>Men Grand Masters</v>
      </c>
      <c r="F288" s="242"/>
      <c r="G288" s="239">
        <f t="shared" si="22"/>
        <v>44926</v>
      </c>
      <c r="H288" s="240">
        <f t="shared" si="23"/>
        <v>123</v>
      </c>
      <c r="I288" s="237" t="str">
        <f t="shared" si="24"/>
        <v>Grand Masters</v>
      </c>
      <c r="J288" s="231" t="s">
        <v>1316</v>
      </c>
      <c r="K288" s="241">
        <v>20011101</v>
      </c>
      <c r="L288" s="246" t="s">
        <v>1527</v>
      </c>
      <c r="O288" s="263"/>
      <c r="P288" s="263"/>
    </row>
    <row r="289" spans="1:17" s="263" customFormat="1" x14ac:dyDescent="0.2">
      <c r="A289" s="255" t="s">
        <v>783</v>
      </c>
      <c r="B289" s="256" t="s">
        <v>49</v>
      </c>
      <c r="C289" s="256" t="s">
        <v>2012</v>
      </c>
      <c r="D289" s="256" t="s">
        <v>2013</v>
      </c>
      <c r="E289" s="257" t="str">
        <f t="shared" si="21"/>
        <v>Men Grand Masters</v>
      </c>
      <c r="F289" s="258">
        <v>18937</v>
      </c>
      <c r="G289" s="259">
        <f t="shared" si="22"/>
        <v>44926</v>
      </c>
      <c r="H289" s="260">
        <f t="shared" si="23"/>
        <v>71</v>
      </c>
      <c r="I289" s="257" t="str">
        <f t="shared" si="24"/>
        <v>Grand Masters</v>
      </c>
      <c r="J289" s="256" t="s">
        <v>1316</v>
      </c>
      <c r="K289" s="261">
        <v>511110510039</v>
      </c>
      <c r="L289" s="262" t="s">
        <v>1527</v>
      </c>
      <c r="N289" s="25"/>
      <c r="O289" s="25"/>
      <c r="P289" s="25"/>
      <c r="Q289" s="307"/>
    </row>
    <row r="290" spans="1:17" x14ac:dyDescent="0.2">
      <c r="A290" s="230" t="s">
        <v>784</v>
      </c>
      <c r="B290" s="231" t="s">
        <v>1031</v>
      </c>
      <c r="C290" s="231" t="s">
        <v>133</v>
      </c>
      <c r="D290" s="231" t="s">
        <v>134</v>
      </c>
      <c r="E290" s="237" t="str">
        <f t="shared" si="21"/>
        <v>Men Grand Masters</v>
      </c>
      <c r="F290" s="242"/>
      <c r="G290" s="239">
        <f t="shared" si="22"/>
        <v>44926</v>
      </c>
      <c r="H290" s="240">
        <f t="shared" si="23"/>
        <v>123</v>
      </c>
      <c r="I290" s="237" t="str">
        <f t="shared" si="24"/>
        <v>Grand Masters</v>
      </c>
      <c r="J290" s="231" t="s">
        <v>1316</v>
      </c>
      <c r="K290" s="241">
        <v>51110510039</v>
      </c>
      <c r="L290" s="246" t="s">
        <v>1527</v>
      </c>
      <c r="N290" s="263"/>
      <c r="O290" s="263"/>
      <c r="P290" s="263"/>
    </row>
    <row r="291" spans="1:17" s="263" customFormat="1" x14ac:dyDescent="0.2">
      <c r="A291" s="255" t="s">
        <v>1062</v>
      </c>
      <c r="B291" s="256" t="s">
        <v>44</v>
      </c>
      <c r="C291" s="329" t="s">
        <v>1991</v>
      </c>
      <c r="D291" s="329" t="s">
        <v>1992</v>
      </c>
      <c r="E291" s="257" t="str">
        <f t="shared" si="21"/>
        <v>Men Master</v>
      </c>
      <c r="F291" s="258">
        <v>24520</v>
      </c>
      <c r="G291" s="259">
        <f t="shared" si="22"/>
        <v>44926</v>
      </c>
      <c r="H291" s="260">
        <f t="shared" si="23"/>
        <v>55</v>
      </c>
      <c r="I291" s="257" t="str">
        <f t="shared" si="24"/>
        <v>Master</v>
      </c>
      <c r="J291" s="256" t="s">
        <v>1316</v>
      </c>
      <c r="K291" s="261"/>
      <c r="L291" s="262"/>
      <c r="Q291" s="307"/>
    </row>
    <row r="292" spans="1:17" x14ac:dyDescent="0.2">
      <c r="A292" s="230" t="s">
        <v>785</v>
      </c>
      <c r="B292" s="231" t="s">
        <v>1538</v>
      </c>
      <c r="C292" s="231" t="s">
        <v>321</v>
      </c>
      <c r="D292" s="231" t="s">
        <v>322</v>
      </c>
      <c r="E292" s="237" t="str">
        <f t="shared" si="21"/>
        <v>Men Veteran</v>
      </c>
      <c r="F292" s="242">
        <v>30103</v>
      </c>
      <c r="G292" s="239">
        <f t="shared" si="22"/>
        <v>44926</v>
      </c>
      <c r="H292" s="240">
        <f t="shared" si="23"/>
        <v>40</v>
      </c>
      <c r="I292" s="237" t="str">
        <f t="shared" si="24"/>
        <v>Veteran</v>
      </c>
      <c r="J292" s="231" t="s">
        <v>1316</v>
      </c>
      <c r="K292" s="241">
        <v>67021700229</v>
      </c>
      <c r="L292" s="246" t="s">
        <v>1527</v>
      </c>
    </row>
    <row r="293" spans="1:17" s="263" customFormat="1" x14ac:dyDescent="0.2">
      <c r="A293" s="255" t="s">
        <v>786</v>
      </c>
      <c r="B293" s="256" t="s">
        <v>48</v>
      </c>
      <c r="C293" s="256" t="s">
        <v>155</v>
      </c>
      <c r="D293" s="256" t="s">
        <v>153</v>
      </c>
      <c r="E293" s="257" t="str">
        <f t="shared" si="21"/>
        <v>Men Senior</v>
      </c>
      <c r="F293" s="258">
        <v>34005</v>
      </c>
      <c r="G293" s="259">
        <f t="shared" si="22"/>
        <v>44926</v>
      </c>
      <c r="H293" s="260">
        <f t="shared" si="23"/>
        <v>29</v>
      </c>
      <c r="I293" s="257" t="str">
        <f t="shared" si="24"/>
        <v>Senior</v>
      </c>
      <c r="J293" s="256" t="s">
        <v>1316</v>
      </c>
      <c r="K293" s="261">
        <v>93020500486</v>
      </c>
      <c r="L293" s="262" t="s">
        <v>1527</v>
      </c>
      <c r="N293" s="25"/>
      <c r="O293" s="25"/>
      <c r="P293" s="25"/>
      <c r="Q293" s="307"/>
    </row>
    <row r="294" spans="1:17" x14ac:dyDescent="0.2">
      <c r="A294" s="230" t="s">
        <v>787</v>
      </c>
      <c r="B294" s="231" t="s">
        <v>1310</v>
      </c>
      <c r="C294" s="231" t="s">
        <v>114</v>
      </c>
      <c r="D294" s="231" t="s">
        <v>132</v>
      </c>
      <c r="E294" s="237" t="str">
        <f t="shared" si="21"/>
        <v>Men Grand Masters</v>
      </c>
      <c r="F294" s="242"/>
      <c r="G294" s="239">
        <f t="shared" si="22"/>
        <v>44926</v>
      </c>
      <c r="H294" s="240">
        <f t="shared" si="23"/>
        <v>123</v>
      </c>
      <c r="I294" s="237" t="str">
        <f t="shared" si="24"/>
        <v>Grand Masters</v>
      </c>
      <c r="J294" s="231" t="s">
        <v>1316</v>
      </c>
      <c r="K294" s="241">
        <v>93020500486</v>
      </c>
      <c r="L294" s="246" t="s">
        <v>1527</v>
      </c>
      <c r="N294" s="263"/>
      <c r="O294" s="263"/>
      <c r="P294" s="263"/>
    </row>
    <row r="295" spans="1:17" x14ac:dyDescent="0.2">
      <c r="A295" s="230" t="s">
        <v>788</v>
      </c>
      <c r="B295" s="231" t="s">
        <v>1309</v>
      </c>
      <c r="C295" s="231" t="s">
        <v>163</v>
      </c>
      <c r="D295" s="231" t="s">
        <v>152</v>
      </c>
      <c r="E295" s="237" t="str">
        <f t="shared" si="21"/>
        <v>Men Senior</v>
      </c>
      <c r="F295" s="242">
        <v>35299</v>
      </c>
      <c r="G295" s="239">
        <f t="shared" si="22"/>
        <v>44926</v>
      </c>
      <c r="H295" s="240">
        <f t="shared" si="23"/>
        <v>26</v>
      </c>
      <c r="I295" s="237" t="str">
        <f t="shared" si="24"/>
        <v>Senior</v>
      </c>
      <c r="J295" s="231" t="s">
        <v>1316</v>
      </c>
      <c r="K295" s="241"/>
      <c r="L295" s="246"/>
    </row>
    <row r="296" spans="1:17" x14ac:dyDescent="0.2">
      <c r="A296" s="230" t="s">
        <v>789</v>
      </c>
      <c r="B296" s="231" t="s">
        <v>1310</v>
      </c>
      <c r="C296" s="231" t="s">
        <v>159</v>
      </c>
      <c r="D296" s="231" t="s">
        <v>273</v>
      </c>
      <c r="E296" s="237" t="str">
        <f t="shared" si="21"/>
        <v>Men Grand Masters</v>
      </c>
      <c r="F296" s="242"/>
      <c r="G296" s="239">
        <f t="shared" si="22"/>
        <v>44926</v>
      </c>
      <c r="H296" s="240">
        <f t="shared" si="23"/>
        <v>123</v>
      </c>
      <c r="I296" s="237" t="str">
        <f t="shared" si="24"/>
        <v>Grand Masters</v>
      </c>
      <c r="J296" s="231" t="s">
        <v>1316</v>
      </c>
      <c r="K296" s="241"/>
      <c r="L296" s="246"/>
    </row>
    <row r="297" spans="1:17" x14ac:dyDescent="0.2">
      <c r="A297" s="230" t="s">
        <v>790</v>
      </c>
      <c r="B297" s="231" t="s">
        <v>1414</v>
      </c>
      <c r="C297" s="231" t="s">
        <v>445</v>
      </c>
      <c r="D297" s="231" t="s">
        <v>190</v>
      </c>
      <c r="E297" s="237" t="str">
        <f t="shared" si="21"/>
        <v>Men Master</v>
      </c>
      <c r="F297" s="242">
        <v>25966</v>
      </c>
      <c r="G297" s="239">
        <f t="shared" si="22"/>
        <v>44926</v>
      </c>
      <c r="H297" s="240">
        <f t="shared" si="23"/>
        <v>51</v>
      </c>
      <c r="I297" s="237" t="str">
        <f t="shared" si="24"/>
        <v>Master</v>
      </c>
      <c r="J297" s="231" t="s">
        <v>1316</v>
      </c>
      <c r="K297" s="241"/>
      <c r="L297" s="246"/>
      <c r="N297" s="263"/>
    </row>
    <row r="298" spans="1:17" s="263" customFormat="1" ht="13.5" customHeight="1" x14ac:dyDescent="0.2">
      <c r="A298" s="255" t="s">
        <v>791</v>
      </c>
      <c r="B298" s="256" t="s">
        <v>37</v>
      </c>
      <c r="C298" s="256" t="s">
        <v>251</v>
      </c>
      <c r="D298" s="256" t="s">
        <v>180</v>
      </c>
      <c r="E298" s="257" t="str">
        <f t="shared" si="21"/>
        <v>Men Veteran</v>
      </c>
      <c r="F298" s="258">
        <v>28089</v>
      </c>
      <c r="G298" s="259">
        <f t="shared" si="22"/>
        <v>44926</v>
      </c>
      <c r="H298" s="260">
        <f t="shared" si="23"/>
        <v>46</v>
      </c>
      <c r="I298" s="257" t="str">
        <f t="shared" si="24"/>
        <v>Veteran</v>
      </c>
      <c r="J298" s="256" t="s">
        <v>1316</v>
      </c>
      <c r="K298" s="261">
        <v>76112510267</v>
      </c>
      <c r="L298" s="262" t="s">
        <v>1527</v>
      </c>
      <c r="N298" s="287"/>
      <c r="O298" s="25"/>
      <c r="P298" s="25"/>
      <c r="Q298" s="307"/>
    </row>
    <row r="299" spans="1:17" s="287" customFormat="1" x14ac:dyDescent="0.2">
      <c r="A299" s="279" t="s">
        <v>792</v>
      </c>
      <c r="B299" s="280" t="s">
        <v>41</v>
      </c>
      <c r="C299" s="280" t="s">
        <v>2075</v>
      </c>
      <c r="D299" s="280" t="s">
        <v>2076</v>
      </c>
      <c r="E299" s="281" t="str">
        <f t="shared" si="21"/>
        <v>Men Senior</v>
      </c>
      <c r="F299" s="282">
        <v>34995</v>
      </c>
      <c r="G299" s="283">
        <f t="shared" si="22"/>
        <v>44926</v>
      </c>
      <c r="H299" s="284">
        <f t="shared" si="23"/>
        <v>27</v>
      </c>
      <c r="I299" s="281" t="str">
        <f t="shared" si="24"/>
        <v>Senior</v>
      </c>
      <c r="J299" s="280" t="s">
        <v>1316</v>
      </c>
      <c r="K299" s="285">
        <v>95102301209</v>
      </c>
      <c r="L299" s="286" t="s">
        <v>1527</v>
      </c>
      <c r="N299" s="263"/>
      <c r="O299" s="263"/>
      <c r="P299" s="263"/>
      <c r="Q299" s="307"/>
    </row>
    <row r="300" spans="1:17" s="263" customFormat="1" x14ac:dyDescent="0.2">
      <c r="A300" s="255" t="s">
        <v>793</v>
      </c>
      <c r="B300" s="256" t="s">
        <v>38</v>
      </c>
      <c r="C300" s="256" t="s">
        <v>90</v>
      </c>
      <c r="D300" s="256" t="s">
        <v>217</v>
      </c>
      <c r="E300" s="257" t="str">
        <f t="shared" si="21"/>
        <v>Men Senior</v>
      </c>
      <c r="F300" s="258">
        <v>33933</v>
      </c>
      <c r="G300" s="259">
        <f t="shared" si="22"/>
        <v>44926</v>
      </c>
      <c r="H300" s="260">
        <f t="shared" si="23"/>
        <v>30</v>
      </c>
      <c r="I300" s="257" t="str">
        <f t="shared" si="24"/>
        <v>Senior</v>
      </c>
      <c r="J300" s="256" t="s">
        <v>1316</v>
      </c>
      <c r="K300" s="261">
        <v>921112501046</v>
      </c>
      <c r="L300" s="262" t="s">
        <v>1527</v>
      </c>
      <c r="O300" s="287"/>
      <c r="P300" s="287"/>
      <c r="Q300" s="307"/>
    </row>
    <row r="301" spans="1:17" s="263" customFormat="1" x14ac:dyDescent="0.2">
      <c r="A301" s="255" t="s">
        <v>794</v>
      </c>
      <c r="B301" s="256" t="s">
        <v>48</v>
      </c>
      <c r="C301" s="256" t="s">
        <v>120</v>
      </c>
      <c r="D301" s="256" t="s">
        <v>121</v>
      </c>
      <c r="E301" s="257" t="str">
        <f t="shared" si="21"/>
        <v>Men Veteran</v>
      </c>
      <c r="F301" s="258">
        <v>28335</v>
      </c>
      <c r="G301" s="259">
        <f t="shared" si="22"/>
        <v>44926</v>
      </c>
      <c r="H301" s="260">
        <f t="shared" si="23"/>
        <v>45</v>
      </c>
      <c r="I301" s="257" t="str">
        <f t="shared" si="24"/>
        <v>Veteran</v>
      </c>
      <c r="J301" s="256" t="s">
        <v>1316</v>
      </c>
      <c r="K301" s="261">
        <v>77072900144</v>
      </c>
      <c r="L301" s="262" t="s">
        <v>1527</v>
      </c>
      <c r="N301" s="25"/>
      <c r="Q301" s="307"/>
    </row>
    <row r="302" spans="1:17" x14ac:dyDescent="0.2">
      <c r="A302" s="230" t="s">
        <v>795</v>
      </c>
      <c r="B302" s="231" t="s">
        <v>1414</v>
      </c>
      <c r="C302" s="231" t="s">
        <v>429</v>
      </c>
      <c r="D302" s="231" t="s">
        <v>201</v>
      </c>
      <c r="E302" s="237" t="str">
        <f t="shared" si="21"/>
        <v>Ladies U/21</v>
      </c>
      <c r="F302" s="242">
        <v>37099</v>
      </c>
      <c r="G302" s="239">
        <f t="shared" si="22"/>
        <v>44926</v>
      </c>
      <c r="H302" s="240">
        <f t="shared" si="23"/>
        <v>21</v>
      </c>
      <c r="I302" s="237" t="str">
        <f t="shared" si="24"/>
        <v>U/21</v>
      </c>
      <c r="J302" s="231" t="s">
        <v>67</v>
      </c>
      <c r="K302" s="241">
        <v>77072900144</v>
      </c>
      <c r="L302" s="246" t="s">
        <v>1527</v>
      </c>
      <c r="O302" s="263"/>
      <c r="P302" s="263"/>
    </row>
    <row r="303" spans="1:17" x14ac:dyDescent="0.2">
      <c r="A303" s="230" t="s">
        <v>796</v>
      </c>
      <c r="B303" s="231" t="s">
        <v>1387</v>
      </c>
      <c r="C303" s="231" t="s">
        <v>474</v>
      </c>
      <c r="D303" s="231" t="s">
        <v>129</v>
      </c>
      <c r="E303" s="237" t="str">
        <f t="shared" si="21"/>
        <v>Men Grand Masters</v>
      </c>
      <c r="F303" s="242">
        <v>19973</v>
      </c>
      <c r="G303" s="239">
        <f t="shared" si="22"/>
        <v>44926</v>
      </c>
      <c r="H303" s="240">
        <f t="shared" si="23"/>
        <v>68</v>
      </c>
      <c r="I303" s="237" t="str">
        <f t="shared" si="24"/>
        <v>Grand Masters</v>
      </c>
      <c r="J303" s="231" t="s">
        <v>1316</v>
      </c>
      <c r="K303" s="241"/>
      <c r="L303" s="246"/>
      <c r="N303" s="263"/>
    </row>
    <row r="304" spans="1:17" s="263" customFormat="1" x14ac:dyDescent="0.2">
      <c r="A304" s="255" t="s">
        <v>797</v>
      </c>
      <c r="B304" s="256" t="s">
        <v>2087</v>
      </c>
      <c r="C304" s="256" t="s">
        <v>101</v>
      </c>
      <c r="D304" s="256" t="s">
        <v>121</v>
      </c>
      <c r="E304" s="257" t="str">
        <f t="shared" si="21"/>
        <v>Men Veteran</v>
      </c>
      <c r="F304" s="258">
        <v>29190</v>
      </c>
      <c r="G304" s="259">
        <f t="shared" si="22"/>
        <v>44926</v>
      </c>
      <c r="H304" s="260">
        <f t="shared" si="23"/>
        <v>43</v>
      </c>
      <c r="I304" s="257" t="str">
        <f t="shared" si="24"/>
        <v>Veteran</v>
      </c>
      <c r="J304" s="256" t="s">
        <v>1316</v>
      </c>
      <c r="K304" s="261">
        <v>79120110607</v>
      </c>
      <c r="L304" s="262" t="s">
        <v>1527</v>
      </c>
      <c r="O304" s="25"/>
      <c r="P304" s="25"/>
      <c r="Q304" s="307"/>
    </row>
    <row r="305" spans="1:17" s="263" customFormat="1" x14ac:dyDescent="0.2">
      <c r="A305" s="255" t="s">
        <v>798</v>
      </c>
      <c r="B305" s="256" t="s">
        <v>37</v>
      </c>
      <c r="C305" s="256" t="s">
        <v>319</v>
      </c>
      <c r="D305" s="256" t="s">
        <v>327</v>
      </c>
      <c r="E305" s="257" t="str">
        <f t="shared" si="21"/>
        <v>Men Senior</v>
      </c>
      <c r="F305" s="258">
        <v>31378</v>
      </c>
      <c r="G305" s="259">
        <f t="shared" si="22"/>
        <v>44926</v>
      </c>
      <c r="H305" s="260">
        <f t="shared" si="23"/>
        <v>37</v>
      </c>
      <c r="I305" s="257" t="str">
        <f t="shared" si="24"/>
        <v>Senior</v>
      </c>
      <c r="J305" s="256" t="s">
        <v>1316</v>
      </c>
      <c r="K305" s="261">
        <v>85112710160</v>
      </c>
      <c r="L305" s="262" t="s">
        <v>1527</v>
      </c>
      <c r="N305" s="25"/>
      <c r="Q305" s="307"/>
    </row>
    <row r="306" spans="1:17" x14ac:dyDescent="0.2">
      <c r="A306" s="230" t="s">
        <v>799</v>
      </c>
      <c r="B306" s="231" t="s">
        <v>1746</v>
      </c>
      <c r="C306" s="231" t="s">
        <v>472</v>
      </c>
      <c r="D306" s="231" t="s">
        <v>392</v>
      </c>
      <c r="E306" s="237" t="s">
        <v>1322</v>
      </c>
      <c r="F306" s="242">
        <v>30435</v>
      </c>
      <c r="G306" s="239">
        <v>44561</v>
      </c>
      <c r="H306" s="240">
        <v>10</v>
      </c>
      <c r="I306" s="237" t="s">
        <v>2017</v>
      </c>
      <c r="J306" s="231" t="s">
        <v>67</v>
      </c>
      <c r="K306" s="241">
        <v>85112710160</v>
      </c>
      <c r="L306" s="246" t="s">
        <v>1527</v>
      </c>
      <c r="N306" s="263"/>
      <c r="O306" s="263"/>
      <c r="P306" s="263"/>
    </row>
    <row r="307" spans="1:17" s="263" customFormat="1" x14ac:dyDescent="0.2">
      <c r="A307" s="255" t="s">
        <v>800</v>
      </c>
      <c r="B307" s="256" t="s">
        <v>47</v>
      </c>
      <c r="C307" s="256" t="s">
        <v>2016</v>
      </c>
      <c r="D307" s="256" t="s">
        <v>1960</v>
      </c>
      <c r="E307" s="257" t="str">
        <f t="shared" ref="E307:E355" si="25">CONCATENATE(J307," ",I307)</f>
        <v>Ladies U/16</v>
      </c>
      <c r="F307" s="258">
        <v>40802</v>
      </c>
      <c r="G307" s="259">
        <f t="shared" ref="G307:G355" si="26">$G$5</f>
        <v>44926</v>
      </c>
      <c r="H307" s="260">
        <f t="shared" ref="H307:H355" si="27">INT(YEARFRAC(F307,G307))</f>
        <v>11</v>
      </c>
      <c r="I307" s="257" t="str">
        <f t="shared" ref="I307:I355" si="28">IF(H307="","Senior",IF(H307&gt;59.999,"Grand Masters",IF(H307&gt;49.999,"Master",IF(H307&gt;39.999,"Veteran",IF(H307&gt;21.999,"Senior",IF(H307&gt;16.999,"U/21","U/16"))))))</f>
        <v>U/16</v>
      </c>
      <c r="J307" s="256" t="s">
        <v>67</v>
      </c>
      <c r="K307" s="261">
        <v>20110916</v>
      </c>
      <c r="L307" s="262" t="s">
        <v>1527</v>
      </c>
      <c r="N307" s="25"/>
      <c r="O307" s="25"/>
      <c r="P307" s="25"/>
      <c r="Q307" s="307"/>
    </row>
    <row r="308" spans="1:17" s="263" customFormat="1" x14ac:dyDescent="0.2">
      <c r="A308" s="255" t="s">
        <v>2115</v>
      </c>
      <c r="B308" s="256" t="s">
        <v>42</v>
      </c>
      <c r="C308" s="256" t="s">
        <v>104</v>
      </c>
      <c r="D308" s="256" t="s">
        <v>287</v>
      </c>
      <c r="E308" s="281" t="str">
        <f t="shared" si="25"/>
        <v>Men Grand Masters</v>
      </c>
      <c r="F308" s="258">
        <v>21772</v>
      </c>
      <c r="G308" s="283">
        <f t="shared" si="26"/>
        <v>44926</v>
      </c>
      <c r="H308" s="284">
        <f t="shared" si="27"/>
        <v>63</v>
      </c>
      <c r="I308" s="281" t="str">
        <f t="shared" si="28"/>
        <v>Grand Masters</v>
      </c>
      <c r="J308" s="256" t="s">
        <v>1316</v>
      </c>
      <c r="K308" s="261">
        <v>59081001485</v>
      </c>
      <c r="L308" s="262" t="s">
        <v>1527</v>
      </c>
      <c r="Q308" s="307"/>
    </row>
    <row r="309" spans="1:17" x14ac:dyDescent="0.2">
      <c r="A309" s="230" t="s">
        <v>801</v>
      </c>
      <c r="B309" s="231" t="s">
        <v>1308</v>
      </c>
      <c r="C309" s="231" t="s">
        <v>212</v>
      </c>
      <c r="D309" s="231" t="s">
        <v>132</v>
      </c>
      <c r="E309" s="237" t="str">
        <f t="shared" si="25"/>
        <v>Men Veteran</v>
      </c>
      <c r="F309" s="242">
        <v>28916</v>
      </c>
      <c r="G309" s="239">
        <f t="shared" si="26"/>
        <v>44926</v>
      </c>
      <c r="H309" s="240">
        <f t="shared" si="27"/>
        <v>43</v>
      </c>
      <c r="I309" s="237" t="str">
        <f t="shared" si="28"/>
        <v>Veteran</v>
      </c>
      <c r="J309" s="231" t="s">
        <v>1316</v>
      </c>
      <c r="K309" s="241">
        <v>20110916</v>
      </c>
      <c r="L309" s="246" t="s">
        <v>1527</v>
      </c>
      <c r="O309" s="263"/>
      <c r="P309" s="263"/>
    </row>
    <row r="310" spans="1:17" x14ac:dyDescent="0.2">
      <c r="A310" s="230" t="s">
        <v>802</v>
      </c>
      <c r="B310" s="231" t="s">
        <v>1448</v>
      </c>
      <c r="C310" s="231" t="s">
        <v>171</v>
      </c>
      <c r="D310" s="231" t="s">
        <v>318</v>
      </c>
      <c r="E310" s="237" t="str">
        <f t="shared" si="25"/>
        <v>Men Senior</v>
      </c>
      <c r="F310" s="242">
        <v>30726</v>
      </c>
      <c r="G310" s="239">
        <f t="shared" si="26"/>
        <v>44926</v>
      </c>
      <c r="H310" s="240">
        <f t="shared" si="27"/>
        <v>38</v>
      </c>
      <c r="I310" s="237" t="str">
        <f t="shared" si="28"/>
        <v>Senior</v>
      </c>
      <c r="J310" s="231" t="s">
        <v>1316</v>
      </c>
      <c r="K310" s="241">
        <v>76121100257</v>
      </c>
      <c r="L310" s="246" t="s">
        <v>1527</v>
      </c>
    </row>
    <row r="311" spans="1:17" s="263" customFormat="1" x14ac:dyDescent="0.2">
      <c r="A311" s="255" t="s">
        <v>803</v>
      </c>
      <c r="B311" s="256" t="s">
        <v>38</v>
      </c>
      <c r="C311" s="256" t="s">
        <v>239</v>
      </c>
      <c r="D311" s="256" t="s">
        <v>70</v>
      </c>
      <c r="E311" s="257" t="str">
        <f t="shared" si="25"/>
        <v>Men U/21</v>
      </c>
      <c r="F311" s="258">
        <v>38026</v>
      </c>
      <c r="G311" s="259">
        <f t="shared" si="26"/>
        <v>44926</v>
      </c>
      <c r="H311" s="260">
        <f t="shared" si="27"/>
        <v>18</v>
      </c>
      <c r="I311" s="257" t="str">
        <f t="shared" si="28"/>
        <v>U/21</v>
      </c>
      <c r="J311" s="256" t="s">
        <v>1316</v>
      </c>
      <c r="K311" s="261">
        <v>20110916</v>
      </c>
      <c r="L311" s="262" t="s">
        <v>1527</v>
      </c>
      <c r="N311" s="25"/>
      <c r="O311" s="25"/>
      <c r="P311" s="25"/>
      <c r="Q311" s="307"/>
    </row>
    <row r="312" spans="1:17" x14ac:dyDescent="0.2">
      <c r="A312" s="230" t="s">
        <v>804</v>
      </c>
      <c r="B312" s="231" t="s">
        <v>1293</v>
      </c>
      <c r="C312" s="231" t="s">
        <v>427</v>
      </c>
      <c r="D312" s="231" t="s">
        <v>70</v>
      </c>
      <c r="E312" s="237" t="str">
        <f t="shared" si="25"/>
        <v>Ladies U/21</v>
      </c>
      <c r="F312" s="242">
        <v>36956</v>
      </c>
      <c r="G312" s="239">
        <f t="shared" si="26"/>
        <v>44926</v>
      </c>
      <c r="H312" s="240">
        <f t="shared" si="27"/>
        <v>21</v>
      </c>
      <c r="I312" s="237" t="str">
        <f t="shared" si="28"/>
        <v>U/21</v>
      </c>
      <c r="J312" s="231" t="s">
        <v>67</v>
      </c>
      <c r="K312" s="241"/>
      <c r="L312" s="246"/>
      <c r="N312" s="263"/>
      <c r="O312" s="263"/>
      <c r="P312" s="263"/>
    </row>
    <row r="313" spans="1:17" s="263" customFormat="1" ht="13.5" customHeight="1" x14ac:dyDescent="0.2">
      <c r="A313" s="255" t="s">
        <v>805</v>
      </c>
      <c r="B313" s="256" t="s">
        <v>38</v>
      </c>
      <c r="C313" s="256" t="s">
        <v>2104</v>
      </c>
      <c r="D313" s="256" t="s">
        <v>2105</v>
      </c>
      <c r="E313" s="257" t="str">
        <f t="shared" si="25"/>
        <v>Ladies U/16</v>
      </c>
      <c r="F313" s="258">
        <v>39670</v>
      </c>
      <c r="G313" s="259">
        <f t="shared" si="26"/>
        <v>44926</v>
      </c>
      <c r="H313" s="260">
        <f t="shared" si="27"/>
        <v>14</v>
      </c>
      <c r="I313" s="257" t="str">
        <f t="shared" si="28"/>
        <v>U/16</v>
      </c>
      <c r="J313" s="256" t="s">
        <v>67</v>
      </c>
      <c r="K313" s="261">
        <v>20080810</v>
      </c>
      <c r="L313" s="262" t="s">
        <v>1527</v>
      </c>
      <c r="N313" s="25"/>
      <c r="O313" s="25"/>
      <c r="P313" s="25"/>
      <c r="Q313" s="307"/>
    </row>
    <row r="314" spans="1:17" s="263" customFormat="1" x14ac:dyDescent="0.2">
      <c r="A314" s="255" t="s">
        <v>1063</v>
      </c>
      <c r="B314" s="256" t="s">
        <v>44</v>
      </c>
      <c r="C314" s="256" t="s">
        <v>1783</v>
      </c>
      <c r="D314" s="256" t="s">
        <v>262</v>
      </c>
      <c r="E314" s="257" t="str">
        <f t="shared" si="25"/>
        <v>Men Senior</v>
      </c>
      <c r="F314" s="258">
        <v>33589</v>
      </c>
      <c r="G314" s="259">
        <f t="shared" si="26"/>
        <v>44926</v>
      </c>
      <c r="H314" s="260">
        <f t="shared" si="27"/>
        <v>31</v>
      </c>
      <c r="I314" s="257" t="str">
        <f t="shared" si="28"/>
        <v>Senior</v>
      </c>
      <c r="J314" s="256" t="s">
        <v>1316</v>
      </c>
      <c r="K314" s="261"/>
      <c r="L314" s="262"/>
      <c r="Q314" s="307"/>
    </row>
    <row r="315" spans="1:17" s="263" customFormat="1" x14ac:dyDescent="0.2">
      <c r="A315" s="255" t="s">
        <v>806</v>
      </c>
      <c r="B315" s="256" t="s">
        <v>43</v>
      </c>
      <c r="C315" s="256" t="s">
        <v>278</v>
      </c>
      <c r="D315" s="256" t="s">
        <v>279</v>
      </c>
      <c r="E315" s="257" t="str">
        <f t="shared" si="25"/>
        <v>Men Senior</v>
      </c>
      <c r="F315" s="258">
        <v>30547</v>
      </c>
      <c r="G315" s="259">
        <f t="shared" si="26"/>
        <v>44926</v>
      </c>
      <c r="H315" s="260">
        <f t="shared" si="27"/>
        <v>39</v>
      </c>
      <c r="I315" s="257" t="str">
        <f t="shared" si="28"/>
        <v>Senior</v>
      </c>
      <c r="J315" s="256" t="s">
        <v>1316</v>
      </c>
      <c r="K315" s="261">
        <v>83081910382</v>
      </c>
      <c r="L315" s="262" t="s">
        <v>1527</v>
      </c>
      <c r="N315" s="25"/>
      <c r="O315" s="25"/>
      <c r="P315" s="25"/>
      <c r="Q315" s="307"/>
    </row>
    <row r="316" spans="1:17" x14ac:dyDescent="0.2">
      <c r="A316" s="230" t="s">
        <v>807</v>
      </c>
      <c r="B316" s="231" t="s">
        <v>1414</v>
      </c>
      <c r="C316" s="231" t="s">
        <v>232</v>
      </c>
      <c r="D316" s="231" t="s">
        <v>233</v>
      </c>
      <c r="E316" s="237" t="str">
        <f t="shared" si="25"/>
        <v>Men Senior</v>
      </c>
      <c r="F316" s="242">
        <v>32042</v>
      </c>
      <c r="G316" s="239">
        <f t="shared" si="26"/>
        <v>44926</v>
      </c>
      <c r="H316" s="240">
        <f t="shared" si="27"/>
        <v>35</v>
      </c>
      <c r="I316" s="237" t="str">
        <f t="shared" si="28"/>
        <v>Senior</v>
      </c>
      <c r="J316" s="231" t="s">
        <v>1316</v>
      </c>
      <c r="K316" s="241">
        <v>91121700128</v>
      </c>
      <c r="L316" s="246" t="s">
        <v>1527</v>
      </c>
      <c r="O316" s="263"/>
      <c r="P316" s="263"/>
    </row>
    <row r="317" spans="1:17" x14ac:dyDescent="0.2">
      <c r="A317" s="230" t="s">
        <v>808</v>
      </c>
      <c r="B317" s="231" t="s">
        <v>1310</v>
      </c>
      <c r="C317" s="231" t="s">
        <v>303</v>
      </c>
      <c r="D317" s="231" t="s">
        <v>154</v>
      </c>
      <c r="E317" s="237" t="str">
        <f t="shared" si="25"/>
        <v>Men Grand Masters</v>
      </c>
      <c r="F317" s="242"/>
      <c r="G317" s="239">
        <f t="shared" si="26"/>
        <v>44926</v>
      </c>
      <c r="H317" s="240">
        <f t="shared" si="27"/>
        <v>123</v>
      </c>
      <c r="I317" s="237" t="str">
        <f t="shared" si="28"/>
        <v>Grand Masters</v>
      </c>
      <c r="J317" s="231" t="s">
        <v>1316</v>
      </c>
      <c r="K317" s="241">
        <v>83081910382</v>
      </c>
      <c r="L317" s="246" t="s">
        <v>1527</v>
      </c>
      <c r="N317" s="263"/>
    </row>
    <row r="318" spans="1:17" s="263" customFormat="1" x14ac:dyDescent="0.2">
      <c r="A318" s="255" t="s">
        <v>809</v>
      </c>
      <c r="B318" s="256" t="s">
        <v>39</v>
      </c>
      <c r="C318" s="256" t="s">
        <v>271</v>
      </c>
      <c r="D318" s="256" t="s">
        <v>405</v>
      </c>
      <c r="E318" s="257" t="str">
        <f t="shared" si="25"/>
        <v>Men Senior</v>
      </c>
      <c r="F318" s="258">
        <v>33969</v>
      </c>
      <c r="G318" s="259">
        <f t="shared" si="26"/>
        <v>44926</v>
      </c>
      <c r="H318" s="260">
        <f t="shared" si="27"/>
        <v>30</v>
      </c>
      <c r="I318" s="257" t="str">
        <f t="shared" si="28"/>
        <v>Senior</v>
      </c>
      <c r="J318" s="256" t="s">
        <v>1316</v>
      </c>
      <c r="K318" s="261">
        <v>92123100137</v>
      </c>
      <c r="L318" s="262" t="s">
        <v>1527</v>
      </c>
      <c r="N318" s="25"/>
      <c r="O318" s="25"/>
      <c r="P318" s="25"/>
      <c r="Q318" s="307"/>
    </row>
    <row r="319" spans="1:17" x14ac:dyDescent="0.2">
      <c r="A319" s="230" t="s">
        <v>810</v>
      </c>
      <c r="B319" s="231" t="s">
        <v>1308</v>
      </c>
      <c r="C319" s="231" t="s">
        <v>97</v>
      </c>
      <c r="D319" s="231" t="s">
        <v>242</v>
      </c>
      <c r="E319" s="237" t="str">
        <f t="shared" si="25"/>
        <v>Men Grand Masters</v>
      </c>
      <c r="F319" s="238"/>
      <c r="G319" s="239">
        <f t="shared" si="26"/>
        <v>44926</v>
      </c>
      <c r="H319" s="240">
        <f t="shared" si="27"/>
        <v>123</v>
      </c>
      <c r="I319" s="237" t="str">
        <f t="shared" si="28"/>
        <v>Grand Masters</v>
      </c>
      <c r="J319" s="231" t="s">
        <v>1316</v>
      </c>
      <c r="K319" s="241"/>
      <c r="L319" s="246"/>
      <c r="O319" s="263"/>
      <c r="P319" s="263"/>
    </row>
    <row r="320" spans="1:17" x14ac:dyDescent="0.2">
      <c r="A320" s="230" t="s">
        <v>811</v>
      </c>
      <c r="B320" s="231" t="s">
        <v>1033</v>
      </c>
      <c r="C320" s="231" t="s">
        <v>94</v>
      </c>
      <c r="D320" s="231" t="s">
        <v>318</v>
      </c>
      <c r="E320" s="237" t="str">
        <f t="shared" si="25"/>
        <v>Men Grand Masters</v>
      </c>
      <c r="F320" s="242"/>
      <c r="G320" s="239">
        <f t="shared" si="26"/>
        <v>44926</v>
      </c>
      <c r="H320" s="240">
        <f t="shared" si="27"/>
        <v>123</v>
      </c>
      <c r="I320" s="237" t="str">
        <f t="shared" si="28"/>
        <v>Grand Masters</v>
      </c>
      <c r="J320" s="231" t="s">
        <v>1316</v>
      </c>
      <c r="K320" s="241">
        <v>92123100137</v>
      </c>
      <c r="L320" s="246" t="s">
        <v>1527</v>
      </c>
    </row>
    <row r="321" spans="1:17" x14ac:dyDescent="0.2">
      <c r="A321" s="230" t="s">
        <v>812</v>
      </c>
      <c r="B321" s="231" t="s">
        <v>1310</v>
      </c>
      <c r="C321" s="231" t="s">
        <v>293</v>
      </c>
      <c r="D321" s="231" t="s">
        <v>132</v>
      </c>
      <c r="E321" s="237" t="str">
        <f t="shared" si="25"/>
        <v>Men Veteran</v>
      </c>
      <c r="F321" s="242">
        <v>30093</v>
      </c>
      <c r="G321" s="239">
        <f t="shared" si="26"/>
        <v>44926</v>
      </c>
      <c r="H321" s="240">
        <f t="shared" si="27"/>
        <v>40</v>
      </c>
      <c r="I321" s="237" t="str">
        <f t="shared" si="28"/>
        <v>Veteran</v>
      </c>
      <c r="J321" s="231" t="s">
        <v>1316</v>
      </c>
      <c r="K321" s="241"/>
      <c r="L321" s="246"/>
      <c r="N321" s="287"/>
    </row>
    <row r="322" spans="1:17" s="287" customFormat="1" x14ac:dyDescent="0.2">
      <c r="A322" s="279" t="s">
        <v>1064</v>
      </c>
      <c r="B322" s="280" t="s">
        <v>44</v>
      </c>
      <c r="C322" s="280" t="s">
        <v>2072</v>
      </c>
      <c r="D322" s="280" t="s">
        <v>2073</v>
      </c>
      <c r="E322" s="281" t="str">
        <f t="shared" si="25"/>
        <v>Men Senior</v>
      </c>
      <c r="F322" s="282">
        <v>32645</v>
      </c>
      <c r="G322" s="283">
        <f t="shared" si="26"/>
        <v>44926</v>
      </c>
      <c r="H322" s="284">
        <f t="shared" si="27"/>
        <v>33</v>
      </c>
      <c r="I322" s="281" t="str">
        <f t="shared" si="28"/>
        <v>Senior</v>
      </c>
      <c r="J322" s="280" t="s">
        <v>1316</v>
      </c>
      <c r="K322" s="285">
        <v>89051700032</v>
      </c>
      <c r="L322" s="286" t="s">
        <v>1527</v>
      </c>
      <c r="N322" s="263"/>
      <c r="O322" s="25"/>
      <c r="P322" s="25"/>
      <c r="Q322" s="307"/>
    </row>
    <row r="323" spans="1:17" s="263" customFormat="1" x14ac:dyDescent="0.2">
      <c r="A323" s="255" t="s">
        <v>813</v>
      </c>
      <c r="B323" s="256" t="s">
        <v>48</v>
      </c>
      <c r="C323" s="256" t="s">
        <v>336</v>
      </c>
      <c r="D323" s="256" t="s">
        <v>330</v>
      </c>
      <c r="E323" s="257" t="str">
        <f t="shared" si="25"/>
        <v>Men Senior</v>
      </c>
      <c r="F323" s="276">
        <v>31426</v>
      </c>
      <c r="G323" s="259">
        <f t="shared" si="26"/>
        <v>44926</v>
      </c>
      <c r="H323" s="260">
        <f t="shared" si="27"/>
        <v>36</v>
      </c>
      <c r="I323" s="257" t="str">
        <f t="shared" si="28"/>
        <v>Senior</v>
      </c>
      <c r="J323" s="256" t="s">
        <v>1316</v>
      </c>
      <c r="K323" s="261">
        <v>86011400590</v>
      </c>
      <c r="L323" s="262" t="s">
        <v>1527</v>
      </c>
      <c r="N323" s="25"/>
      <c r="O323" s="287"/>
      <c r="P323" s="287"/>
      <c r="Q323" s="307"/>
    </row>
    <row r="324" spans="1:17" x14ac:dyDescent="0.2">
      <c r="A324" s="230" t="s">
        <v>814</v>
      </c>
      <c r="B324" s="231" t="s">
        <v>1032</v>
      </c>
      <c r="C324" s="231" t="s">
        <v>470</v>
      </c>
      <c r="D324" s="231" t="s">
        <v>199</v>
      </c>
      <c r="E324" s="237" t="str">
        <f t="shared" si="25"/>
        <v>Ladies Grand Masters</v>
      </c>
      <c r="F324" s="231"/>
      <c r="G324" s="239">
        <f t="shared" si="26"/>
        <v>44926</v>
      </c>
      <c r="H324" s="240">
        <f t="shared" si="27"/>
        <v>123</v>
      </c>
      <c r="I324" s="237" t="str">
        <f t="shared" si="28"/>
        <v>Grand Masters</v>
      </c>
      <c r="J324" s="231" t="s">
        <v>67</v>
      </c>
      <c r="K324" s="241"/>
      <c r="L324" s="246"/>
      <c r="O324" s="263"/>
      <c r="P324" s="263"/>
    </row>
    <row r="325" spans="1:17" x14ac:dyDescent="0.2">
      <c r="A325" s="230" t="s">
        <v>815</v>
      </c>
      <c r="B325" s="231" t="s">
        <v>2088</v>
      </c>
      <c r="C325" s="231" t="s">
        <v>92</v>
      </c>
      <c r="D325" s="231" t="s">
        <v>358</v>
      </c>
      <c r="E325" s="237" t="str">
        <f t="shared" si="25"/>
        <v>Men Master</v>
      </c>
      <c r="F325" s="242">
        <v>25110</v>
      </c>
      <c r="G325" s="239">
        <f t="shared" si="26"/>
        <v>44926</v>
      </c>
      <c r="H325" s="240">
        <f t="shared" si="27"/>
        <v>54</v>
      </c>
      <c r="I325" s="237" t="str">
        <f t="shared" si="28"/>
        <v>Master</v>
      </c>
      <c r="J325" s="231" t="s">
        <v>1316</v>
      </c>
      <c r="K325" s="241">
        <v>86011400590</v>
      </c>
      <c r="L325" s="246" t="s">
        <v>1527</v>
      </c>
    </row>
    <row r="326" spans="1:17" s="263" customFormat="1" x14ac:dyDescent="0.2">
      <c r="A326" s="255" t="s">
        <v>816</v>
      </c>
      <c r="B326" s="256" t="s">
        <v>44</v>
      </c>
      <c r="C326" s="256" t="s">
        <v>2120</v>
      </c>
      <c r="D326" s="256" t="s">
        <v>137</v>
      </c>
      <c r="E326" s="257" t="str">
        <f t="shared" si="25"/>
        <v>Men Veteran</v>
      </c>
      <c r="F326" s="282">
        <v>28588</v>
      </c>
      <c r="G326" s="259">
        <f t="shared" si="26"/>
        <v>44926</v>
      </c>
      <c r="H326" s="260">
        <f t="shared" si="27"/>
        <v>44</v>
      </c>
      <c r="I326" s="257" t="str">
        <f t="shared" si="28"/>
        <v>Veteran</v>
      </c>
      <c r="J326" s="256" t="s">
        <v>1316</v>
      </c>
      <c r="K326" s="261">
        <v>78040810663</v>
      </c>
      <c r="L326" s="262"/>
      <c r="Q326" s="307"/>
    </row>
    <row r="327" spans="1:17" x14ac:dyDescent="0.2">
      <c r="A327" s="230" t="s">
        <v>817</v>
      </c>
      <c r="B327" s="231" t="s">
        <v>1236</v>
      </c>
      <c r="C327" s="231" t="s">
        <v>430</v>
      </c>
      <c r="D327" s="231" t="s">
        <v>108</v>
      </c>
      <c r="E327" s="237" t="str">
        <f t="shared" si="25"/>
        <v>Men Grand Masters</v>
      </c>
      <c r="F327" s="242"/>
      <c r="G327" s="239">
        <f t="shared" si="26"/>
        <v>44926</v>
      </c>
      <c r="H327" s="240">
        <f t="shared" si="27"/>
        <v>123</v>
      </c>
      <c r="I327" s="237" t="str">
        <f t="shared" si="28"/>
        <v>Grand Masters</v>
      </c>
      <c r="J327" s="231" t="s">
        <v>1316</v>
      </c>
      <c r="K327" s="241">
        <v>68092900213</v>
      </c>
      <c r="L327" s="246" t="s">
        <v>1527</v>
      </c>
    </row>
    <row r="328" spans="1:17" s="263" customFormat="1" x14ac:dyDescent="0.2">
      <c r="A328" s="255" t="s">
        <v>818</v>
      </c>
      <c r="B328" s="256" t="s">
        <v>48</v>
      </c>
      <c r="C328" s="256" t="s">
        <v>984</v>
      </c>
      <c r="D328" s="256" t="s">
        <v>1124</v>
      </c>
      <c r="E328" s="257" t="str">
        <f t="shared" si="25"/>
        <v>Men Senior</v>
      </c>
      <c r="F328" s="258">
        <v>30322</v>
      </c>
      <c r="G328" s="259">
        <f t="shared" si="26"/>
        <v>44926</v>
      </c>
      <c r="H328" s="260">
        <f t="shared" si="27"/>
        <v>39</v>
      </c>
      <c r="I328" s="257" t="str">
        <f t="shared" si="28"/>
        <v>Senior</v>
      </c>
      <c r="J328" s="256" t="s">
        <v>1316</v>
      </c>
      <c r="K328" s="261">
        <v>83010610823</v>
      </c>
      <c r="L328" s="262" t="s">
        <v>1527</v>
      </c>
      <c r="N328" s="25"/>
      <c r="O328" s="25"/>
      <c r="P328" s="25"/>
      <c r="Q328" s="307"/>
    </row>
    <row r="329" spans="1:17" x14ac:dyDescent="0.2">
      <c r="A329" s="230" t="s">
        <v>819</v>
      </c>
      <c r="B329" s="231" t="s">
        <v>1402</v>
      </c>
      <c r="C329" s="231" t="s">
        <v>176</v>
      </c>
      <c r="D329" s="231" t="s">
        <v>194</v>
      </c>
      <c r="E329" s="237" t="str">
        <f t="shared" si="25"/>
        <v>Men Senior</v>
      </c>
      <c r="F329" s="242">
        <v>34744</v>
      </c>
      <c r="G329" s="239">
        <f t="shared" si="26"/>
        <v>44926</v>
      </c>
      <c r="H329" s="240">
        <f t="shared" si="27"/>
        <v>27</v>
      </c>
      <c r="I329" s="237" t="str">
        <f t="shared" si="28"/>
        <v>Senior</v>
      </c>
      <c r="J329" s="231" t="s">
        <v>1316</v>
      </c>
      <c r="K329" s="241"/>
      <c r="L329" s="246"/>
      <c r="N329" s="263"/>
      <c r="O329" s="263"/>
      <c r="P329" s="263"/>
    </row>
    <row r="330" spans="1:17" s="263" customFormat="1" x14ac:dyDescent="0.2">
      <c r="A330" s="255" t="s">
        <v>820</v>
      </c>
      <c r="B330" s="256" t="s">
        <v>43</v>
      </c>
      <c r="C330" s="256" t="s">
        <v>250</v>
      </c>
      <c r="D330" s="256" t="s">
        <v>1937</v>
      </c>
      <c r="E330" s="257" t="str">
        <f t="shared" si="25"/>
        <v>Men Veteran</v>
      </c>
      <c r="F330" s="258">
        <v>28782</v>
      </c>
      <c r="G330" s="259">
        <f t="shared" si="26"/>
        <v>44926</v>
      </c>
      <c r="H330" s="260">
        <f t="shared" si="27"/>
        <v>44</v>
      </c>
      <c r="I330" s="257" t="str">
        <f t="shared" si="28"/>
        <v>Veteran</v>
      </c>
      <c r="J330" s="256" t="s">
        <v>1316</v>
      </c>
      <c r="K330" s="261">
        <v>83010610823</v>
      </c>
      <c r="L330" s="262" t="s">
        <v>1527</v>
      </c>
      <c r="N330" s="25"/>
      <c r="O330" s="25"/>
      <c r="P330" s="25"/>
      <c r="Q330" s="307"/>
    </row>
    <row r="331" spans="1:17" x14ac:dyDescent="0.2">
      <c r="A331" s="230" t="s">
        <v>821</v>
      </c>
      <c r="B331" s="231" t="s">
        <v>1310</v>
      </c>
      <c r="C331" s="231" t="s">
        <v>464</v>
      </c>
      <c r="D331" s="231" t="s">
        <v>82</v>
      </c>
      <c r="E331" s="237" t="str">
        <f t="shared" si="25"/>
        <v>Ladies Grand Masters</v>
      </c>
      <c r="F331" s="242"/>
      <c r="G331" s="239">
        <f t="shared" si="26"/>
        <v>44926</v>
      </c>
      <c r="H331" s="240">
        <f t="shared" si="27"/>
        <v>123</v>
      </c>
      <c r="I331" s="237" t="str">
        <f t="shared" si="28"/>
        <v>Grand Masters</v>
      </c>
      <c r="J331" s="231" t="s">
        <v>67</v>
      </c>
      <c r="K331" s="241"/>
      <c r="L331" s="246"/>
      <c r="O331" s="263"/>
      <c r="P331" s="263"/>
    </row>
    <row r="332" spans="1:17" x14ac:dyDescent="0.2">
      <c r="A332" s="230" t="s">
        <v>822</v>
      </c>
      <c r="B332" s="231" t="s">
        <v>1310</v>
      </c>
      <c r="C332" s="231" t="s">
        <v>304</v>
      </c>
      <c r="D332" s="231" t="s">
        <v>115</v>
      </c>
      <c r="E332" s="237" t="str">
        <f t="shared" si="25"/>
        <v>Men Master</v>
      </c>
      <c r="F332" s="242">
        <v>25101</v>
      </c>
      <c r="G332" s="239">
        <f t="shared" si="26"/>
        <v>44926</v>
      </c>
      <c r="H332" s="240">
        <f t="shared" si="27"/>
        <v>54</v>
      </c>
      <c r="I332" s="237" t="str">
        <f t="shared" si="28"/>
        <v>Master</v>
      </c>
      <c r="J332" s="231" t="s">
        <v>1316</v>
      </c>
      <c r="K332" s="241">
        <v>7810195074088</v>
      </c>
      <c r="L332" s="246" t="s">
        <v>1527</v>
      </c>
      <c r="N332" s="263"/>
    </row>
    <row r="333" spans="1:17" s="263" customFormat="1" x14ac:dyDescent="0.2">
      <c r="A333" s="255" t="s">
        <v>823</v>
      </c>
      <c r="B333" s="256" t="s">
        <v>50</v>
      </c>
      <c r="C333" s="256" t="s">
        <v>415</v>
      </c>
      <c r="D333" s="256" t="s">
        <v>236</v>
      </c>
      <c r="E333" s="257" t="str">
        <f t="shared" si="25"/>
        <v>Men Veteran</v>
      </c>
      <c r="F333" s="276">
        <v>30065</v>
      </c>
      <c r="G333" s="259">
        <f t="shared" si="26"/>
        <v>44926</v>
      </c>
      <c r="H333" s="260">
        <f t="shared" si="27"/>
        <v>40</v>
      </c>
      <c r="I333" s="257" t="str">
        <f t="shared" si="28"/>
        <v>Veteran</v>
      </c>
      <c r="J333" s="256" t="s">
        <v>1316</v>
      </c>
      <c r="K333" s="261">
        <v>82042410691</v>
      </c>
      <c r="L333" s="262" t="s">
        <v>1527</v>
      </c>
      <c r="N333" s="287"/>
      <c r="O333" s="25"/>
      <c r="P333" s="25"/>
      <c r="Q333" s="307"/>
    </row>
    <row r="334" spans="1:17" s="287" customFormat="1" ht="13.5" customHeight="1" x14ac:dyDescent="0.2">
      <c r="A334" s="279" t="s">
        <v>824</v>
      </c>
      <c r="B334" s="280" t="s">
        <v>42</v>
      </c>
      <c r="C334" s="280" t="s">
        <v>1993</v>
      </c>
      <c r="D334" s="280" t="s">
        <v>2069</v>
      </c>
      <c r="E334" s="281" t="str">
        <f t="shared" si="25"/>
        <v>Ladies U/16</v>
      </c>
      <c r="F334" s="292">
        <v>40779</v>
      </c>
      <c r="G334" s="283">
        <f t="shared" si="26"/>
        <v>44926</v>
      </c>
      <c r="H334" s="284">
        <f t="shared" si="27"/>
        <v>11</v>
      </c>
      <c r="I334" s="281" t="str">
        <f t="shared" si="28"/>
        <v>U/16</v>
      </c>
      <c r="J334" s="280" t="s">
        <v>67</v>
      </c>
      <c r="K334" s="285">
        <v>68092010099</v>
      </c>
      <c r="L334" s="286" t="s">
        <v>1527</v>
      </c>
      <c r="N334" s="25"/>
      <c r="O334" s="263"/>
      <c r="P334" s="263"/>
      <c r="Q334" s="307"/>
    </row>
    <row r="335" spans="1:17" x14ac:dyDescent="0.2">
      <c r="A335" s="230" t="s">
        <v>825</v>
      </c>
      <c r="B335" s="231" t="s">
        <v>1387</v>
      </c>
      <c r="C335" s="231" t="s">
        <v>155</v>
      </c>
      <c r="D335" s="231" t="s">
        <v>82</v>
      </c>
      <c r="E335" s="237" t="str">
        <f t="shared" si="25"/>
        <v>Men Grand Masters</v>
      </c>
      <c r="F335" s="242">
        <v>20024</v>
      </c>
      <c r="G335" s="239">
        <f t="shared" si="26"/>
        <v>44926</v>
      </c>
      <c r="H335" s="240">
        <f t="shared" si="27"/>
        <v>68</v>
      </c>
      <c r="I335" s="237" t="str">
        <f t="shared" si="28"/>
        <v>Grand Masters</v>
      </c>
      <c r="J335" s="231" t="s">
        <v>1316</v>
      </c>
      <c r="K335" s="241"/>
      <c r="L335" s="246"/>
      <c r="N335" s="287"/>
      <c r="O335" s="287"/>
      <c r="P335" s="287"/>
    </row>
    <row r="336" spans="1:17" s="287" customFormat="1" x14ac:dyDescent="0.2">
      <c r="A336" s="279" t="s">
        <v>826</v>
      </c>
      <c r="B336" s="280" t="s">
        <v>44</v>
      </c>
      <c r="C336" s="280" t="s">
        <v>165</v>
      </c>
      <c r="D336" s="280" t="s">
        <v>1960</v>
      </c>
      <c r="E336" s="281" t="str">
        <f t="shared" si="25"/>
        <v>Men Senior</v>
      </c>
      <c r="F336" s="292">
        <v>31307</v>
      </c>
      <c r="G336" s="283">
        <f t="shared" si="26"/>
        <v>44926</v>
      </c>
      <c r="H336" s="284">
        <f t="shared" si="27"/>
        <v>37</v>
      </c>
      <c r="I336" s="281" t="str">
        <f t="shared" si="28"/>
        <v>Senior</v>
      </c>
      <c r="J336" s="280" t="s">
        <v>1316</v>
      </c>
      <c r="K336" s="285">
        <v>85091710728</v>
      </c>
      <c r="L336" s="286" t="s">
        <v>1527</v>
      </c>
      <c r="N336" s="263"/>
      <c r="O336" s="25"/>
      <c r="P336" s="25"/>
      <c r="Q336" s="307"/>
    </row>
    <row r="337" spans="1:17" s="263" customFormat="1" x14ac:dyDescent="0.2">
      <c r="A337" s="255" t="s">
        <v>827</v>
      </c>
      <c r="B337" s="256" t="s">
        <v>38</v>
      </c>
      <c r="C337" s="256" t="s">
        <v>125</v>
      </c>
      <c r="D337" s="256" t="s">
        <v>126</v>
      </c>
      <c r="E337" s="257" t="str">
        <f t="shared" si="25"/>
        <v>Men Senior</v>
      </c>
      <c r="F337" s="258">
        <v>31773</v>
      </c>
      <c r="G337" s="259">
        <f t="shared" si="26"/>
        <v>44926</v>
      </c>
      <c r="H337" s="260">
        <f t="shared" si="27"/>
        <v>36</v>
      </c>
      <c r="I337" s="257" t="str">
        <f t="shared" si="28"/>
        <v>Senior</v>
      </c>
      <c r="J337" s="256" t="s">
        <v>1316</v>
      </c>
      <c r="K337" s="261">
        <v>86122700770</v>
      </c>
      <c r="L337" s="262" t="s">
        <v>1527</v>
      </c>
      <c r="N337" s="25"/>
      <c r="O337" s="287"/>
      <c r="P337" s="287"/>
      <c r="Q337" s="307"/>
    </row>
    <row r="338" spans="1:17" x14ac:dyDescent="0.2">
      <c r="A338" s="230" t="s">
        <v>828</v>
      </c>
      <c r="B338" s="231" t="s">
        <v>1293</v>
      </c>
      <c r="C338" s="231" t="s">
        <v>92</v>
      </c>
      <c r="D338" s="231" t="s">
        <v>162</v>
      </c>
      <c r="E338" s="237" t="str">
        <f t="shared" si="25"/>
        <v>Men Grand Masters</v>
      </c>
      <c r="F338" s="242"/>
      <c r="G338" s="239">
        <f t="shared" si="26"/>
        <v>44926</v>
      </c>
      <c r="H338" s="240">
        <f t="shared" si="27"/>
        <v>123</v>
      </c>
      <c r="I338" s="237" t="str">
        <f t="shared" si="28"/>
        <v>Grand Masters</v>
      </c>
      <c r="J338" s="231" t="s">
        <v>1316</v>
      </c>
      <c r="K338" s="241">
        <v>85091710728</v>
      </c>
      <c r="L338" s="246" t="s">
        <v>1527</v>
      </c>
      <c r="O338" s="263"/>
      <c r="P338" s="263"/>
    </row>
    <row r="339" spans="1:17" x14ac:dyDescent="0.2">
      <c r="A339" s="230" t="s">
        <v>829</v>
      </c>
      <c r="B339" s="231" t="s">
        <v>1293</v>
      </c>
      <c r="C339" s="231" t="s">
        <v>163</v>
      </c>
      <c r="D339" s="231" t="s">
        <v>143</v>
      </c>
      <c r="E339" s="237" t="str">
        <f t="shared" si="25"/>
        <v>Men Grand Masters</v>
      </c>
      <c r="F339" s="242"/>
      <c r="G339" s="239">
        <f t="shared" si="26"/>
        <v>44926</v>
      </c>
      <c r="H339" s="240">
        <f t="shared" si="27"/>
        <v>123</v>
      </c>
      <c r="I339" s="237" t="str">
        <f t="shared" si="28"/>
        <v>Grand Masters</v>
      </c>
      <c r="J339" s="231" t="s">
        <v>1316</v>
      </c>
      <c r="K339" s="241">
        <v>86122700770</v>
      </c>
      <c r="L339" s="246" t="s">
        <v>1527</v>
      </c>
      <c r="N339" s="263"/>
    </row>
    <row r="340" spans="1:17" s="263" customFormat="1" x14ac:dyDescent="0.2">
      <c r="A340" s="255" t="s">
        <v>830</v>
      </c>
      <c r="B340" s="256" t="s">
        <v>43</v>
      </c>
      <c r="C340" s="256" t="s">
        <v>2097</v>
      </c>
      <c r="D340" s="256" t="s">
        <v>199</v>
      </c>
      <c r="E340" s="257" t="str">
        <f t="shared" si="25"/>
        <v>Men Senior</v>
      </c>
      <c r="F340" s="258">
        <v>32269</v>
      </c>
      <c r="G340" s="259">
        <f t="shared" si="26"/>
        <v>44926</v>
      </c>
      <c r="H340" s="260">
        <f t="shared" si="27"/>
        <v>34</v>
      </c>
      <c r="I340" s="257" t="str">
        <f t="shared" si="28"/>
        <v>Senior</v>
      </c>
      <c r="J340" s="256" t="s">
        <v>1316</v>
      </c>
      <c r="K340" s="261">
        <v>88050600424</v>
      </c>
      <c r="L340" s="262" t="s">
        <v>1527</v>
      </c>
      <c r="N340" s="25"/>
      <c r="O340" s="25"/>
      <c r="P340" s="25"/>
      <c r="Q340" s="307"/>
    </row>
    <row r="341" spans="1:17" x14ac:dyDescent="0.2">
      <c r="A341" s="230" t="s">
        <v>831</v>
      </c>
      <c r="B341" s="231" t="s">
        <v>1308</v>
      </c>
      <c r="C341" s="231" t="s">
        <v>155</v>
      </c>
      <c r="D341" s="231" t="s">
        <v>82</v>
      </c>
      <c r="E341" s="237" t="str">
        <f t="shared" si="25"/>
        <v>Men Grand Masters</v>
      </c>
      <c r="F341" s="242">
        <v>17503</v>
      </c>
      <c r="G341" s="239">
        <f t="shared" si="26"/>
        <v>44926</v>
      </c>
      <c r="H341" s="240">
        <f t="shared" si="27"/>
        <v>75</v>
      </c>
      <c r="I341" s="237" t="str">
        <f t="shared" si="28"/>
        <v>Grand Masters</v>
      </c>
      <c r="J341" s="231" t="s">
        <v>1316</v>
      </c>
      <c r="K341" s="241"/>
      <c r="L341" s="246"/>
      <c r="O341" s="263"/>
      <c r="P341" s="263"/>
    </row>
    <row r="342" spans="1:17" x14ac:dyDescent="0.2">
      <c r="A342" s="230" t="s">
        <v>832</v>
      </c>
      <c r="B342" s="231" t="s">
        <v>1310</v>
      </c>
      <c r="C342" s="231" t="s">
        <v>268</v>
      </c>
      <c r="D342" s="231" t="s">
        <v>269</v>
      </c>
      <c r="E342" s="237" t="str">
        <f t="shared" si="25"/>
        <v>Men Grand Masters</v>
      </c>
      <c r="F342" s="242"/>
      <c r="G342" s="239">
        <f t="shared" si="26"/>
        <v>44926</v>
      </c>
      <c r="H342" s="240">
        <f t="shared" si="27"/>
        <v>123</v>
      </c>
      <c r="I342" s="237" t="str">
        <f t="shared" si="28"/>
        <v>Grand Masters</v>
      </c>
      <c r="J342" s="231" t="s">
        <v>1316</v>
      </c>
      <c r="K342" s="241">
        <v>88050600424</v>
      </c>
      <c r="L342" s="246" t="s">
        <v>1527</v>
      </c>
      <c r="N342" s="263"/>
    </row>
    <row r="343" spans="1:17" s="263" customFormat="1" x14ac:dyDescent="0.2">
      <c r="A343" s="255" t="s">
        <v>833</v>
      </c>
      <c r="B343" s="256" t="s">
        <v>2087</v>
      </c>
      <c r="C343" s="256" t="s">
        <v>92</v>
      </c>
      <c r="D343" s="256" t="s">
        <v>1279</v>
      </c>
      <c r="E343" s="257" t="str">
        <f t="shared" si="25"/>
        <v>Men Master</v>
      </c>
      <c r="F343" s="258">
        <v>24656</v>
      </c>
      <c r="G343" s="259">
        <f t="shared" si="26"/>
        <v>44926</v>
      </c>
      <c r="H343" s="260">
        <f t="shared" si="27"/>
        <v>55</v>
      </c>
      <c r="I343" s="257" t="str">
        <f t="shared" si="28"/>
        <v>Master</v>
      </c>
      <c r="J343" s="256" t="s">
        <v>1316</v>
      </c>
      <c r="K343" s="261">
        <v>6707035193089</v>
      </c>
      <c r="L343" s="262" t="s">
        <v>1527</v>
      </c>
      <c r="N343" s="25"/>
      <c r="O343" s="25"/>
      <c r="P343" s="25"/>
      <c r="Q343" s="307"/>
    </row>
    <row r="344" spans="1:17" x14ac:dyDescent="0.2">
      <c r="A344" s="230" t="s">
        <v>834</v>
      </c>
      <c r="B344" s="231" t="s">
        <v>1236</v>
      </c>
      <c r="C344" s="231" t="s">
        <v>98</v>
      </c>
      <c r="D344" s="231" t="s">
        <v>99</v>
      </c>
      <c r="E344" s="237" t="str">
        <f t="shared" si="25"/>
        <v>Men Grand Masters</v>
      </c>
      <c r="F344" s="238"/>
      <c r="G344" s="239">
        <f t="shared" si="26"/>
        <v>44926</v>
      </c>
      <c r="H344" s="240">
        <f t="shared" si="27"/>
        <v>123</v>
      </c>
      <c r="I344" s="237" t="str">
        <f t="shared" si="28"/>
        <v>Grand Masters</v>
      </c>
      <c r="J344" s="231" t="s">
        <v>1316</v>
      </c>
      <c r="K344" s="241"/>
      <c r="L344" s="246"/>
      <c r="O344" s="263"/>
      <c r="P344" s="263"/>
    </row>
    <row r="345" spans="1:17" x14ac:dyDescent="0.2">
      <c r="A345" s="230" t="s">
        <v>835</v>
      </c>
      <c r="B345" s="231" t="s">
        <v>1414</v>
      </c>
      <c r="C345" s="231" t="s">
        <v>364</v>
      </c>
      <c r="D345" s="231" t="s">
        <v>190</v>
      </c>
      <c r="E345" s="237" t="str">
        <f t="shared" si="25"/>
        <v>Men U/21</v>
      </c>
      <c r="F345" s="242">
        <v>36961</v>
      </c>
      <c r="G345" s="239">
        <f t="shared" si="26"/>
        <v>44926</v>
      </c>
      <c r="H345" s="240">
        <f t="shared" si="27"/>
        <v>21</v>
      </c>
      <c r="I345" s="237" t="str">
        <f t="shared" si="28"/>
        <v>U/21</v>
      </c>
      <c r="J345" s="231" t="s">
        <v>1316</v>
      </c>
      <c r="K345" s="241">
        <v>6707065193089</v>
      </c>
      <c r="L345" s="246" t="s">
        <v>1527</v>
      </c>
      <c r="N345" s="263"/>
    </row>
    <row r="346" spans="1:17" s="263" customFormat="1" x14ac:dyDescent="0.2">
      <c r="A346" s="255" t="s">
        <v>836</v>
      </c>
      <c r="B346" s="256" t="s">
        <v>48</v>
      </c>
      <c r="C346" s="256" t="s">
        <v>466</v>
      </c>
      <c r="D346" s="256" t="s">
        <v>2014</v>
      </c>
      <c r="E346" s="257" t="str">
        <f t="shared" si="25"/>
        <v>Ladies Veteran</v>
      </c>
      <c r="F346" s="258">
        <v>27783</v>
      </c>
      <c r="G346" s="259">
        <f t="shared" si="26"/>
        <v>44926</v>
      </c>
      <c r="H346" s="260">
        <f t="shared" si="27"/>
        <v>46</v>
      </c>
      <c r="I346" s="257" t="str">
        <f t="shared" si="28"/>
        <v>Veteran</v>
      </c>
      <c r="J346" s="256" t="s">
        <v>67</v>
      </c>
      <c r="K346" s="261">
        <v>7601240103083</v>
      </c>
      <c r="L346" s="262" t="s">
        <v>1530</v>
      </c>
      <c r="N346" s="25"/>
      <c r="O346" s="25"/>
      <c r="P346" s="25"/>
      <c r="Q346" s="307"/>
    </row>
    <row r="347" spans="1:17" x14ac:dyDescent="0.2">
      <c r="A347" s="230" t="s">
        <v>837</v>
      </c>
      <c r="B347" s="231" t="s">
        <v>1547</v>
      </c>
      <c r="C347" s="231" t="s">
        <v>171</v>
      </c>
      <c r="D347" s="231" t="s">
        <v>150</v>
      </c>
      <c r="E347" s="237" t="str">
        <f t="shared" si="25"/>
        <v>Men Senior</v>
      </c>
      <c r="F347" s="242">
        <v>30560</v>
      </c>
      <c r="G347" s="239">
        <f t="shared" si="26"/>
        <v>44926</v>
      </c>
      <c r="H347" s="240">
        <f t="shared" si="27"/>
        <v>39</v>
      </c>
      <c r="I347" s="237" t="str">
        <f t="shared" si="28"/>
        <v>Senior</v>
      </c>
      <c r="J347" s="231" t="s">
        <v>1316</v>
      </c>
      <c r="K347" s="241"/>
      <c r="L347" s="246"/>
      <c r="N347" s="263"/>
      <c r="O347" s="263"/>
      <c r="P347" s="263"/>
    </row>
    <row r="348" spans="1:17" s="263" customFormat="1" x14ac:dyDescent="0.2">
      <c r="A348" s="255" t="s">
        <v>838</v>
      </c>
      <c r="B348" s="256" t="s">
        <v>43</v>
      </c>
      <c r="C348" s="256" t="s">
        <v>171</v>
      </c>
      <c r="D348" s="256" t="s">
        <v>199</v>
      </c>
      <c r="E348" s="257" t="str">
        <f t="shared" si="25"/>
        <v>Men Veteran</v>
      </c>
      <c r="F348" s="258">
        <v>29572</v>
      </c>
      <c r="G348" s="259">
        <f t="shared" si="26"/>
        <v>44926</v>
      </c>
      <c r="H348" s="260">
        <f t="shared" si="27"/>
        <v>42</v>
      </c>
      <c r="I348" s="257" t="str">
        <f t="shared" si="28"/>
        <v>Veteran</v>
      </c>
      <c r="J348" s="256" t="s">
        <v>1316</v>
      </c>
      <c r="K348" s="261">
        <v>7601240103083</v>
      </c>
      <c r="L348" s="262" t="s">
        <v>1530</v>
      </c>
      <c r="N348" s="25"/>
      <c r="O348" s="25"/>
      <c r="P348" s="25"/>
      <c r="Q348" s="307"/>
    </row>
    <row r="349" spans="1:17" x14ac:dyDescent="0.2">
      <c r="A349" s="230" t="s">
        <v>839</v>
      </c>
      <c r="B349" s="231" t="s">
        <v>1293</v>
      </c>
      <c r="C349" s="231" t="s">
        <v>491</v>
      </c>
      <c r="D349" s="231" t="s">
        <v>164</v>
      </c>
      <c r="E349" s="237" t="str">
        <f t="shared" si="25"/>
        <v>Men Master</v>
      </c>
      <c r="F349" s="243">
        <v>23734</v>
      </c>
      <c r="G349" s="239">
        <f t="shared" si="26"/>
        <v>44926</v>
      </c>
      <c r="H349" s="240">
        <f t="shared" si="27"/>
        <v>58</v>
      </c>
      <c r="I349" s="237" t="str">
        <f t="shared" si="28"/>
        <v>Master</v>
      </c>
      <c r="J349" s="231" t="s">
        <v>1316</v>
      </c>
      <c r="K349" s="241">
        <v>83090110199</v>
      </c>
      <c r="L349" s="246" t="s">
        <v>1527</v>
      </c>
      <c r="N349" s="263"/>
      <c r="O349" s="263"/>
      <c r="P349" s="263"/>
    </row>
    <row r="350" spans="1:17" s="263" customFormat="1" x14ac:dyDescent="0.2">
      <c r="A350" s="255" t="s">
        <v>1065</v>
      </c>
      <c r="B350" s="256" t="s">
        <v>40</v>
      </c>
      <c r="C350" s="256" t="s">
        <v>188</v>
      </c>
      <c r="D350" s="256" t="s">
        <v>395</v>
      </c>
      <c r="E350" s="257" t="str">
        <f t="shared" si="25"/>
        <v>Men Senior</v>
      </c>
      <c r="F350" s="258">
        <v>31254</v>
      </c>
      <c r="G350" s="259">
        <f t="shared" si="26"/>
        <v>44926</v>
      </c>
      <c r="H350" s="260">
        <f t="shared" si="27"/>
        <v>37</v>
      </c>
      <c r="I350" s="257" t="str">
        <f t="shared" si="28"/>
        <v>Senior</v>
      </c>
      <c r="J350" s="256" t="s">
        <v>1316</v>
      </c>
      <c r="K350" s="261">
        <v>80121710475</v>
      </c>
      <c r="L350" s="262" t="s">
        <v>1527</v>
      </c>
      <c r="N350" s="25"/>
      <c r="O350" s="25"/>
      <c r="P350" s="25"/>
      <c r="Q350" s="307"/>
    </row>
    <row r="351" spans="1:17" x14ac:dyDescent="0.2">
      <c r="A351" s="230" t="s">
        <v>840</v>
      </c>
      <c r="B351" s="231" t="s">
        <v>1414</v>
      </c>
      <c r="C351" s="231" t="s">
        <v>339</v>
      </c>
      <c r="D351" s="231" t="s">
        <v>213</v>
      </c>
      <c r="E351" s="237" t="str">
        <f t="shared" si="25"/>
        <v>Men Master</v>
      </c>
      <c r="F351" s="242">
        <v>23788</v>
      </c>
      <c r="G351" s="239">
        <f t="shared" si="26"/>
        <v>44926</v>
      </c>
      <c r="H351" s="240">
        <f t="shared" si="27"/>
        <v>57</v>
      </c>
      <c r="I351" s="237" t="str">
        <f t="shared" si="28"/>
        <v>Master</v>
      </c>
      <c r="J351" s="231" t="s">
        <v>1316</v>
      </c>
      <c r="K351" s="241">
        <v>64122300541</v>
      </c>
      <c r="L351" s="246" t="s">
        <v>1527</v>
      </c>
      <c r="O351" s="263"/>
      <c r="P351" s="263"/>
    </row>
    <row r="352" spans="1:17" s="263" customFormat="1" x14ac:dyDescent="0.2">
      <c r="A352" s="255" t="s">
        <v>841</v>
      </c>
      <c r="B352" s="256" t="s">
        <v>49</v>
      </c>
      <c r="C352" s="256" t="s">
        <v>1151</v>
      </c>
      <c r="D352" s="256" t="s">
        <v>2118</v>
      </c>
      <c r="E352" s="257" t="str">
        <f t="shared" si="25"/>
        <v>Men Grand Masters</v>
      </c>
      <c r="F352" s="258">
        <v>22007</v>
      </c>
      <c r="G352" s="259">
        <f t="shared" si="26"/>
        <v>44926</v>
      </c>
      <c r="H352" s="260">
        <f t="shared" si="27"/>
        <v>62</v>
      </c>
      <c r="I352" s="257" t="str">
        <f t="shared" si="28"/>
        <v>Grand Masters</v>
      </c>
      <c r="J352" s="256" t="s">
        <v>1316</v>
      </c>
      <c r="K352" s="261">
        <v>60040150400088</v>
      </c>
      <c r="L352" s="262" t="s">
        <v>1530</v>
      </c>
      <c r="Q352" s="307"/>
    </row>
    <row r="353" spans="1:17" s="263" customFormat="1" x14ac:dyDescent="0.2">
      <c r="A353" s="255" t="s">
        <v>842</v>
      </c>
      <c r="B353" s="256" t="s">
        <v>50</v>
      </c>
      <c r="C353" s="256" t="s">
        <v>2110</v>
      </c>
      <c r="D353" s="256" t="s">
        <v>1388</v>
      </c>
      <c r="E353" s="257" t="str">
        <f t="shared" si="25"/>
        <v>Men Master</v>
      </c>
      <c r="F353" s="258">
        <v>23258</v>
      </c>
      <c r="G353" s="259">
        <f t="shared" si="26"/>
        <v>44926</v>
      </c>
      <c r="H353" s="260">
        <f t="shared" si="27"/>
        <v>59</v>
      </c>
      <c r="I353" s="257" t="str">
        <f t="shared" si="28"/>
        <v>Master</v>
      </c>
      <c r="J353" s="256" t="s">
        <v>1316</v>
      </c>
      <c r="K353" s="261">
        <v>63090400847</v>
      </c>
      <c r="L353" s="262" t="s">
        <v>1527</v>
      </c>
      <c r="Q353" s="307"/>
    </row>
    <row r="354" spans="1:17" s="263" customFormat="1" x14ac:dyDescent="0.2">
      <c r="A354" s="255" t="s">
        <v>843</v>
      </c>
      <c r="B354" s="256" t="s">
        <v>48</v>
      </c>
      <c r="C354" s="256" t="s">
        <v>289</v>
      </c>
      <c r="D354" s="256" t="s">
        <v>2014</v>
      </c>
      <c r="E354" s="257" t="str">
        <f t="shared" si="25"/>
        <v>Men Veteran</v>
      </c>
      <c r="F354" s="258">
        <v>26992</v>
      </c>
      <c r="G354" s="259">
        <f t="shared" si="26"/>
        <v>44926</v>
      </c>
      <c r="H354" s="260">
        <f t="shared" si="27"/>
        <v>49</v>
      </c>
      <c r="I354" s="257" t="str">
        <f t="shared" si="28"/>
        <v>Veteran</v>
      </c>
      <c r="J354" s="256" t="s">
        <v>1316</v>
      </c>
      <c r="K354" s="261">
        <v>7311245058080</v>
      </c>
      <c r="L354" s="262" t="s">
        <v>1530</v>
      </c>
      <c r="N354" s="25"/>
      <c r="O354" s="25"/>
      <c r="P354" s="25"/>
      <c r="Q354" s="307"/>
    </row>
    <row r="355" spans="1:17" x14ac:dyDescent="0.2">
      <c r="A355" s="230" t="s">
        <v>844</v>
      </c>
      <c r="B355" s="231" t="s">
        <v>1585</v>
      </c>
      <c r="C355" s="231" t="s">
        <v>90</v>
      </c>
      <c r="D355" s="231" t="s">
        <v>309</v>
      </c>
      <c r="E355" s="237" t="str">
        <f t="shared" si="25"/>
        <v>Men Grand Masters</v>
      </c>
      <c r="F355" s="242">
        <v>21020</v>
      </c>
      <c r="G355" s="239">
        <f t="shared" si="26"/>
        <v>44926</v>
      </c>
      <c r="H355" s="240">
        <f t="shared" si="27"/>
        <v>65</v>
      </c>
      <c r="I355" s="237" t="str">
        <f t="shared" si="28"/>
        <v>Grand Masters</v>
      </c>
      <c r="J355" s="231" t="s">
        <v>1316</v>
      </c>
      <c r="K355" s="241"/>
      <c r="L355" s="246"/>
      <c r="O355" s="263"/>
      <c r="P355" s="263"/>
    </row>
    <row r="356" spans="1:17" x14ac:dyDescent="0.2">
      <c r="A356" s="230" t="s">
        <v>845</v>
      </c>
      <c r="B356" s="231" t="s">
        <v>1310</v>
      </c>
      <c r="C356" s="231" t="s">
        <v>271</v>
      </c>
      <c r="D356" s="231" t="s">
        <v>82</v>
      </c>
      <c r="E356" s="237" t="s">
        <v>1329</v>
      </c>
      <c r="F356" s="242"/>
      <c r="G356" s="239">
        <v>44561</v>
      </c>
      <c r="H356" s="240">
        <v>45</v>
      </c>
      <c r="I356" s="237" t="s">
        <v>2018</v>
      </c>
      <c r="J356" s="231" t="s">
        <v>1316</v>
      </c>
      <c r="K356" s="241">
        <v>7311245058080</v>
      </c>
      <c r="L356" s="246" t="s">
        <v>1530</v>
      </c>
    </row>
    <row r="357" spans="1:17" x14ac:dyDescent="0.2">
      <c r="A357" s="230" t="s">
        <v>846</v>
      </c>
      <c r="B357" s="231" t="s">
        <v>1293</v>
      </c>
      <c r="C357" s="231" t="s">
        <v>1046</v>
      </c>
      <c r="D357" s="231" t="s">
        <v>143</v>
      </c>
      <c r="E357" s="237" t="str">
        <f t="shared" ref="E357:E419" si="29">CONCATENATE(J357," ",I357)</f>
        <v>Men Grand Masters</v>
      </c>
      <c r="F357" s="238">
        <v>18451</v>
      </c>
      <c r="G357" s="239">
        <f t="shared" ref="G357:G419" si="30">$G$5</f>
        <v>44926</v>
      </c>
      <c r="H357" s="240">
        <f t="shared" ref="H357:H419" si="31">INT(YEARFRAC(F357,G357))</f>
        <v>72</v>
      </c>
      <c r="I357" s="237" t="str">
        <f t="shared" ref="I357:I387" si="32">IF(H357="","Senior",IF(H357&gt;59.999,"Grand Masters",IF(H357&gt;49.999,"Master",IF(H357&gt;39.999,"Veteran",IF(H357&gt;21.999,"Senior",IF(H357&gt;16.999,"U/21","U/16"))))))</f>
        <v>Grand Masters</v>
      </c>
      <c r="J357" s="231" t="s">
        <v>1316</v>
      </c>
      <c r="K357" s="241">
        <v>57071900450</v>
      </c>
      <c r="L357" s="246"/>
      <c r="N357" s="263"/>
    </row>
    <row r="358" spans="1:17" s="263" customFormat="1" x14ac:dyDescent="0.2">
      <c r="A358" s="255" t="s">
        <v>1066</v>
      </c>
      <c r="B358" s="256" t="s">
        <v>38</v>
      </c>
      <c r="C358" s="256" t="s">
        <v>1067</v>
      </c>
      <c r="D358" s="256" t="s">
        <v>1068</v>
      </c>
      <c r="E358" s="257" t="str">
        <f t="shared" si="29"/>
        <v>Men Master</v>
      </c>
      <c r="F358" s="276">
        <v>23788</v>
      </c>
      <c r="G358" s="259">
        <f t="shared" si="30"/>
        <v>44926</v>
      </c>
      <c r="H358" s="260">
        <f t="shared" si="31"/>
        <v>57</v>
      </c>
      <c r="I358" s="257" t="str">
        <f t="shared" si="32"/>
        <v>Master</v>
      </c>
      <c r="J358" s="256" t="s">
        <v>1316</v>
      </c>
      <c r="K358" s="261">
        <v>65021500902</v>
      </c>
      <c r="L358" s="262" t="s">
        <v>1527</v>
      </c>
      <c r="N358" s="25"/>
      <c r="O358" s="25"/>
      <c r="P358" s="25"/>
      <c r="Q358" s="307"/>
    </row>
    <row r="359" spans="1:17" x14ac:dyDescent="0.2">
      <c r="A359" s="230" t="s">
        <v>847</v>
      </c>
      <c r="B359" s="231" t="s">
        <v>1308</v>
      </c>
      <c r="C359" s="231" t="s">
        <v>171</v>
      </c>
      <c r="D359" s="231" t="s">
        <v>190</v>
      </c>
      <c r="E359" s="237" t="str">
        <f t="shared" si="29"/>
        <v>Men Grand Masters</v>
      </c>
      <c r="F359" s="242"/>
      <c r="G359" s="239">
        <f t="shared" si="30"/>
        <v>44926</v>
      </c>
      <c r="H359" s="240">
        <f t="shared" si="31"/>
        <v>123</v>
      </c>
      <c r="I359" s="237" t="str">
        <f t="shared" si="32"/>
        <v>Grand Masters</v>
      </c>
      <c r="J359" s="231" t="s">
        <v>1316</v>
      </c>
      <c r="K359" s="241">
        <v>5007070100681</v>
      </c>
      <c r="L359" s="246" t="s">
        <v>1546</v>
      </c>
      <c r="O359" s="263"/>
      <c r="P359" s="263"/>
    </row>
    <row r="360" spans="1:17" x14ac:dyDescent="0.2">
      <c r="A360" s="230" t="s">
        <v>1893</v>
      </c>
      <c r="B360" s="231" t="s">
        <v>1032</v>
      </c>
      <c r="C360" s="231" t="s">
        <v>1069</v>
      </c>
      <c r="D360" s="231" t="s">
        <v>1070</v>
      </c>
      <c r="E360" s="237" t="str">
        <f t="shared" si="29"/>
        <v>Men Grand Masters</v>
      </c>
      <c r="F360" s="238"/>
      <c r="G360" s="239">
        <f t="shared" si="30"/>
        <v>44926</v>
      </c>
      <c r="H360" s="240">
        <f t="shared" si="31"/>
        <v>123</v>
      </c>
      <c r="I360" s="237" t="str">
        <f t="shared" si="32"/>
        <v>Grand Masters</v>
      </c>
      <c r="J360" s="231" t="s">
        <v>1316</v>
      </c>
      <c r="K360" s="241">
        <v>65021500902</v>
      </c>
      <c r="L360" s="246" t="s">
        <v>1527</v>
      </c>
    </row>
    <row r="361" spans="1:17" x14ac:dyDescent="0.2">
      <c r="A361" s="230" t="s">
        <v>848</v>
      </c>
      <c r="B361" s="231" t="s">
        <v>1448</v>
      </c>
      <c r="C361" s="231" t="s">
        <v>447</v>
      </c>
      <c r="D361" s="231" t="s">
        <v>358</v>
      </c>
      <c r="E361" s="237" t="str">
        <f t="shared" si="29"/>
        <v>Men Senior</v>
      </c>
      <c r="F361" s="242">
        <v>35873</v>
      </c>
      <c r="G361" s="239">
        <f t="shared" si="30"/>
        <v>44926</v>
      </c>
      <c r="H361" s="240">
        <f t="shared" si="31"/>
        <v>24</v>
      </c>
      <c r="I361" s="237" t="str">
        <f t="shared" si="32"/>
        <v>Senior</v>
      </c>
      <c r="J361" s="231" t="s">
        <v>1316</v>
      </c>
      <c r="K361" s="241"/>
      <c r="L361" s="246"/>
    </row>
    <row r="362" spans="1:17" x14ac:dyDescent="0.2">
      <c r="A362" s="230" t="s">
        <v>849</v>
      </c>
      <c r="B362" s="231" t="s">
        <v>1031</v>
      </c>
      <c r="C362" s="231" t="s">
        <v>159</v>
      </c>
      <c r="D362" s="231" t="s">
        <v>160</v>
      </c>
      <c r="E362" s="237" t="str">
        <f t="shared" si="29"/>
        <v>Men Grand Masters</v>
      </c>
      <c r="F362" s="244"/>
      <c r="G362" s="239">
        <f t="shared" si="30"/>
        <v>44926</v>
      </c>
      <c r="H362" s="240">
        <f t="shared" si="31"/>
        <v>123</v>
      </c>
      <c r="I362" s="237" t="str">
        <f t="shared" si="32"/>
        <v>Grand Masters</v>
      </c>
      <c r="J362" s="231" t="s">
        <v>1316</v>
      </c>
      <c r="K362" s="241"/>
      <c r="L362" s="246"/>
    </row>
    <row r="363" spans="1:17" x14ac:dyDescent="0.2">
      <c r="A363" s="230" t="s">
        <v>850</v>
      </c>
      <c r="B363" s="231" t="s">
        <v>1399</v>
      </c>
      <c r="C363" s="231" t="s">
        <v>104</v>
      </c>
      <c r="D363" s="231" t="s">
        <v>172</v>
      </c>
      <c r="E363" s="237" t="str">
        <f t="shared" si="29"/>
        <v>Men Senior</v>
      </c>
      <c r="F363" s="244">
        <v>36745</v>
      </c>
      <c r="G363" s="239">
        <f t="shared" si="30"/>
        <v>44926</v>
      </c>
      <c r="H363" s="240">
        <f t="shared" si="31"/>
        <v>22</v>
      </c>
      <c r="I363" s="237" t="str">
        <f t="shared" si="32"/>
        <v>Senior</v>
      </c>
      <c r="J363" s="231" t="s">
        <v>1316</v>
      </c>
      <c r="K363" s="241"/>
      <c r="L363" s="246"/>
      <c r="N363" s="263"/>
    </row>
    <row r="364" spans="1:17" s="263" customFormat="1" x14ac:dyDescent="0.2">
      <c r="A364" s="255" t="s">
        <v>851</v>
      </c>
      <c r="B364" s="256" t="s">
        <v>47</v>
      </c>
      <c r="C364" s="256" t="s">
        <v>402</v>
      </c>
      <c r="D364" s="256" t="s">
        <v>1960</v>
      </c>
      <c r="E364" s="257" t="str">
        <f t="shared" si="29"/>
        <v>Men Veteran</v>
      </c>
      <c r="F364" s="258">
        <v>28105</v>
      </c>
      <c r="G364" s="259">
        <f t="shared" si="30"/>
        <v>44926</v>
      </c>
      <c r="H364" s="260">
        <f t="shared" si="31"/>
        <v>46</v>
      </c>
      <c r="I364" s="257" t="str">
        <f t="shared" si="32"/>
        <v>Veteran</v>
      </c>
      <c r="J364" s="256" t="s">
        <v>1316</v>
      </c>
      <c r="K364" s="261">
        <v>76121100257</v>
      </c>
      <c r="L364" s="262" t="s">
        <v>1527</v>
      </c>
      <c r="O364" s="25"/>
      <c r="P364" s="25"/>
      <c r="Q364" s="307"/>
    </row>
    <row r="365" spans="1:17" s="263" customFormat="1" x14ac:dyDescent="0.2">
      <c r="A365" s="255" t="s">
        <v>852</v>
      </c>
      <c r="B365" s="256" t="s">
        <v>37</v>
      </c>
      <c r="C365" s="256" t="s">
        <v>442</v>
      </c>
      <c r="D365" s="256" t="s">
        <v>180</v>
      </c>
      <c r="E365" s="257" t="str">
        <f t="shared" si="29"/>
        <v>Men Senior</v>
      </c>
      <c r="F365" s="258">
        <v>36745</v>
      </c>
      <c r="G365" s="259">
        <f t="shared" si="30"/>
        <v>44926</v>
      </c>
      <c r="H365" s="260">
        <f t="shared" si="31"/>
        <v>22</v>
      </c>
      <c r="I365" s="257" t="str">
        <f t="shared" si="32"/>
        <v>Senior</v>
      </c>
      <c r="J365" s="256" t="s">
        <v>1316</v>
      </c>
      <c r="K365" s="261">
        <v>20000807</v>
      </c>
      <c r="L365" s="262" t="s">
        <v>1527</v>
      </c>
      <c r="Q365" s="307"/>
    </row>
    <row r="366" spans="1:17" s="263" customFormat="1" x14ac:dyDescent="0.2">
      <c r="A366" s="255" t="s">
        <v>853</v>
      </c>
      <c r="B366" s="256" t="s">
        <v>37</v>
      </c>
      <c r="C366" s="256" t="s">
        <v>443</v>
      </c>
      <c r="D366" s="256" t="s">
        <v>180</v>
      </c>
      <c r="E366" s="257" t="str">
        <f t="shared" si="29"/>
        <v>Men U/21</v>
      </c>
      <c r="F366" s="276">
        <v>37370</v>
      </c>
      <c r="G366" s="259">
        <f t="shared" si="30"/>
        <v>44926</v>
      </c>
      <c r="H366" s="260">
        <f t="shared" si="31"/>
        <v>20</v>
      </c>
      <c r="I366" s="257" t="str">
        <f t="shared" si="32"/>
        <v>U/21</v>
      </c>
      <c r="J366" s="256" t="s">
        <v>1316</v>
      </c>
      <c r="K366" s="261">
        <v>20000807</v>
      </c>
      <c r="L366" s="262" t="s">
        <v>1527</v>
      </c>
      <c r="N366" s="25"/>
      <c r="Q366" s="307"/>
    </row>
    <row r="367" spans="1:17" x14ac:dyDescent="0.2">
      <c r="A367" s="230" t="s">
        <v>854</v>
      </c>
      <c r="B367" s="231" t="s">
        <v>1310</v>
      </c>
      <c r="C367" s="231" t="s">
        <v>317</v>
      </c>
      <c r="D367" s="231" t="s">
        <v>315</v>
      </c>
      <c r="E367" s="237" t="str">
        <f t="shared" si="29"/>
        <v>Men Veteran</v>
      </c>
      <c r="F367" s="238">
        <v>29494</v>
      </c>
      <c r="G367" s="239">
        <f t="shared" si="30"/>
        <v>44926</v>
      </c>
      <c r="H367" s="240">
        <f t="shared" si="31"/>
        <v>42</v>
      </c>
      <c r="I367" s="237" t="str">
        <f t="shared" si="32"/>
        <v>Veteran</v>
      </c>
      <c r="J367" s="231" t="s">
        <v>1316</v>
      </c>
      <c r="K367" s="241">
        <v>20020424</v>
      </c>
      <c r="L367" s="246" t="s">
        <v>1527</v>
      </c>
      <c r="O367" s="263"/>
      <c r="P367" s="263"/>
    </row>
    <row r="368" spans="1:17" x14ac:dyDescent="0.2">
      <c r="A368" s="230" t="s">
        <v>855</v>
      </c>
      <c r="B368" s="231" t="s">
        <v>1310</v>
      </c>
      <c r="C368" s="231" t="s">
        <v>1984</v>
      </c>
      <c r="D368" s="231" t="s">
        <v>80</v>
      </c>
      <c r="E368" s="237" t="str">
        <f t="shared" si="29"/>
        <v>Men U/16</v>
      </c>
      <c r="F368" s="242">
        <v>40917</v>
      </c>
      <c r="G368" s="239">
        <f t="shared" si="30"/>
        <v>44926</v>
      </c>
      <c r="H368" s="240">
        <f t="shared" si="31"/>
        <v>10</v>
      </c>
      <c r="I368" s="237" t="str">
        <f t="shared" si="32"/>
        <v>U/16</v>
      </c>
      <c r="J368" s="231" t="s">
        <v>1316</v>
      </c>
      <c r="K368" s="241">
        <v>79101210793</v>
      </c>
      <c r="L368" s="246" t="s">
        <v>1527</v>
      </c>
    </row>
    <row r="369" spans="1:17" x14ac:dyDescent="0.2">
      <c r="A369" s="230" t="s">
        <v>1071</v>
      </c>
      <c r="B369" s="231" t="s">
        <v>1538</v>
      </c>
      <c r="C369" s="231" t="s">
        <v>1444</v>
      </c>
      <c r="D369" s="231" t="s">
        <v>1072</v>
      </c>
      <c r="E369" s="237" t="str">
        <f t="shared" si="29"/>
        <v>Ladies Grand Masters</v>
      </c>
      <c r="F369" s="238"/>
      <c r="G369" s="239">
        <f t="shared" si="30"/>
        <v>44926</v>
      </c>
      <c r="H369" s="240">
        <f t="shared" si="31"/>
        <v>123</v>
      </c>
      <c r="I369" s="237" t="str">
        <f t="shared" si="32"/>
        <v>Grand Masters</v>
      </c>
      <c r="J369" s="231" t="s">
        <v>67</v>
      </c>
      <c r="K369" s="241">
        <v>20120109</v>
      </c>
      <c r="L369" s="246" t="s">
        <v>1527</v>
      </c>
      <c r="N369" s="263"/>
    </row>
    <row r="370" spans="1:17" s="263" customFormat="1" x14ac:dyDescent="0.2">
      <c r="A370" s="255" t="s">
        <v>856</v>
      </c>
      <c r="B370" s="256" t="s">
        <v>40</v>
      </c>
      <c r="C370" s="256" t="s">
        <v>2061</v>
      </c>
      <c r="D370" s="256" t="s">
        <v>2062</v>
      </c>
      <c r="E370" s="257" t="str">
        <f t="shared" si="29"/>
        <v>Men Senior</v>
      </c>
      <c r="F370" s="258">
        <v>32876</v>
      </c>
      <c r="G370" s="259">
        <f t="shared" si="30"/>
        <v>44926</v>
      </c>
      <c r="H370" s="260">
        <f t="shared" si="31"/>
        <v>32</v>
      </c>
      <c r="I370" s="257" t="str">
        <f t="shared" si="32"/>
        <v>Senior</v>
      </c>
      <c r="J370" s="256" t="s">
        <v>1316</v>
      </c>
      <c r="K370" s="261">
        <v>90010300058</v>
      </c>
      <c r="L370" s="262" t="s">
        <v>1527</v>
      </c>
      <c r="N370" s="25"/>
      <c r="O370" s="25"/>
      <c r="P370" s="25"/>
      <c r="Q370" s="307"/>
    </row>
    <row r="371" spans="1:17" x14ac:dyDescent="0.2">
      <c r="A371" s="230" t="s">
        <v>857</v>
      </c>
      <c r="B371" s="231" t="s">
        <v>1448</v>
      </c>
      <c r="C371" s="231" t="s">
        <v>114</v>
      </c>
      <c r="D371" s="231" t="s">
        <v>115</v>
      </c>
      <c r="E371" s="237" t="str">
        <f t="shared" si="29"/>
        <v>Men Senior</v>
      </c>
      <c r="F371" s="242">
        <v>33020</v>
      </c>
      <c r="G371" s="239">
        <f t="shared" si="30"/>
        <v>44926</v>
      </c>
      <c r="H371" s="240">
        <f t="shared" si="31"/>
        <v>32</v>
      </c>
      <c r="I371" s="237" t="str">
        <f t="shared" si="32"/>
        <v>Senior</v>
      </c>
      <c r="J371" s="231" t="s">
        <v>1316</v>
      </c>
      <c r="K371" s="241"/>
      <c r="L371" s="246"/>
      <c r="O371" s="263"/>
      <c r="P371" s="263"/>
    </row>
    <row r="372" spans="1:17" x14ac:dyDescent="0.2">
      <c r="A372" s="230" t="s">
        <v>858</v>
      </c>
      <c r="B372" s="231" t="s">
        <v>1310</v>
      </c>
      <c r="C372" s="231" t="s">
        <v>298</v>
      </c>
      <c r="D372" s="231" t="s">
        <v>299</v>
      </c>
      <c r="E372" s="237" t="str">
        <f t="shared" si="29"/>
        <v>Men Grand Masters</v>
      </c>
      <c r="F372" s="242"/>
      <c r="G372" s="239">
        <f t="shared" si="30"/>
        <v>44926</v>
      </c>
      <c r="H372" s="240">
        <f t="shared" si="31"/>
        <v>123</v>
      </c>
      <c r="I372" s="237" t="str">
        <f t="shared" si="32"/>
        <v>Grand Masters</v>
      </c>
      <c r="J372" s="231" t="s">
        <v>1316</v>
      </c>
      <c r="K372" s="241">
        <v>90052701514</v>
      </c>
      <c r="L372" s="246" t="s">
        <v>1527</v>
      </c>
      <c r="N372" s="287"/>
    </row>
    <row r="373" spans="1:17" s="287" customFormat="1" x14ac:dyDescent="0.2">
      <c r="A373" s="279" t="s">
        <v>1073</v>
      </c>
      <c r="B373" s="280" t="s">
        <v>41</v>
      </c>
      <c r="C373" s="280" t="s">
        <v>2077</v>
      </c>
      <c r="D373" s="280" t="s">
        <v>2076</v>
      </c>
      <c r="E373" s="281" t="str">
        <f t="shared" si="29"/>
        <v>Men Senior</v>
      </c>
      <c r="F373" s="292">
        <v>33689</v>
      </c>
      <c r="G373" s="283">
        <f t="shared" si="30"/>
        <v>44926</v>
      </c>
      <c r="H373" s="284">
        <f t="shared" si="31"/>
        <v>30</v>
      </c>
      <c r="I373" s="281" t="str">
        <f t="shared" si="32"/>
        <v>Senior</v>
      </c>
      <c r="J373" s="280" t="s">
        <v>1316</v>
      </c>
      <c r="K373" s="285">
        <v>92032601451</v>
      </c>
      <c r="L373" s="286" t="s">
        <v>1527</v>
      </c>
      <c r="N373" s="25"/>
      <c r="O373" s="25"/>
      <c r="P373" s="25"/>
      <c r="Q373" s="307"/>
    </row>
    <row r="374" spans="1:17" x14ac:dyDescent="0.2">
      <c r="A374" s="230" t="s">
        <v>859</v>
      </c>
      <c r="B374" s="231" t="s">
        <v>1034</v>
      </c>
      <c r="C374" s="231" t="s">
        <v>234</v>
      </c>
      <c r="D374" s="231" t="s">
        <v>203</v>
      </c>
      <c r="E374" s="237" t="str">
        <f t="shared" si="29"/>
        <v>Men Grand Masters</v>
      </c>
      <c r="F374" s="231"/>
      <c r="G374" s="239">
        <f t="shared" si="30"/>
        <v>44926</v>
      </c>
      <c r="H374" s="240">
        <f t="shared" si="31"/>
        <v>123</v>
      </c>
      <c r="I374" s="237" t="str">
        <f t="shared" si="32"/>
        <v>Grand Masters</v>
      </c>
      <c r="J374" s="231" t="s">
        <v>1316</v>
      </c>
      <c r="K374" s="241"/>
      <c r="L374" s="246"/>
      <c r="N374" s="263"/>
      <c r="O374" s="287"/>
      <c r="P374" s="287"/>
    </row>
    <row r="375" spans="1:17" s="263" customFormat="1" x14ac:dyDescent="0.2">
      <c r="A375" s="255" t="s">
        <v>860</v>
      </c>
      <c r="B375" s="256" t="s">
        <v>37</v>
      </c>
      <c r="C375" s="256" t="s">
        <v>296</v>
      </c>
      <c r="D375" s="256" t="s">
        <v>295</v>
      </c>
      <c r="E375" s="257" t="str">
        <f t="shared" si="29"/>
        <v>Men Veteran</v>
      </c>
      <c r="F375" s="256">
        <v>27354</v>
      </c>
      <c r="G375" s="259">
        <f t="shared" si="30"/>
        <v>44926</v>
      </c>
      <c r="H375" s="260">
        <f t="shared" si="31"/>
        <v>48</v>
      </c>
      <c r="I375" s="257" t="str">
        <f t="shared" si="32"/>
        <v>Veteran</v>
      </c>
      <c r="J375" s="256" t="s">
        <v>1316</v>
      </c>
      <c r="K375" s="261">
        <v>74112110057</v>
      </c>
      <c r="L375" s="262" t="s">
        <v>1527</v>
      </c>
      <c r="N375" s="25"/>
      <c r="O375" s="25"/>
      <c r="P375" s="25"/>
      <c r="Q375" s="307"/>
    </row>
    <row r="376" spans="1:17" x14ac:dyDescent="0.2">
      <c r="A376" s="230" t="s">
        <v>861</v>
      </c>
      <c r="B376" s="231" t="s">
        <v>1294</v>
      </c>
      <c r="C376" s="231" t="s">
        <v>319</v>
      </c>
      <c r="D376" s="231" t="s">
        <v>320</v>
      </c>
      <c r="E376" s="237" t="str">
        <f t="shared" si="29"/>
        <v>Men Master</v>
      </c>
      <c r="F376" s="238">
        <v>26513</v>
      </c>
      <c r="G376" s="239">
        <f t="shared" si="30"/>
        <v>44926</v>
      </c>
      <c r="H376" s="240">
        <f t="shared" si="31"/>
        <v>50</v>
      </c>
      <c r="I376" s="237" t="str">
        <f t="shared" si="32"/>
        <v>Master</v>
      </c>
      <c r="J376" s="231" t="s">
        <v>1316</v>
      </c>
      <c r="K376" s="241">
        <v>74112110057</v>
      </c>
      <c r="L376" s="246" t="s">
        <v>1527</v>
      </c>
      <c r="O376" s="263"/>
      <c r="P376" s="263"/>
    </row>
    <row r="377" spans="1:17" x14ac:dyDescent="0.2">
      <c r="A377" s="230" t="s">
        <v>862</v>
      </c>
      <c r="B377" s="231" t="s">
        <v>1448</v>
      </c>
      <c r="C377" s="231" t="s">
        <v>369</v>
      </c>
      <c r="D377" s="231" t="s">
        <v>370</v>
      </c>
      <c r="E377" s="237" t="str">
        <f t="shared" si="29"/>
        <v>Men Senior</v>
      </c>
      <c r="F377" s="238">
        <v>32755</v>
      </c>
      <c r="G377" s="239">
        <f t="shared" si="30"/>
        <v>44926</v>
      </c>
      <c r="H377" s="240">
        <f t="shared" si="31"/>
        <v>33</v>
      </c>
      <c r="I377" s="237" t="str">
        <f t="shared" si="32"/>
        <v>Senior</v>
      </c>
      <c r="J377" s="231" t="s">
        <v>1316</v>
      </c>
      <c r="K377" s="241">
        <v>720802210211</v>
      </c>
      <c r="L377" s="246" t="s">
        <v>1527</v>
      </c>
    </row>
    <row r="378" spans="1:17" x14ac:dyDescent="0.2">
      <c r="A378" s="230" t="s">
        <v>863</v>
      </c>
      <c r="B378" s="231" t="s">
        <v>1032</v>
      </c>
      <c r="C378" s="231" t="s">
        <v>188</v>
      </c>
      <c r="D378" s="231" t="s">
        <v>379</v>
      </c>
      <c r="E378" s="237" t="str">
        <f t="shared" si="29"/>
        <v>Men Grand Masters</v>
      </c>
      <c r="F378" s="242"/>
      <c r="G378" s="239">
        <f t="shared" si="30"/>
        <v>44926</v>
      </c>
      <c r="H378" s="240">
        <f t="shared" si="31"/>
        <v>123</v>
      </c>
      <c r="I378" s="237" t="str">
        <f t="shared" si="32"/>
        <v>Grand Masters</v>
      </c>
      <c r="J378" s="231" t="s">
        <v>1316</v>
      </c>
      <c r="K378" s="241"/>
      <c r="L378" s="246"/>
      <c r="N378" s="263"/>
    </row>
    <row r="379" spans="1:17" s="263" customFormat="1" x14ac:dyDescent="0.2">
      <c r="A379" s="255" t="s">
        <v>864</v>
      </c>
      <c r="B379" s="256" t="s">
        <v>43</v>
      </c>
      <c r="C379" s="256" t="s">
        <v>2053</v>
      </c>
      <c r="D379" s="256" t="s">
        <v>2054</v>
      </c>
      <c r="E379" s="257" t="str">
        <f t="shared" si="29"/>
        <v>Men U/16</v>
      </c>
      <c r="F379" s="258">
        <v>39286</v>
      </c>
      <c r="G379" s="259">
        <f t="shared" si="30"/>
        <v>44926</v>
      </c>
      <c r="H379" s="260">
        <f t="shared" si="31"/>
        <v>15</v>
      </c>
      <c r="I379" s="257" t="str">
        <f t="shared" si="32"/>
        <v>U/16</v>
      </c>
      <c r="J379" s="256" t="s">
        <v>1316</v>
      </c>
      <c r="K379" s="261">
        <v>20070723</v>
      </c>
      <c r="L379" s="262" t="s">
        <v>1527</v>
      </c>
      <c r="N379" s="25"/>
      <c r="O379" s="25"/>
      <c r="P379" s="25"/>
      <c r="Q379" s="307"/>
    </row>
    <row r="380" spans="1:17" x14ac:dyDescent="0.2">
      <c r="A380" s="230" t="s">
        <v>865</v>
      </c>
      <c r="B380" s="231" t="s">
        <v>1408</v>
      </c>
      <c r="C380" s="231" t="s">
        <v>255</v>
      </c>
      <c r="D380" s="231" t="s">
        <v>256</v>
      </c>
      <c r="E380" s="237" t="str">
        <f t="shared" si="29"/>
        <v>Men Master</v>
      </c>
      <c r="F380" s="242">
        <v>24497</v>
      </c>
      <c r="G380" s="239">
        <f t="shared" si="30"/>
        <v>44926</v>
      </c>
      <c r="H380" s="240">
        <f t="shared" si="31"/>
        <v>55</v>
      </c>
      <c r="I380" s="237" t="str">
        <f t="shared" si="32"/>
        <v>Master</v>
      </c>
      <c r="J380" s="231" t="s">
        <v>1316</v>
      </c>
      <c r="K380" s="241"/>
      <c r="L380" s="246"/>
      <c r="O380" s="263"/>
      <c r="P380" s="263"/>
    </row>
    <row r="381" spans="1:17" x14ac:dyDescent="0.2">
      <c r="A381" s="230" t="s">
        <v>866</v>
      </c>
      <c r="B381" s="231" t="s">
        <v>1310</v>
      </c>
      <c r="C381" s="231" t="s">
        <v>289</v>
      </c>
      <c r="D381" s="231" t="s">
        <v>308</v>
      </c>
      <c r="E381" s="237" t="str">
        <f t="shared" si="29"/>
        <v>Men Grand Masters</v>
      </c>
      <c r="F381" s="242"/>
      <c r="G381" s="239">
        <f t="shared" si="30"/>
        <v>44926</v>
      </c>
      <c r="H381" s="240">
        <f t="shared" si="31"/>
        <v>123</v>
      </c>
      <c r="I381" s="237" t="str">
        <f t="shared" si="32"/>
        <v>Grand Masters</v>
      </c>
      <c r="J381" s="231" t="s">
        <v>1316</v>
      </c>
      <c r="K381" s="241"/>
      <c r="L381" s="246"/>
    </row>
    <row r="382" spans="1:17" x14ac:dyDescent="0.2">
      <c r="A382" s="230" t="s">
        <v>867</v>
      </c>
      <c r="B382" s="231" t="s">
        <v>1294</v>
      </c>
      <c r="C382" s="231" t="s">
        <v>432</v>
      </c>
      <c r="D382" s="231" t="s">
        <v>1072</v>
      </c>
      <c r="E382" s="237" t="str">
        <f t="shared" si="29"/>
        <v>Men Senior</v>
      </c>
      <c r="F382" s="238">
        <v>35118</v>
      </c>
      <c r="G382" s="239">
        <f t="shared" si="30"/>
        <v>44926</v>
      </c>
      <c r="H382" s="240">
        <f t="shared" si="31"/>
        <v>26</v>
      </c>
      <c r="I382" s="237" t="str">
        <f t="shared" si="32"/>
        <v>Senior</v>
      </c>
      <c r="J382" s="231" t="s">
        <v>1316</v>
      </c>
      <c r="K382" s="241"/>
      <c r="L382" s="246"/>
    </row>
    <row r="383" spans="1:17" x14ac:dyDescent="0.2">
      <c r="A383" s="230" t="s">
        <v>868</v>
      </c>
      <c r="B383" s="231" t="s">
        <v>1399</v>
      </c>
      <c r="C383" s="231" t="s">
        <v>478</v>
      </c>
      <c r="D383" s="231" t="s">
        <v>106</v>
      </c>
      <c r="E383" s="237" t="str">
        <f t="shared" si="29"/>
        <v>Men Grand Masters</v>
      </c>
      <c r="F383" s="238"/>
      <c r="G383" s="239">
        <f t="shared" si="30"/>
        <v>44926</v>
      </c>
      <c r="H383" s="240">
        <f t="shared" si="31"/>
        <v>123</v>
      </c>
      <c r="I383" s="237" t="str">
        <f t="shared" si="32"/>
        <v>Grand Masters</v>
      </c>
      <c r="J383" s="231" t="s">
        <v>1316</v>
      </c>
      <c r="K383" s="241">
        <v>96022300107</v>
      </c>
      <c r="L383" s="246" t="s">
        <v>1527</v>
      </c>
    </row>
    <row r="384" spans="1:17" x14ac:dyDescent="0.2">
      <c r="A384" s="230" t="s">
        <v>869</v>
      </c>
      <c r="B384" s="231" t="s">
        <v>2088</v>
      </c>
      <c r="C384" s="231" t="s">
        <v>1998</v>
      </c>
      <c r="D384" s="231" t="s">
        <v>1999</v>
      </c>
      <c r="E384" s="237" t="str">
        <f t="shared" si="29"/>
        <v>Ladies Senior</v>
      </c>
      <c r="F384" s="231">
        <v>35987</v>
      </c>
      <c r="G384" s="239">
        <f t="shared" si="30"/>
        <v>44926</v>
      </c>
      <c r="H384" s="240">
        <f t="shared" si="31"/>
        <v>24</v>
      </c>
      <c r="I384" s="237" t="str">
        <f t="shared" si="32"/>
        <v>Senior</v>
      </c>
      <c r="J384" s="231" t="s">
        <v>67</v>
      </c>
      <c r="K384" s="241"/>
      <c r="L384" s="246"/>
      <c r="N384" s="263"/>
    </row>
    <row r="385" spans="1:17" s="263" customFormat="1" x14ac:dyDescent="0.2">
      <c r="A385" s="255" t="s">
        <v>870</v>
      </c>
      <c r="B385" s="256" t="s">
        <v>43</v>
      </c>
      <c r="C385" s="256" t="s">
        <v>2095</v>
      </c>
      <c r="D385" s="256" t="s">
        <v>241</v>
      </c>
      <c r="E385" s="257" t="str">
        <f t="shared" si="29"/>
        <v>Men Senior</v>
      </c>
      <c r="F385" s="258">
        <v>35848</v>
      </c>
      <c r="G385" s="259">
        <f t="shared" si="30"/>
        <v>44926</v>
      </c>
      <c r="H385" s="260">
        <f t="shared" si="31"/>
        <v>24</v>
      </c>
      <c r="I385" s="257" t="str">
        <f t="shared" si="32"/>
        <v>Senior</v>
      </c>
      <c r="J385" s="256" t="s">
        <v>1316</v>
      </c>
      <c r="K385" s="261">
        <v>98022200174</v>
      </c>
      <c r="L385" s="262" t="s">
        <v>1527</v>
      </c>
      <c r="N385" s="25"/>
      <c r="O385" s="25"/>
      <c r="P385" s="25"/>
      <c r="Q385" s="307"/>
    </row>
    <row r="386" spans="1:17" x14ac:dyDescent="0.2">
      <c r="A386" s="230" t="s">
        <v>871</v>
      </c>
      <c r="B386" s="231" t="s">
        <v>1387</v>
      </c>
      <c r="C386" s="231" t="s">
        <v>123</v>
      </c>
      <c r="D386" s="231" t="s">
        <v>124</v>
      </c>
      <c r="E386" s="237" t="str">
        <f t="shared" si="29"/>
        <v>Men Master</v>
      </c>
      <c r="F386" s="242">
        <v>25061</v>
      </c>
      <c r="G386" s="239">
        <f t="shared" si="30"/>
        <v>44926</v>
      </c>
      <c r="H386" s="240">
        <f t="shared" si="31"/>
        <v>54</v>
      </c>
      <c r="I386" s="237" t="str">
        <f t="shared" si="32"/>
        <v>Master</v>
      </c>
      <c r="J386" s="231" t="s">
        <v>1316</v>
      </c>
      <c r="K386" s="241"/>
      <c r="L386" s="246"/>
      <c r="O386" s="263"/>
      <c r="P386" s="263"/>
    </row>
    <row r="387" spans="1:17" x14ac:dyDescent="0.2">
      <c r="A387" s="230" t="s">
        <v>872</v>
      </c>
      <c r="B387" s="231" t="s">
        <v>1293</v>
      </c>
      <c r="C387" s="231" t="s">
        <v>461</v>
      </c>
      <c r="D387" s="231" t="s">
        <v>143</v>
      </c>
      <c r="E387" s="237" t="str">
        <f t="shared" si="29"/>
        <v>Men Grand Masters</v>
      </c>
      <c r="F387" s="242"/>
      <c r="G387" s="239">
        <f t="shared" si="30"/>
        <v>44926</v>
      </c>
      <c r="H387" s="240">
        <f t="shared" si="31"/>
        <v>123</v>
      </c>
      <c r="I387" s="237" t="str">
        <f t="shared" si="32"/>
        <v>Grand Masters</v>
      </c>
      <c r="J387" s="231" t="s">
        <v>1316</v>
      </c>
      <c r="K387" s="241"/>
      <c r="L387" s="246"/>
    </row>
    <row r="388" spans="1:17" x14ac:dyDescent="0.2">
      <c r="A388" s="230" t="s">
        <v>873</v>
      </c>
      <c r="B388" s="231" t="s">
        <v>1414</v>
      </c>
      <c r="C388" s="231" t="s">
        <v>220</v>
      </c>
      <c r="D388" s="231" t="s">
        <v>219</v>
      </c>
      <c r="E388" s="237" t="str">
        <f t="shared" si="29"/>
        <v>Men Grand Masters</v>
      </c>
      <c r="F388" s="242"/>
      <c r="G388" s="239">
        <f t="shared" si="30"/>
        <v>44926</v>
      </c>
      <c r="H388" s="240">
        <f t="shared" si="31"/>
        <v>123</v>
      </c>
      <c r="I388" s="237" t="str">
        <f t="shared" ref="I388:I419" si="33">IF(H388="","Senior",IF(H388&gt;59.999,"Grand Masters",IF(H388&gt;49.999,"Master",IF(H388&gt;39.999,"Veteran",IF(H388&gt;21.999,"Senior",IF(H388&gt;16.999,"U/21","U/16"))))))</f>
        <v>Grand Masters</v>
      </c>
      <c r="J388" s="231" t="s">
        <v>1316</v>
      </c>
      <c r="K388" s="241"/>
      <c r="L388" s="246"/>
    </row>
    <row r="389" spans="1:17" x14ac:dyDescent="0.2">
      <c r="A389" s="230" t="s">
        <v>874</v>
      </c>
      <c r="B389" s="231" t="s">
        <v>1294</v>
      </c>
      <c r="C389" s="231" t="s">
        <v>94</v>
      </c>
      <c r="D389" s="231" t="s">
        <v>328</v>
      </c>
      <c r="E389" s="237" t="str">
        <f t="shared" si="29"/>
        <v>Men Grand Masters</v>
      </c>
      <c r="F389" s="242"/>
      <c r="G389" s="239">
        <f t="shared" si="30"/>
        <v>44926</v>
      </c>
      <c r="H389" s="240">
        <f t="shared" si="31"/>
        <v>123</v>
      </c>
      <c r="I389" s="237" t="str">
        <f t="shared" si="33"/>
        <v>Grand Masters</v>
      </c>
      <c r="J389" s="231" t="s">
        <v>1316</v>
      </c>
      <c r="K389" s="241"/>
      <c r="L389" s="246"/>
    </row>
    <row r="390" spans="1:17" x14ac:dyDescent="0.2">
      <c r="A390" s="230" t="s">
        <v>875</v>
      </c>
      <c r="B390" s="231" t="s">
        <v>1309</v>
      </c>
      <c r="C390" s="231" t="s">
        <v>449</v>
      </c>
      <c r="D390" s="231" t="s">
        <v>152</v>
      </c>
      <c r="E390" s="237" t="str">
        <f t="shared" si="29"/>
        <v>Men Senior</v>
      </c>
      <c r="F390" s="242">
        <v>36744</v>
      </c>
      <c r="G390" s="239">
        <f t="shared" si="30"/>
        <v>44926</v>
      </c>
      <c r="H390" s="240">
        <f t="shared" si="31"/>
        <v>22</v>
      </c>
      <c r="I390" s="237" t="str">
        <f t="shared" si="33"/>
        <v>Senior</v>
      </c>
      <c r="J390" s="231" t="s">
        <v>1316</v>
      </c>
      <c r="K390" s="241"/>
      <c r="L390" s="246"/>
      <c r="N390" s="263"/>
    </row>
    <row r="391" spans="1:17" s="263" customFormat="1" x14ac:dyDescent="0.2">
      <c r="A391" s="255" t="s">
        <v>876</v>
      </c>
      <c r="B391" s="256" t="s">
        <v>2087</v>
      </c>
      <c r="C391" s="256" t="s">
        <v>174</v>
      </c>
      <c r="D391" s="256" t="s">
        <v>2090</v>
      </c>
      <c r="E391" s="257" t="str">
        <f t="shared" si="29"/>
        <v>Men Veteran</v>
      </c>
      <c r="F391" s="258">
        <v>27201</v>
      </c>
      <c r="G391" s="259">
        <f t="shared" si="30"/>
        <v>44926</v>
      </c>
      <c r="H391" s="260">
        <f t="shared" si="31"/>
        <v>48</v>
      </c>
      <c r="I391" s="257" t="str">
        <f t="shared" si="33"/>
        <v>Veteran</v>
      </c>
      <c r="J391" s="256" t="s">
        <v>1316</v>
      </c>
      <c r="K391" s="261">
        <v>74062110180</v>
      </c>
      <c r="L391" s="262" t="s">
        <v>1527</v>
      </c>
      <c r="O391" s="25"/>
      <c r="P391" s="25"/>
      <c r="Q391" s="307"/>
    </row>
    <row r="392" spans="1:17" s="263" customFormat="1" x14ac:dyDescent="0.2">
      <c r="A392" s="255" t="s">
        <v>877</v>
      </c>
      <c r="B392" s="256" t="s">
        <v>2087</v>
      </c>
      <c r="C392" s="256" t="s">
        <v>2091</v>
      </c>
      <c r="D392" s="256" t="s">
        <v>2092</v>
      </c>
      <c r="E392" s="257" t="str">
        <f t="shared" si="29"/>
        <v>Ladies Senior</v>
      </c>
      <c r="F392" s="258">
        <v>32109</v>
      </c>
      <c r="G392" s="259">
        <f t="shared" si="30"/>
        <v>44926</v>
      </c>
      <c r="H392" s="260">
        <f t="shared" si="31"/>
        <v>35</v>
      </c>
      <c r="I392" s="257" t="str">
        <f t="shared" si="33"/>
        <v>Senior</v>
      </c>
      <c r="J392" s="256" t="s">
        <v>67</v>
      </c>
      <c r="K392" s="261">
        <v>87112800455</v>
      </c>
      <c r="L392" s="262" t="s">
        <v>1527</v>
      </c>
      <c r="Q392" s="307"/>
    </row>
    <row r="393" spans="1:17" s="263" customFormat="1" x14ac:dyDescent="0.2">
      <c r="A393" s="255" t="s">
        <v>878</v>
      </c>
      <c r="B393" s="256" t="s">
        <v>2087</v>
      </c>
      <c r="C393" s="256" t="s">
        <v>2094</v>
      </c>
      <c r="D393" s="256" t="s">
        <v>2093</v>
      </c>
      <c r="E393" s="257" t="str">
        <f t="shared" si="29"/>
        <v>Men Master</v>
      </c>
      <c r="F393" s="258">
        <v>24015</v>
      </c>
      <c r="G393" s="259">
        <f t="shared" si="30"/>
        <v>44926</v>
      </c>
      <c r="H393" s="260">
        <f t="shared" si="31"/>
        <v>57</v>
      </c>
      <c r="I393" s="257" t="str">
        <f t="shared" si="33"/>
        <v>Master</v>
      </c>
      <c r="J393" s="256" t="s">
        <v>1316</v>
      </c>
      <c r="K393" s="261">
        <v>650930003</v>
      </c>
      <c r="L393" s="262" t="s">
        <v>1527</v>
      </c>
      <c r="N393" s="287"/>
      <c r="Q393" s="307"/>
    </row>
    <row r="394" spans="1:17" s="287" customFormat="1" x14ac:dyDescent="0.2">
      <c r="A394" s="279" t="s">
        <v>879</v>
      </c>
      <c r="B394" s="280" t="s">
        <v>42</v>
      </c>
      <c r="C394" s="280" t="s">
        <v>970</v>
      </c>
      <c r="D394" s="280" t="s">
        <v>2035</v>
      </c>
      <c r="E394" s="281" t="str">
        <f t="shared" si="29"/>
        <v>Men Veteran</v>
      </c>
      <c r="F394" s="258">
        <v>27750</v>
      </c>
      <c r="G394" s="283">
        <f t="shared" si="30"/>
        <v>44926</v>
      </c>
      <c r="H394" s="284">
        <f t="shared" si="31"/>
        <v>47</v>
      </c>
      <c r="I394" s="281" t="str">
        <f t="shared" si="33"/>
        <v>Veteran</v>
      </c>
      <c r="J394" s="280" t="s">
        <v>1316</v>
      </c>
      <c r="K394" s="285">
        <v>7512225259081</v>
      </c>
      <c r="L394" s="286" t="s">
        <v>1530</v>
      </c>
      <c r="O394" s="263"/>
      <c r="P394" s="263"/>
      <c r="Q394" s="307"/>
    </row>
    <row r="395" spans="1:17" s="287" customFormat="1" x14ac:dyDescent="0.2">
      <c r="A395" s="279" t="s">
        <v>880</v>
      </c>
      <c r="B395" s="280" t="s">
        <v>42</v>
      </c>
      <c r="C395" s="280" t="s">
        <v>2047</v>
      </c>
      <c r="D395" s="280" t="s">
        <v>2048</v>
      </c>
      <c r="E395" s="281" t="str">
        <f t="shared" si="29"/>
        <v>Ladies Master</v>
      </c>
      <c r="F395" s="258">
        <v>23604</v>
      </c>
      <c r="G395" s="283">
        <f t="shared" si="30"/>
        <v>44926</v>
      </c>
      <c r="H395" s="284">
        <f t="shared" si="31"/>
        <v>58</v>
      </c>
      <c r="I395" s="281" t="str">
        <f t="shared" si="33"/>
        <v>Master</v>
      </c>
      <c r="J395" s="280" t="s">
        <v>67</v>
      </c>
      <c r="K395" s="285">
        <v>228426916</v>
      </c>
      <c r="L395" s="286" t="s">
        <v>2049</v>
      </c>
      <c r="N395" s="263"/>
      <c r="Q395" s="307"/>
    </row>
    <row r="396" spans="1:17" s="263" customFormat="1" x14ac:dyDescent="0.2">
      <c r="A396" s="255" t="s">
        <v>881</v>
      </c>
      <c r="B396" s="256" t="s">
        <v>50</v>
      </c>
      <c r="C396" s="256" t="s">
        <v>2080</v>
      </c>
      <c r="D396" s="256" t="s">
        <v>346</v>
      </c>
      <c r="E396" s="257" t="str">
        <f t="shared" si="29"/>
        <v>Men Senior</v>
      </c>
      <c r="F396" s="258">
        <v>36300</v>
      </c>
      <c r="G396" s="259">
        <f t="shared" si="30"/>
        <v>44926</v>
      </c>
      <c r="H396" s="260">
        <f t="shared" si="31"/>
        <v>23</v>
      </c>
      <c r="I396" s="257" t="str">
        <f t="shared" si="33"/>
        <v>Senior</v>
      </c>
      <c r="J396" s="256" t="s">
        <v>1316</v>
      </c>
      <c r="K396" s="261">
        <v>99052000042</v>
      </c>
      <c r="L396" s="262" t="s">
        <v>1527</v>
      </c>
      <c r="O396" s="287"/>
      <c r="P396" s="287"/>
      <c r="Q396" s="307"/>
    </row>
    <row r="397" spans="1:17" s="263" customFormat="1" x14ac:dyDescent="0.2">
      <c r="A397" s="255" t="s">
        <v>882</v>
      </c>
      <c r="B397" s="256" t="s">
        <v>50</v>
      </c>
      <c r="C397" s="256" t="s">
        <v>2078</v>
      </c>
      <c r="D397" s="256" t="s">
        <v>2079</v>
      </c>
      <c r="E397" s="257" t="str">
        <f t="shared" si="29"/>
        <v>Ladies Senior</v>
      </c>
      <c r="F397" s="258">
        <v>30830</v>
      </c>
      <c r="G397" s="259">
        <f t="shared" si="30"/>
        <v>44926</v>
      </c>
      <c r="H397" s="260">
        <f t="shared" si="31"/>
        <v>38</v>
      </c>
      <c r="I397" s="257" t="str">
        <f t="shared" si="33"/>
        <v>Senior</v>
      </c>
      <c r="J397" s="256" t="s">
        <v>67</v>
      </c>
      <c r="K397" s="261">
        <v>84052810163</v>
      </c>
      <c r="L397" s="262" t="s">
        <v>1527</v>
      </c>
      <c r="Q397" s="307"/>
    </row>
    <row r="398" spans="1:17" s="263" customFormat="1" x14ac:dyDescent="0.2">
      <c r="A398" s="255" t="s">
        <v>883</v>
      </c>
      <c r="B398" s="256" t="s">
        <v>43</v>
      </c>
      <c r="C398" s="256" t="s">
        <v>406</v>
      </c>
      <c r="D398" s="256" t="s">
        <v>405</v>
      </c>
      <c r="E398" s="257" t="str">
        <f t="shared" si="29"/>
        <v>Men Grand Masters</v>
      </c>
      <c r="F398" s="258">
        <v>19584</v>
      </c>
      <c r="G398" s="259">
        <f t="shared" si="30"/>
        <v>44926</v>
      </c>
      <c r="H398" s="260">
        <f t="shared" si="31"/>
        <v>69</v>
      </c>
      <c r="I398" s="257" t="str">
        <f t="shared" si="33"/>
        <v>Grand Masters</v>
      </c>
      <c r="J398" s="256" t="s">
        <v>1316</v>
      </c>
      <c r="K398" s="261">
        <v>53081310016</v>
      </c>
      <c r="L398" s="262" t="s">
        <v>1527</v>
      </c>
      <c r="Q398" s="307"/>
    </row>
    <row r="399" spans="1:17" s="263" customFormat="1" ht="14.25" customHeight="1" x14ac:dyDescent="0.2">
      <c r="A399" s="255" t="s">
        <v>884</v>
      </c>
      <c r="B399" s="256" t="s">
        <v>43</v>
      </c>
      <c r="C399" s="256" t="s">
        <v>2008</v>
      </c>
      <c r="D399" s="256" t="s">
        <v>2009</v>
      </c>
      <c r="E399" s="257" t="str">
        <f t="shared" si="29"/>
        <v>Men Veteran</v>
      </c>
      <c r="F399" s="258">
        <v>30294</v>
      </c>
      <c r="G399" s="259">
        <f t="shared" si="30"/>
        <v>44926</v>
      </c>
      <c r="H399" s="260">
        <f t="shared" si="31"/>
        <v>40</v>
      </c>
      <c r="I399" s="257" t="str">
        <f t="shared" si="33"/>
        <v>Veteran</v>
      </c>
      <c r="J399" s="256" t="s">
        <v>1316</v>
      </c>
      <c r="K399" s="261">
        <v>53081310016</v>
      </c>
      <c r="L399" s="262" t="s">
        <v>1527</v>
      </c>
      <c r="Q399" s="307"/>
    </row>
    <row r="400" spans="1:17" s="263" customFormat="1" x14ac:dyDescent="0.2">
      <c r="A400" s="255" t="s">
        <v>885</v>
      </c>
      <c r="B400" s="256" t="s">
        <v>43</v>
      </c>
      <c r="C400" s="256" t="s">
        <v>73</v>
      </c>
      <c r="D400" s="256" t="s">
        <v>74</v>
      </c>
      <c r="E400" s="257" t="str">
        <f t="shared" si="29"/>
        <v>Men Veteran</v>
      </c>
      <c r="F400" s="258">
        <v>30265</v>
      </c>
      <c r="G400" s="259">
        <f t="shared" si="30"/>
        <v>44926</v>
      </c>
      <c r="H400" s="260">
        <f t="shared" si="31"/>
        <v>40</v>
      </c>
      <c r="I400" s="257" t="str">
        <f t="shared" si="33"/>
        <v>Veteran</v>
      </c>
      <c r="J400" s="256" t="s">
        <v>1316</v>
      </c>
      <c r="K400" s="261">
        <v>8212095061084</v>
      </c>
      <c r="L400" s="262" t="s">
        <v>1527</v>
      </c>
      <c r="N400" s="25"/>
      <c r="Q400" s="307"/>
    </row>
    <row r="401" spans="1:17" x14ac:dyDescent="0.2">
      <c r="A401" s="230" t="s">
        <v>886</v>
      </c>
      <c r="B401" s="231" t="s">
        <v>1031</v>
      </c>
      <c r="C401" s="231" t="s">
        <v>433</v>
      </c>
      <c r="D401" s="231" t="s">
        <v>82</v>
      </c>
      <c r="E401" s="237" t="str">
        <f t="shared" si="29"/>
        <v>Men Grand Masters</v>
      </c>
      <c r="F401" s="258"/>
      <c r="G401" s="239">
        <f t="shared" si="30"/>
        <v>44926</v>
      </c>
      <c r="H401" s="240">
        <f t="shared" si="31"/>
        <v>123</v>
      </c>
      <c r="I401" s="237" t="str">
        <f t="shared" si="33"/>
        <v>Grand Masters</v>
      </c>
      <c r="J401" s="231" t="s">
        <v>1316</v>
      </c>
      <c r="K401" s="241">
        <v>82111010014</v>
      </c>
      <c r="L401" s="246" t="s">
        <v>1527</v>
      </c>
      <c r="O401" s="263"/>
      <c r="P401" s="263"/>
    </row>
    <row r="402" spans="1:17" x14ac:dyDescent="0.2">
      <c r="A402" s="230" t="s">
        <v>1074</v>
      </c>
      <c r="B402" s="231" t="s">
        <v>1076</v>
      </c>
      <c r="C402" s="231" t="s">
        <v>221</v>
      </c>
      <c r="D402" s="231" t="s">
        <v>265</v>
      </c>
      <c r="E402" s="237" t="str">
        <f t="shared" si="29"/>
        <v>Men Grand Masters</v>
      </c>
      <c r="F402" s="258"/>
      <c r="G402" s="239">
        <f t="shared" si="30"/>
        <v>44926</v>
      </c>
      <c r="H402" s="240">
        <f t="shared" si="31"/>
        <v>123</v>
      </c>
      <c r="I402" s="237" t="str">
        <f t="shared" si="33"/>
        <v>Grand Masters</v>
      </c>
      <c r="J402" s="231" t="s">
        <v>1316</v>
      </c>
      <c r="K402" s="241"/>
      <c r="L402" s="246"/>
      <c r="N402" s="287"/>
    </row>
    <row r="403" spans="1:17" s="287" customFormat="1" x14ac:dyDescent="0.2">
      <c r="A403" s="279" t="s">
        <v>887</v>
      </c>
      <c r="B403" s="280" t="s">
        <v>44</v>
      </c>
      <c r="C403" s="280" t="s">
        <v>1495</v>
      </c>
      <c r="D403" s="280" t="s">
        <v>1968</v>
      </c>
      <c r="E403" s="281" t="str">
        <f t="shared" si="29"/>
        <v>Men Senior</v>
      </c>
      <c r="F403" s="258">
        <v>30819</v>
      </c>
      <c r="G403" s="283">
        <f t="shared" si="30"/>
        <v>44926</v>
      </c>
      <c r="H403" s="284">
        <f t="shared" si="31"/>
        <v>38</v>
      </c>
      <c r="I403" s="281" t="str">
        <f t="shared" si="33"/>
        <v>Senior</v>
      </c>
      <c r="J403" s="280" t="s">
        <v>1316</v>
      </c>
      <c r="K403" s="285">
        <v>84051710572</v>
      </c>
      <c r="L403" s="286" t="s">
        <v>1527</v>
      </c>
      <c r="N403" s="25"/>
      <c r="O403" s="25"/>
      <c r="P403" s="25"/>
      <c r="Q403" s="307"/>
    </row>
    <row r="404" spans="1:17" x14ac:dyDescent="0.2">
      <c r="A404" s="230" t="s">
        <v>888</v>
      </c>
      <c r="B404" s="231" t="s">
        <v>1308</v>
      </c>
      <c r="C404" s="231" t="s">
        <v>247</v>
      </c>
      <c r="D404" s="231" t="s">
        <v>262</v>
      </c>
      <c r="E404" s="237" t="str">
        <f t="shared" si="29"/>
        <v>Men Grand Masters</v>
      </c>
      <c r="F404" s="258"/>
      <c r="G404" s="239">
        <f t="shared" si="30"/>
        <v>44926</v>
      </c>
      <c r="H404" s="240">
        <f t="shared" si="31"/>
        <v>123</v>
      </c>
      <c r="I404" s="237" t="str">
        <f t="shared" si="33"/>
        <v>Grand Masters</v>
      </c>
      <c r="J404" s="231" t="s">
        <v>1316</v>
      </c>
      <c r="K404" s="241">
        <v>84051710572</v>
      </c>
      <c r="L404" s="246" t="s">
        <v>1527</v>
      </c>
      <c r="N404" s="263"/>
      <c r="O404" s="287"/>
      <c r="P404" s="287"/>
    </row>
    <row r="405" spans="1:17" s="263" customFormat="1" x14ac:dyDescent="0.2">
      <c r="A405" s="255" t="s">
        <v>889</v>
      </c>
      <c r="B405" s="256" t="s">
        <v>37</v>
      </c>
      <c r="C405" s="256" t="s">
        <v>440</v>
      </c>
      <c r="D405" s="256" t="s">
        <v>295</v>
      </c>
      <c r="E405" s="257" t="str">
        <f t="shared" si="29"/>
        <v>Men U/21</v>
      </c>
      <c r="F405" s="258">
        <v>37256</v>
      </c>
      <c r="G405" s="259">
        <f t="shared" si="30"/>
        <v>44926</v>
      </c>
      <c r="H405" s="260">
        <f t="shared" si="31"/>
        <v>21</v>
      </c>
      <c r="I405" s="257" t="str">
        <f t="shared" si="33"/>
        <v>U/21</v>
      </c>
      <c r="J405" s="256" t="s">
        <v>1316</v>
      </c>
      <c r="K405" s="261">
        <v>20011231</v>
      </c>
      <c r="L405" s="262" t="s">
        <v>1527</v>
      </c>
      <c r="N405" s="25"/>
      <c r="O405" s="25"/>
      <c r="P405" s="25"/>
      <c r="Q405" s="307"/>
    </row>
    <row r="406" spans="1:17" x14ac:dyDescent="0.2">
      <c r="A406" s="230" t="s">
        <v>890</v>
      </c>
      <c r="B406" s="231" t="s">
        <v>1033</v>
      </c>
      <c r="C406" s="231" t="s">
        <v>136</v>
      </c>
      <c r="D406" s="231" t="s">
        <v>135</v>
      </c>
      <c r="E406" s="237" t="str">
        <f t="shared" si="29"/>
        <v>Men Grand Masters</v>
      </c>
      <c r="F406" s="258"/>
      <c r="G406" s="239">
        <f t="shared" si="30"/>
        <v>44926</v>
      </c>
      <c r="H406" s="240">
        <f t="shared" si="31"/>
        <v>123</v>
      </c>
      <c r="I406" s="237" t="str">
        <f t="shared" si="33"/>
        <v>Grand Masters</v>
      </c>
      <c r="J406" s="231" t="s">
        <v>1316</v>
      </c>
      <c r="K406" s="241">
        <v>20011231</v>
      </c>
      <c r="L406" s="246" t="s">
        <v>1527</v>
      </c>
      <c r="N406" s="287"/>
      <c r="O406" s="263"/>
      <c r="P406" s="263"/>
    </row>
    <row r="407" spans="1:17" s="287" customFormat="1" x14ac:dyDescent="0.2">
      <c r="A407" s="279" t="s">
        <v>891</v>
      </c>
      <c r="B407" s="280" t="s">
        <v>42</v>
      </c>
      <c r="C407" s="280" t="s">
        <v>2050</v>
      </c>
      <c r="D407" s="280" t="s">
        <v>2048</v>
      </c>
      <c r="E407" s="281" t="str">
        <f t="shared" si="29"/>
        <v>Men Master</v>
      </c>
      <c r="F407" s="282">
        <v>23542</v>
      </c>
      <c r="G407" s="283">
        <f t="shared" si="30"/>
        <v>44926</v>
      </c>
      <c r="H407" s="284">
        <f t="shared" si="31"/>
        <v>58</v>
      </c>
      <c r="I407" s="281" t="str">
        <f t="shared" si="33"/>
        <v>Master</v>
      </c>
      <c r="J407" s="280" t="s">
        <v>1316</v>
      </c>
      <c r="K407" s="285">
        <v>6406145110089</v>
      </c>
      <c r="L407" s="286" t="s">
        <v>1530</v>
      </c>
      <c r="N407" s="263"/>
      <c r="O407" s="25"/>
      <c r="P407" s="25"/>
      <c r="Q407" s="307"/>
    </row>
    <row r="408" spans="1:17" s="263" customFormat="1" x14ac:dyDescent="0.2">
      <c r="A408" s="255" t="s">
        <v>892</v>
      </c>
      <c r="B408" s="256" t="s">
        <v>47</v>
      </c>
      <c r="C408" s="256" t="s">
        <v>2019</v>
      </c>
      <c r="D408" s="256" t="s">
        <v>2020</v>
      </c>
      <c r="E408" s="257" t="str">
        <f t="shared" si="29"/>
        <v>Ladies Master</v>
      </c>
      <c r="F408" s="258">
        <v>23521</v>
      </c>
      <c r="G408" s="259">
        <f t="shared" si="30"/>
        <v>44926</v>
      </c>
      <c r="H408" s="260">
        <f t="shared" si="31"/>
        <v>58</v>
      </c>
      <c r="I408" s="257" t="str">
        <f t="shared" si="33"/>
        <v>Master</v>
      </c>
      <c r="J408" s="256" t="s">
        <v>67</v>
      </c>
      <c r="K408" s="261">
        <v>64052400038</v>
      </c>
      <c r="L408" s="262" t="s">
        <v>1527</v>
      </c>
      <c r="N408" s="25"/>
      <c r="O408" s="287"/>
      <c r="P408" s="287"/>
      <c r="Q408" s="307"/>
    </row>
    <row r="409" spans="1:17" x14ac:dyDescent="0.2">
      <c r="A409" s="230" t="s">
        <v>893</v>
      </c>
      <c r="B409" s="231" t="s">
        <v>1310</v>
      </c>
      <c r="C409" s="231" t="s">
        <v>307</v>
      </c>
      <c r="D409" s="231" t="s">
        <v>106</v>
      </c>
      <c r="E409" s="237" t="str">
        <f t="shared" si="29"/>
        <v>Men Grand Masters</v>
      </c>
      <c r="F409" s="242"/>
      <c r="G409" s="239">
        <f t="shared" si="30"/>
        <v>44926</v>
      </c>
      <c r="H409" s="240">
        <f t="shared" si="31"/>
        <v>123</v>
      </c>
      <c r="I409" s="237" t="str">
        <f t="shared" si="33"/>
        <v>Grand Masters</v>
      </c>
      <c r="J409" s="231" t="s">
        <v>1316</v>
      </c>
      <c r="K409" s="241">
        <v>64052400038</v>
      </c>
      <c r="L409" s="246" t="s">
        <v>1527</v>
      </c>
      <c r="N409" s="263"/>
      <c r="O409" s="263"/>
      <c r="P409" s="263"/>
    </row>
    <row r="410" spans="1:17" s="263" customFormat="1" x14ac:dyDescent="0.2">
      <c r="A410" s="255" t="s">
        <v>894</v>
      </c>
      <c r="B410" s="256" t="s">
        <v>48</v>
      </c>
      <c r="C410" s="256" t="s">
        <v>2058</v>
      </c>
      <c r="D410" s="256" t="s">
        <v>2059</v>
      </c>
      <c r="E410" s="257" t="str">
        <f t="shared" si="29"/>
        <v>Men Senior</v>
      </c>
      <c r="F410" s="276">
        <v>30544</v>
      </c>
      <c r="G410" s="259">
        <f t="shared" si="30"/>
        <v>44926</v>
      </c>
      <c r="H410" s="260">
        <f t="shared" si="31"/>
        <v>39</v>
      </c>
      <c r="I410" s="257" t="str">
        <f t="shared" si="33"/>
        <v>Senior</v>
      </c>
      <c r="J410" s="256" t="s">
        <v>1316</v>
      </c>
      <c r="K410" s="261">
        <v>83081610273</v>
      </c>
      <c r="L410" s="262" t="s">
        <v>1527</v>
      </c>
      <c r="O410" s="25"/>
      <c r="P410" s="25"/>
      <c r="Q410" s="307"/>
    </row>
    <row r="411" spans="1:17" s="263" customFormat="1" x14ac:dyDescent="0.2">
      <c r="A411" s="255" t="s">
        <v>895</v>
      </c>
      <c r="B411" s="256" t="s">
        <v>50</v>
      </c>
      <c r="C411" s="256" t="s">
        <v>136</v>
      </c>
      <c r="D411" s="256" t="s">
        <v>322</v>
      </c>
      <c r="E411" s="257" t="str">
        <f t="shared" si="29"/>
        <v>Men Veteran</v>
      </c>
      <c r="F411" s="258">
        <v>29692</v>
      </c>
      <c r="G411" s="259">
        <f t="shared" si="30"/>
        <v>44926</v>
      </c>
      <c r="H411" s="260">
        <f t="shared" si="31"/>
        <v>41</v>
      </c>
      <c r="I411" s="257" t="str">
        <f t="shared" si="33"/>
        <v>Veteran</v>
      </c>
      <c r="J411" s="256" t="s">
        <v>1316</v>
      </c>
      <c r="K411" s="261">
        <v>81041650043</v>
      </c>
      <c r="L411" s="262" t="s">
        <v>1527</v>
      </c>
      <c r="N411" s="25"/>
      <c r="Q411" s="307"/>
    </row>
    <row r="412" spans="1:17" x14ac:dyDescent="0.2">
      <c r="A412" s="230" t="s">
        <v>896</v>
      </c>
      <c r="B412" s="231" t="s">
        <v>1414</v>
      </c>
      <c r="C412" s="231" t="s">
        <v>218</v>
      </c>
      <c r="D412" s="231" t="s">
        <v>206</v>
      </c>
      <c r="E412" s="237" t="str">
        <f t="shared" si="29"/>
        <v>Men Grand Masters</v>
      </c>
      <c r="F412" s="242"/>
      <c r="G412" s="239">
        <f t="shared" si="30"/>
        <v>44926</v>
      </c>
      <c r="H412" s="240">
        <f t="shared" si="31"/>
        <v>123</v>
      </c>
      <c r="I412" s="237" t="str">
        <f t="shared" si="33"/>
        <v>Grand Masters</v>
      </c>
      <c r="J412" s="231" t="s">
        <v>1316</v>
      </c>
      <c r="K412" s="241">
        <v>81041650043</v>
      </c>
      <c r="L412" s="246" t="s">
        <v>1527</v>
      </c>
      <c r="N412" s="263"/>
      <c r="O412" s="263"/>
      <c r="P412" s="263"/>
    </row>
    <row r="413" spans="1:17" s="263" customFormat="1" x14ac:dyDescent="0.2">
      <c r="A413" s="255" t="s">
        <v>897</v>
      </c>
      <c r="B413" s="256" t="s">
        <v>50</v>
      </c>
      <c r="C413" s="256" t="s">
        <v>423</v>
      </c>
      <c r="D413" s="256" t="s">
        <v>117</v>
      </c>
      <c r="E413" s="257" t="str">
        <f t="shared" si="29"/>
        <v>Men U/21</v>
      </c>
      <c r="F413" s="258">
        <v>36942</v>
      </c>
      <c r="G413" s="259">
        <f t="shared" si="30"/>
        <v>44926</v>
      </c>
      <c r="H413" s="260">
        <f t="shared" si="31"/>
        <v>21</v>
      </c>
      <c r="I413" s="257" t="str">
        <f t="shared" si="33"/>
        <v>U/21</v>
      </c>
      <c r="J413" s="256" t="s">
        <v>1316</v>
      </c>
      <c r="K413" s="261"/>
      <c r="L413" s="262" t="s">
        <v>1527</v>
      </c>
      <c r="N413" s="287"/>
      <c r="O413" s="25"/>
      <c r="P413" s="25"/>
      <c r="Q413" s="307"/>
    </row>
    <row r="414" spans="1:17" s="287" customFormat="1" x14ac:dyDescent="0.2">
      <c r="A414" s="279" t="s">
        <v>898</v>
      </c>
      <c r="B414" s="280" t="s">
        <v>42</v>
      </c>
      <c r="C414" s="280" t="s">
        <v>97</v>
      </c>
      <c r="D414" s="280" t="s">
        <v>2069</v>
      </c>
      <c r="E414" s="281" t="str">
        <f t="shared" si="29"/>
        <v>Men Veteran</v>
      </c>
      <c r="F414" s="282">
        <v>26796</v>
      </c>
      <c r="G414" s="283">
        <f t="shared" si="30"/>
        <v>44926</v>
      </c>
      <c r="H414" s="284">
        <f t="shared" si="31"/>
        <v>49</v>
      </c>
      <c r="I414" s="281" t="str">
        <f t="shared" si="33"/>
        <v>Veteran</v>
      </c>
      <c r="J414" s="280" t="s">
        <v>1316</v>
      </c>
      <c r="K414" s="285">
        <v>7305125121083</v>
      </c>
      <c r="L414" s="286" t="s">
        <v>1530</v>
      </c>
      <c r="N414" s="25"/>
      <c r="O414" s="263"/>
      <c r="P414" s="263"/>
      <c r="Q414" s="307"/>
    </row>
    <row r="415" spans="1:17" x14ac:dyDescent="0.2">
      <c r="A415" s="230" t="s">
        <v>899</v>
      </c>
      <c r="B415" s="231" t="s">
        <v>1408</v>
      </c>
      <c r="C415" s="231" t="s">
        <v>120</v>
      </c>
      <c r="D415" s="231" t="s">
        <v>251</v>
      </c>
      <c r="E415" s="237" t="str">
        <f t="shared" si="29"/>
        <v>Men Veteran</v>
      </c>
      <c r="F415" s="242">
        <v>28102</v>
      </c>
      <c r="G415" s="239">
        <f t="shared" si="30"/>
        <v>44926</v>
      </c>
      <c r="H415" s="240">
        <f t="shared" si="31"/>
        <v>46</v>
      </c>
      <c r="I415" s="237" t="str">
        <f t="shared" si="33"/>
        <v>Veteran</v>
      </c>
      <c r="J415" s="231" t="s">
        <v>1316</v>
      </c>
      <c r="K415" s="241">
        <v>7305125121083</v>
      </c>
      <c r="L415" s="246" t="s">
        <v>1744</v>
      </c>
      <c r="O415" s="287"/>
      <c r="P415" s="287"/>
    </row>
    <row r="416" spans="1:17" x14ac:dyDescent="0.2">
      <c r="A416" s="230" t="s">
        <v>900</v>
      </c>
      <c r="B416" s="231" t="s">
        <v>1408</v>
      </c>
      <c r="C416" s="231" t="s">
        <v>463</v>
      </c>
      <c r="D416" s="231" t="s">
        <v>251</v>
      </c>
      <c r="E416" s="237" t="str">
        <f t="shared" si="29"/>
        <v>Ladies Veteran</v>
      </c>
      <c r="F416" s="242">
        <v>27993</v>
      </c>
      <c r="G416" s="239">
        <f t="shared" si="30"/>
        <v>44926</v>
      </c>
      <c r="H416" s="240">
        <f t="shared" si="31"/>
        <v>46</v>
      </c>
      <c r="I416" s="237" t="str">
        <f t="shared" si="33"/>
        <v>Veteran</v>
      </c>
      <c r="J416" s="231" t="s">
        <v>67</v>
      </c>
      <c r="K416" s="241"/>
      <c r="L416" s="246"/>
    </row>
    <row r="417" spans="1:17" x14ac:dyDescent="0.2">
      <c r="A417" s="230" t="s">
        <v>901</v>
      </c>
      <c r="B417" s="231" t="s">
        <v>1310</v>
      </c>
      <c r="C417" s="231" t="s">
        <v>276</v>
      </c>
      <c r="D417" s="231" t="s">
        <v>277</v>
      </c>
      <c r="E417" s="237" t="str">
        <f t="shared" si="29"/>
        <v>Men Grand Masters</v>
      </c>
      <c r="F417" s="242"/>
      <c r="G417" s="239">
        <f t="shared" si="30"/>
        <v>44926</v>
      </c>
      <c r="H417" s="240">
        <f t="shared" si="31"/>
        <v>123</v>
      </c>
      <c r="I417" s="237" t="str">
        <f t="shared" si="33"/>
        <v>Grand Masters</v>
      </c>
      <c r="J417" s="231" t="s">
        <v>1316</v>
      </c>
      <c r="K417" s="241"/>
      <c r="L417" s="246"/>
    </row>
    <row r="418" spans="1:17" x14ac:dyDescent="0.2">
      <c r="A418" s="230" t="s">
        <v>902</v>
      </c>
      <c r="B418" s="231" t="s">
        <v>1310</v>
      </c>
      <c r="C418" s="231" t="s">
        <v>441</v>
      </c>
      <c r="D418" s="231" t="s">
        <v>299</v>
      </c>
      <c r="E418" s="237" t="str">
        <f t="shared" si="29"/>
        <v>Men Grand Masters</v>
      </c>
      <c r="F418" s="238"/>
      <c r="G418" s="239">
        <f t="shared" si="30"/>
        <v>44926</v>
      </c>
      <c r="H418" s="240">
        <f t="shared" si="31"/>
        <v>123</v>
      </c>
      <c r="I418" s="237" t="str">
        <f t="shared" si="33"/>
        <v>Grand Masters</v>
      </c>
      <c r="J418" s="231" t="s">
        <v>1316</v>
      </c>
      <c r="K418" s="241"/>
      <c r="L418" s="246"/>
    </row>
    <row r="419" spans="1:17" x14ac:dyDescent="0.2">
      <c r="A419" s="230" t="s">
        <v>903</v>
      </c>
      <c r="B419" s="231" t="s">
        <v>1547</v>
      </c>
      <c r="C419" s="231" t="s">
        <v>188</v>
      </c>
      <c r="D419" s="231" t="s">
        <v>410</v>
      </c>
      <c r="E419" s="237" t="str">
        <f t="shared" si="29"/>
        <v>Men Grand Masters</v>
      </c>
      <c r="F419" s="238"/>
      <c r="G419" s="239">
        <f t="shared" si="30"/>
        <v>44926</v>
      </c>
      <c r="H419" s="240">
        <f t="shared" si="31"/>
        <v>123</v>
      </c>
      <c r="I419" s="237" t="str">
        <f t="shared" si="33"/>
        <v>Grand Masters</v>
      </c>
      <c r="J419" s="231" t="s">
        <v>1316</v>
      </c>
      <c r="K419" s="241"/>
      <c r="L419" s="246"/>
      <c r="N419" s="287"/>
    </row>
    <row r="420" spans="1:17" s="287" customFormat="1" x14ac:dyDescent="0.2">
      <c r="A420" s="279" t="s">
        <v>904</v>
      </c>
      <c r="B420" s="280" t="s">
        <v>42</v>
      </c>
      <c r="C420" s="280" t="s">
        <v>2051</v>
      </c>
      <c r="D420" s="280" t="s">
        <v>2048</v>
      </c>
      <c r="E420" s="281" t="str">
        <f t="shared" ref="E420:E483" si="34">CONCATENATE(J420," ",I420)</f>
        <v>Men Senior</v>
      </c>
      <c r="F420" s="282">
        <v>32673</v>
      </c>
      <c r="G420" s="283">
        <f t="shared" ref="G420:G483" si="35">$G$5</f>
        <v>44926</v>
      </c>
      <c r="H420" s="284">
        <f t="shared" ref="H420:H483" si="36">INT(YEARFRAC(F420,G420))</f>
        <v>33</v>
      </c>
      <c r="I420" s="281" t="str">
        <f t="shared" ref="I420:I451" si="37">IF(H420="","Senior",IF(H420&gt;59.999,"Grand Masters",IF(H420&gt;49.999,"Master",IF(H420&gt;39.999,"Veteran",IF(H420&gt;21.999,"Senior",IF(H420&gt;16.999,"U/21","U/16"))))))</f>
        <v>Senior</v>
      </c>
      <c r="J420" s="280" t="s">
        <v>1316</v>
      </c>
      <c r="K420" s="285">
        <v>194911912</v>
      </c>
      <c r="L420" s="286" t="s">
        <v>2049</v>
      </c>
      <c r="N420" s="263"/>
      <c r="O420" s="25"/>
      <c r="P420" s="25"/>
      <c r="Q420" s="307"/>
    </row>
    <row r="421" spans="1:17" s="263" customFormat="1" x14ac:dyDescent="0.2">
      <c r="A421" s="255" t="s">
        <v>905</v>
      </c>
      <c r="B421" s="256" t="s">
        <v>50</v>
      </c>
      <c r="C421" s="256" t="s">
        <v>90</v>
      </c>
      <c r="D421" s="256" t="s">
        <v>154</v>
      </c>
      <c r="E421" s="257" t="str">
        <f t="shared" si="34"/>
        <v>Men Senior</v>
      </c>
      <c r="F421" s="258">
        <v>33417</v>
      </c>
      <c r="G421" s="259">
        <f t="shared" si="35"/>
        <v>44926</v>
      </c>
      <c r="H421" s="260">
        <f t="shared" si="36"/>
        <v>31</v>
      </c>
      <c r="I421" s="257" t="str">
        <f t="shared" si="37"/>
        <v>Senior</v>
      </c>
      <c r="J421" s="256" t="s">
        <v>1316</v>
      </c>
      <c r="K421" s="261">
        <v>91062800087</v>
      </c>
      <c r="L421" s="262" t="s">
        <v>1527</v>
      </c>
      <c r="O421" s="287"/>
      <c r="P421" s="287"/>
      <c r="Q421" s="307"/>
    </row>
    <row r="422" spans="1:17" s="263" customFormat="1" x14ac:dyDescent="0.2">
      <c r="A422" s="255" t="s">
        <v>906</v>
      </c>
      <c r="B422" s="256" t="s">
        <v>39</v>
      </c>
      <c r="C422" s="256" t="s">
        <v>136</v>
      </c>
      <c r="D422" s="256" t="s">
        <v>137</v>
      </c>
      <c r="E422" s="257" t="str">
        <f t="shared" si="34"/>
        <v>Men Master</v>
      </c>
      <c r="F422" s="256">
        <v>23889</v>
      </c>
      <c r="G422" s="259">
        <f t="shared" si="35"/>
        <v>44926</v>
      </c>
      <c r="H422" s="260">
        <f t="shared" si="36"/>
        <v>57</v>
      </c>
      <c r="I422" s="257" t="str">
        <f t="shared" si="37"/>
        <v>Master</v>
      </c>
      <c r="J422" s="256" t="s">
        <v>1316</v>
      </c>
      <c r="K422" s="261">
        <v>65052700377</v>
      </c>
      <c r="L422" s="262" t="s">
        <v>1527</v>
      </c>
      <c r="N422" s="25"/>
      <c r="Q422" s="307"/>
    </row>
    <row r="423" spans="1:17" x14ac:dyDescent="0.2">
      <c r="A423" s="230" t="s">
        <v>907</v>
      </c>
      <c r="B423" s="231" t="s">
        <v>1031</v>
      </c>
      <c r="C423" s="231" t="s">
        <v>138</v>
      </c>
      <c r="D423" s="231" t="s">
        <v>139</v>
      </c>
      <c r="E423" s="237" t="str">
        <f t="shared" si="34"/>
        <v>Men Grand Masters</v>
      </c>
      <c r="F423" s="242"/>
      <c r="G423" s="239">
        <f t="shared" si="35"/>
        <v>44926</v>
      </c>
      <c r="H423" s="240">
        <f t="shared" si="36"/>
        <v>123</v>
      </c>
      <c r="I423" s="237" t="str">
        <f t="shared" si="37"/>
        <v>Grand Masters</v>
      </c>
      <c r="J423" s="231" t="s">
        <v>1316</v>
      </c>
      <c r="K423" s="241">
        <v>82041400048</v>
      </c>
      <c r="L423" s="246" t="s">
        <v>1527</v>
      </c>
      <c r="O423" s="263"/>
      <c r="P423" s="263"/>
    </row>
    <row r="424" spans="1:17" x14ac:dyDescent="0.2">
      <c r="A424" s="230" t="s">
        <v>908</v>
      </c>
      <c r="B424" s="231" t="s">
        <v>1293</v>
      </c>
      <c r="C424" s="231" t="s">
        <v>145</v>
      </c>
      <c r="D424" s="231" t="s">
        <v>146</v>
      </c>
      <c r="E424" s="237" t="str">
        <f t="shared" si="34"/>
        <v>Men Grand Masters</v>
      </c>
      <c r="F424" s="231"/>
      <c r="G424" s="239">
        <f t="shared" si="35"/>
        <v>44926</v>
      </c>
      <c r="H424" s="240">
        <f t="shared" si="36"/>
        <v>123</v>
      </c>
      <c r="I424" s="237" t="str">
        <f t="shared" si="37"/>
        <v>Grand Masters</v>
      </c>
      <c r="J424" s="231" t="s">
        <v>1316</v>
      </c>
      <c r="K424" s="241"/>
      <c r="L424" s="246"/>
    </row>
    <row r="425" spans="1:17" x14ac:dyDescent="0.2">
      <c r="A425" s="230" t="s">
        <v>909</v>
      </c>
      <c r="B425" s="231" t="s">
        <v>1031</v>
      </c>
      <c r="C425" s="231" t="s">
        <v>101</v>
      </c>
      <c r="D425" s="231" t="s">
        <v>148</v>
      </c>
      <c r="E425" s="237" t="str">
        <f t="shared" si="34"/>
        <v>Men Grand Masters</v>
      </c>
      <c r="F425" s="242"/>
      <c r="G425" s="239">
        <f t="shared" si="35"/>
        <v>44926</v>
      </c>
      <c r="H425" s="240">
        <f t="shared" si="36"/>
        <v>123</v>
      </c>
      <c r="I425" s="237" t="str">
        <f t="shared" si="37"/>
        <v>Grand Masters</v>
      </c>
      <c r="J425" s="231" t="s">
        <v>1316</v>
      </c>
      <c r="K425" s="241"/>
      <c r="L425" s="246"/>
    </row>
    <row r="426" spans="1:17" x14ac:dyDescent="0.2">
      <c r="A426" s="230" t="s">
        <v>910</v>
      </c>
      <c r="B426" s="231" t="s">
        <v>1293</v>
      </c>
      <c r="C426" s="231" t="s">
        <v>94</v>
      </c>
      <c r="D426" s="231" t="s">
        <v>153</v>
      </c>
      <c r="E426" s="237" t="str">
        <f t="shared" si="34"/>
        <v>Men Grand Masters</v>
      </c>
      <c r="F426" s="231">
        <v>17187</v>
      </c>
      <c r="G426" s="239">
        <f t="shared" si="35"/>
        <v>44926</v>
      </c>
      <c r="H426" s="240">
        <f t="shared" si="36"/>
        <v>75</v>
      </c>
      <c r="I426" s="237" t="str">
        <f t="shared" si="37"/>
        <v>Grand Masters</v>
      </c>
      <c r="J426" s="231" t="s">
        <v>1316</v>
      </c>
      <c r="K426" s="241"/>
      <c r="L426" s="246"/>
    </row>
    <row r="427" spans="1:17" x14ac:dyDescent="0.2">
      <c r="A427" s="230" t="s">
        <v>911</v>
      </c>
      <c r="B427" s="231" t="s">
        <v>1399</v>
      </c>
      <c r="C427" s="231" t="s">
        <v>177</v>
      </c>
      <c r="D427" s="231" t="s">
        <v>178</v>
      </c>
      <c r="E427" s="237" t="str">
        <f t="shared" si="34"/>
        <v>Men Grand Masters</v>
      </c>
      <c r="F427" s="242"/>
      <c r="G427" s="239">
        <f t="shared" si="35"/>
        <v>44926</v>
      </c>
      <c r="H427" s="240">
        <f t="shared" si="36"/>
        <v>123</v>
      </c>
      <c r="I427" s="237" t="str">
        <f t="shared" si="37"/>
        <v>Grand Masters</v>
      </c>
      <c r="J427" s="231" t="s">
        <v>1316</v>
      </c>
      <c r="K427" s="241"/>
      <c r="L427" s="246" t="s">
        <v>1527</v>
      </c>
    </row>
    <row r="428" spans="1:17" x14ac:dyDescent="0.2">
      <c r="A428" s="230" t="s">
        <v>912</v>
      </c>
      <c r="B428" s="231" t="s">
        <v>1399</v>
      </c>
      <c r="C428" s="231" t="s">
        <v>183</v>
      </c>
      <c r="D428" s="231" t="s">
        <v>184</v>
      </c>
      <c r="E428" s="237" t="str">
        <f t="shared" si="34"/>
        <v>Men Grand Masters</v>
      </c>
      <c r="F428" s="231"/>
      <c r="G428" s="239">
        <f t="shared" si="35"/>
        <v>44926</v>
      </c>
      <c r="H428" s="240">
        <f t="shared" si="36"/>
        <v>123</v>
      </c>
      <c r="I428" s="237" t="str">
        <f t="shared" si="37"/>
        <v>Grand Masters</v>
      </c>
      <c r="J428" s="231" t="s">
        <v>1316</v>
      </c>
      <c r="K428" s="241"/>
      <c r="L428" s="246"/>
      <c r="N428" s="263"/>
    </row>
    <row r="429" spans="1:17" s="263" customFormat="1" x14ac:dyDescent="0.2">
      <c r="A429" s="255" t="s">
        <v>913</v>
      </c>
      <c r="B429" s="256" t="s">
        <v>40</v>
      </c>
      <c r="C429" s="256" t="s">
        <v>2063</v>
      </c>
      <c r="D429" s="256" t="s">
        <v>989</v>
      </c>
      <c r="E429" s="257" t="str">
        <f t="shared" si="34"/>
        <v>Ladies Veteran</v>
      </c>
      <c r="F429" s="258">
        <v>28702</v>
      </c>
      <c r="G429" s="259">
        <f t="shared" si="35"/>
        <v>44926</v>
      </c>
      <c r="H429" s="260">
        <f t="shared" si="36"/>
        <v>44</v>
      </c>
      <c r="I429" s="257" t="str">
        <f t="shared" si="37"/>
        <v>Veteran</v>
      </c>
      <c r="J429" s="256" t="s">
        <v>67</v>
      </c>
      <c r="K429" s="261">
        <v>7807310002085</v>
      </c>
      <c r="L429" s="262" t="s">
        <v>1530</v>
      </c>
      <c r="N429" s="25"/>
      <c r="O429" s="25"/>
      <c r="P429" s="25"/>
      <c r="Q429" s="307"/>
    </row>
    <row r="430" spans="1:17" x14ac:dyDescent="0.2">
      <c r="A430" s="230" t="s">
        <v>914</v>
      </c>
      <c r="B430" s="231" t="s">
        <v>1034</v>
      </c>
      <c r="C430" s="231" t="s">
        <v>224</v>
      </c>
      <c r="D430" s="231" t="s">
        <v>225</v>
      </c>
      <c r="E430" s="237" t="str">
        <f t="shared" si="34"/>
        <v>Men Grand Masters</v>
      </c>
      <c r="F430" s="242"/>
      <c r="G430" s="239">
        <f t="shared" si="35"/>
        <v>44926</v>
      </c>
      <c r="H430" s="240">
        <f t="shared" si="36"/>
        <v>123</v>
      </c>
      <c r="I430" s="237" t="str">
        <f t="shared" si="37"/>
        <v>Grand Masters</v>
      </c>
      <c r="J430" s="231" t="s">
        <v>1316</v>
      </c>
      <c r="K430" s="241"/>
      <c r="L430" s="246"/>
      <c r="N430" s="263"/>
      <c r="O430" s="263"/>
      <c r="P430" s="263"/>
    </row>
    <row r="431" spans="1:17" s="263" customFormat="1" x14ac:dyDescent="0.2">
      <c r="A431" s="255" t="s">
        <v>915</v>
      </c>
      <c r="B431" s="256" t="s">
        <v>38</v>
      </c>
      <c r="C431" s="256" t="s">
        <v>226</v>
      </c>
      <c r="D431" s="256" t="s">
        <v>227</v>
      </c>
      <c r="E431" s="257" t="str">
        <f t="shared" si="34"/>
        <v>Men Senior</v>
      </c>
      <c r="F431" s="276">
        <v>34148</v>
      </c>
      <c r="G431" s="259">
        <f t="shared" si="35"/>
        <v>44926</v>
      </c>
      <c r="H431" s="260">
        <f t="shared" si="36"/>
        <v>29</v>
      </c>
      <c r="I431" s="257" t="str">
        <f t="shared" si="37"/>
        <v>Senior</v>
      </c>
      <c r="J431" s="256" t="s">
        <v>1316</v>
      </c>
      <c r="K431" s="261">
        <v>93062800038</v>
      </c>
      <c r="L431" s="262" t="s">
        <v>1527</v>
      </c>
      <c r="N431" s="25"/>
      <c r="O431" s="25"/>
      <c r="P431" s="25"/>
      <c r="Q431" s="307"/>
    </row>
    <row r="432" spans="1:17" x14ac:dyDescent="0.2">
      <c r="A432" s="230" t="s">
        <v>916</v>
      </c>
      <c r="B432" s="231" t="s">
        <v>1034</v>
      </c>
      <c r="C432" s="231" t="s">
        <v>239</v>
      </c>
      <c r="D432" s="231" t="s">
        <v>228</v>
      </c>
      <c r="E432" s="237" t="str">
        <f t="shared" si="34"/>
        <v>Men Grand Masters</v>
      </c>
      <c r="F432" s="243"/>
      <c r="G432" s="239">
        <f t="shared" si="35"/>
        <v>44926</v>
      </c>
      <c r="H432" s="240">
        <f t="shared" si="36"/>
        <v>123</v>
      </c>
      <c r="I432" s="237" t="str">
        <f t="shared" si="37"/>
        <v>Grand Masters</v>
      </c>
      <c r="J432" s="231" t="s">
        <v>1316</v>
      </c>
      <c r="K432" s="241">
        <v>93062800038</v>
      </c>
      <c r="L432" s="246" t="s">
        <v>1527</v>
      </c>
      <c r="O432" s="263"/>
      <c r="P432" s="263"/>
    </row>
    <row r="433" spans="1:17" x14ac:dyDescent="0.2">
      <c r="A433" s="230" t="s">
        <v>917</v>
      </c>
      <c r="B433" s="231" t="s">
        <v>1034</v>
      </c>
      <c r="C433" s="231" t="s">
        <v>479</v>
      </c>
      <c r="D433" s="231" t="s">
        <v>229</v>
      </c>
      <c r="E433" s="237" t="str">
        <f t="shared" si="34"/>
        <v>Men Grand Masters</v>
      </c>
      <c r="F433" s="231"/>
      <c r="G433" s="239">
        <f t="shared" si="35"/>
        <v>44926</v>
      </c>
      <c r="H433" s="240">
        <f t="shared" si="36"/>
        <v>123</v>
      </c>
      <c r="I433" s="237" t="str">
        <f t="shared" si="37"/>
        <v>Grand Masters</v>
      </c>
      <c r="J433" s="231" t="s">
        <v>1316</v>
      </c>
      <c r="K433" s="241"/>
      <c r="L433" s="246"/>
    </row>
    <row r="434" spans="1:17" x14ac:dyDescent="0.2">
      <c r="A434" s="230" t="s">
        <v>918</v>
      </c>
      <c r="B434" s="231" t="s">
        <v>1034</v>
      </c>
      <c r="C434" s="231" t="s">
        <v>243</v>
      </c>
      <c r="D434" s="231" t="s">
        <v>230</v>
      </c>
      <c r="E434" s="237" t="str">
        <f t="shared" si="34"/>
        <v>Men Grand Masters</v>
      </c>
      <c r="F434" s="231"/>
      <c r="G434" s="239">
        <f t="shared" si="35"/>
        <v>44926</v>
      </c>
      <c r="H434" s="240">
        <f t="shared" si="36"/>
        <v>123</v>
      </c>
      <c r="I434" s="237" t="str">
        <f t="shared" si="37"/>
        <v>Grand Masters</v>
      </c>
      <c r="J434" s="231" t="s">
        <v>1316</v>
      </c>
      <c r="K434" s="241"/>
      <c r="L434" s="246"/>
    </row>
    <row r="435" spans="1:17" x14ac:dyDescent="0.2">
      <c r="A435" s="230" t="s">
        <v>919</v>
      </c>
      <c r="B435" s="231" t="s">
        <v>1034</v>
      </c>
      <c r="C435" s="231" t="s">
        <v>155</v>
      </c>
      <c r="D435" s="231" t="s">
        <v>231</v>
      </c>
      <c r="E435" s="237" t="str">
        <f t="shared" si="34"/>
        <v>Men Grand Masters</v>
      </c>
      <c r="F435" s="231"/>
      <c r="G435" s="239">
        <f t="shared" si="35"/>
        <v>44926</v>
      </c>
      <c r="H435" s="240">
        <f t="shared" si="36"/>
        <v>123</v>
      </c>
      <c r="I435" s="237" t="str">
        <f t="shared" si="37"/>
        <v>Grand Masters</v>
      </c>
      <c r="J435" s="231" t="s">
        <v>1316</v>
      </c>
      <c r="K435" s="241"/>
      <c r="L435" s="246"/>
      <c r="N435" s="263"/>
    </row>
    <row r="436" spans="1:17" s="263" customFormat="1" x14ac:dyDescent="0.2">
      <c r="A436" s="255" t="s">
        <v>1075</v>
      </c>
      <c r="B436" s="256" t="s">
        <v>47</v>
      </c>
      <c r="C436" s="256" t="s">
        <v>2021</v>
      </c>
      <c r="D436" s="256" t="s">
        <v>129</v>
      </c>
      <c r="E436" s="257" t="str">
        <f t="shared" si="34"/>
        <v>Men Grand Masters</v>
      </c>
      <c r="F436" s="258">
        <v>19009</v>
      </c>
      <c r="G436" s="259">
        <f t="shared" si="35"/>
        <v>44926</v>
      </c>
      <c r="H436" s="260">
        <f t="shared" si="36"/>
        <v>70</v>
      </c>
      <c r="I436" s="257" t="str">
        <f t="shared" si="37"/>
        <v>Grand Masters</v>
      </c>
      <c r="J436" s="256" t="s">
        <v>1316</v>
      </c>
      <c r="K436" s="261">
        <v>52011600081</v>
      </c>
      <c r="L436" s="262" t="s">
        <v>1527</v>
      </c>
      <c r="N436" s="25"/>
      <c r="O436" s="25"/>
      <c r="P436" s="25"/>
      <c r="Q436" s="307"/>
    </row>
    <row r="437" spans="1:17" x14ac:dyDescent="0.2">
      <c r="A437" s="230" t="s">
        <v>920</v>
      </c>
      <c r="B437" s="231" t="s">
        <v>1310</v>
      </c>
      <c r="C437" s="231" t="s">
        <v>281</v>
      </c>
      <c r="D437" s="231" t="s">
        <v>282</v>
      </c>
      <c r="E437" s="237" t="str">
        <f t="shared" si="34"/>
        <v>Men Grand Masters</v>
      </c>
      <c r="F437" s="242"/>
      <c r="G437" s="239">
        <f t="shared" si="35"/>
        <v>44926</v>
      </c>
      <c r="H437" s="240">
        <f t="shared" si="36"/>
        <v>123</v>
      </c>
      <c r="I437" s="237" t="str">
        <f t="shared" si="37"/>
        <v>Grand Masters</v>
      </c>
      <c r="J437" s="231" t="s">
        <v>1316</v>
      </c>
      <c r="K437" s="241">
        <v>52011600081</v>
      </c>
      <c r="L437" s="246" t="s">
        <v>1527</v>
      </c>
      <c r="O437" s="263"/>
      <c r="P437" s="263"/>
    </row>
    <row r="438" spans="1:17" x14ac:dyDescent="0.2">
      <c r="A438" s="230" t="s">
        <v>921</v>
      </c>
      <c r="B438" s="231" t="s">
        <v>1408</v>
      </c>
      <c r="C438" s="231" t="s">
        <v>1679</v>
      </c>
      <c r="D438" s="231" t="s">
        <v>96</v>
      </c>
      <c r="E438" s="237" t="str">
        <f t="shared" si="34"/>
        <v>Men Master</v>
      </c>
      <c r="F438" s="238">
        <v>25802</v>
      </c>
      <c r="G438" s="239">
        <f t="shared" si="35"/>
        <v>44926</v>
      </c>
      <c r="H438" s="240">
        <f t="shared" si="36"/>
        <v>52</v>
      </c>
      <c r="I438" s="237" t="str">
        <f t="shared" si="37"/>
        <v>Master</v>
      </c>
      <c r="J438" s="231" t="s">
        <v>1316</v>
      </c>
      <c r="K438" s="241"/>
      <c r="L438" s="246"/>
    </row>
    <row r="439" spans="1:17" x14ac:dyDescent="0.2">
      <c r="A439" s="230" t="s">
        <v>922</v>
      </c>
      <c r="B439" s="231" t="s">
        <v>1448</v>
      </c>
      <c r="C439" s="231" t="s">
        <v>469</v>
      </c>
      <c r="D439" s="231" t="s">
        <v>368</v>
      </c>
      <c r="E439" s="237" t="str">
        <f t="shared" si="34"/>
        <v>Ladies Senior</v>
      </c>
      <c r="F439" s="242">
        <v>34289</v>
      </c>
      <c r="G439" s="239">
        <f t="shared" si="35"/>
        <v>44926</v>
      </c>
      <c r="H439" s="240">
        <f t="shared" si="36"/>
        <v>29</v>
      </c>
      <c r="I439" s="237" t="str">
        <f t="shared" si="37"/>
        <v>Senior</v>
      </c>
      <c r="J439" s="231" t="s">
        <v>67</v>
      </c>
      <c r="K439" s="241">
        <v>70082200203</v>
      </c>
      <c r="L439" s="246" t="s">
        <v>1527</v>
      </c>
    </row>
    <row r="440" spans="1:17" x14ac:dyDescent="0.2">
      <c r="A440" s="230" t="s">
        <v>923</v>
      </c>
      <c r="B440" s="231" t="s">
        <v>1448</v>
      </c>
      <c r="C440" s="231" t="s">
        <v>97</v>
      </c>
      <c r="D440" s="231" t="s">
        <v>371</v>
      </c>
      <c r="E440" s="237" t="str">
        <f t="shared" si="34"/>
        <v>Men Veteran</v>
      </c>
      <c r="F440" s="242">
        <v>29964</v>
      </c>
      <c r="G440" s="239">
        <f t="shared" si="35"/>
        <v>44926</v>
      </c>
      <c r="H440" s="240">
        <f t="shared" si="36"/>
        <v>40</v>
      </c>
      <c r="I440" s="237" t="str">
        <f t="shared" si="37"/>
        <v>Veteran</v>
      </c>
      <c r="J440" s="231" t="s">
        <v>1316</v>
      </c>
      <c r="K440" s="241"/>
      <c r="L440" s="246"/>
    </row>
    <row r="441" spans="1:17" x14ac:dyDescent="0.2">
      <c r="A441" s="230" t="s">
        <v>924</v>
      </c>
      <c r="B441" s="231" t="s">
        <v>1449</v>
      </c>
      <c r="C441" s="231" t="s">
        <v>372</v>
      </c>
      <c r="D441" s="231" t="s">
        <v>373</v>
      </c>
      <c r="E441" s="237" t="str">
        <f t="shared" si="34"/>
        <v>Men Senior</v>
      </c>
      <c r="F441" s="242">
        <v>30663</v>
      </c>
      <c r="G441" s="239">
        <f t="shared" si="35"/>
        <v>44926</v>
      </c>
      <c r="H441" s="240">
        <f t="shared" si="36"/>
        <v>39</v>
      </c>
      <c r="I441" s="237" t="str">
        <f t="shared" si="37"/>
        <v>Senior</v>
      </c>
      <c r="J441" s="231" t="s">
        <v>1316</v>
      </c>
      <c r="K441" s="241"/>
      <c r="L441" s="246"/>
      <c r="N441" s="263"/>
    </row>
    <row r="442" spans="1:17" s="263" customFormat="1" x14ac:dyDescent="0.2">
      <c r="A442" s="255" t="s">
        <v>925</v>
      </c>
      <c r="B442" s="256" t="s">
        <v>2087</v>
      </c>
      <c r="C442" s="256" t="s">
        <v>248</v>
      </c>
      <c r="D442" s="256" t="s">
        <v>1292</v>
      </c>
      <c r="E442" s="257" t="str">
        <f t="shared" si="34"/>
        <v>Men U/21</v>
      </c>
      <c r="F442" s="258">
        <v>37165</v>
      </c>
      <c r="G442" s="259">
        <f t="shared" si="35"/>
        <v>44926</v>
      </c>
      <c r="H442" s="260">
        <f t="shared" si="36"/>
        <v>21</v>
      </c>
      <c r="I442" s="257" t="str">
        <f t="shared" si="37"/>
        <v>U/21</v>
      </c>
      <c r="J442" s="256" t="s">
        <v>1316</v>
      </c>
      <c r="K442" s="305" t="s">
        <v>2089</v>
      </c>
      <c r="L442" s="262" t="s">
        <v>1527</v>
      </c>
      <c r="O442" s="25"/>
      <c r="P442" s="25"/>
      <c r="Q442" s="307"/>
    </row>
    <row r="443" spans="1:17" s="263" customFormat="1" x14ac:dyDescent="0.2">
      <c r="A443" s="255" t="s">
        <v>926</v>
      </c>
      <c r="B443" s="256" t="s">
        <v>2087</v>
      </c>
      <c r="C443" s="256" t="s">
        <v>116</v>
      </c>
      <c r="D443" s="256" t="s">
        <v>358</v>
      </c>
      <c r="E443" s="257" t="str">
        <f t="shared" si="34"/>
        <v>Men Veteran</v>
      </c>
      <c r="F443" s="306">
        <v>26737</v>
      </c>
      <c r="G443" s="259">
        <f t="shared" si="35"/>
        <v>44926</v>
      </c>
      <c r="H443" s="260">
        <f t="shared" si="36"/>
        <v>49</v>
      </c>
      <c r="I443" s="257" t="str">
        <f t="shared" si="37"/>
        <v>Veteran</v>
      </c>
      <c r="J443" s="256" t="s">
        <v>1316</v>
      </c>
      <c r="K443" s="261">
        <v>7303145035086</v>
      </c>
      <c r="L443" s="262" t="s">
        <v>1527</v>
      </c>
      <c r="N443" s="25"/>
      <c r="Q443" s="307"/>
    </row>
    <row r="444" spans="1:17" x14ac:dyDescent="0.2">
      <c r="A444" s="230" t="s">
        <v>927</v>
      </c>
      <c r="B444" s="231" t="s">
        <v>1032</v>
      </c>
      <c r="C444" s="231" t="s">
        <v>325</v>
      </c>
      <c r="D444" s="231" t="s">
        <v>382</v>
      </c>
      <c r="E444" s="237" t="str">
        <f t="shared" si="34"/>
        <v>Men Grand Masters</v>
      </c>
      <c r="F444" s="231"/>
      <c r="G444" s="239">
        <f t="shared" si="35"/>
        <v>44926</v>
      </c>
      <c r="H444" s="240">
        <f t="shared" si="36"/>
        <v>123</v>
      </c>
      <c r="I444" s="237" t="str">
        <f t="shared" si="37"/>
        <v>Grand Masters</v>
      </c>
      <c r="J444" s="231" t="s">
        <v>1316</v>
      </c>
      <c r="K444" s="241"/>
      <c r="L444" s="246"/>
      <c r="O444" s="263"/>
      <c r="P444" s="263"/>
    </row>
    <row r="445" spans="1:17" x14ac:dyDescent="0.2">
      <c r="A445" s="230" t="s">
        <v>928</v>
      </c>
      <c r="B445" s="231" t="s">
        <v>1032</v>
      </c>
      <c r="C445" s="231" t="s">
        <v>188</v>
      </c>
      <c r="D445" s="231" t="s">
        <v>385</v>
      </c>
      <c r="E445" s="237" t="str">
        <f t="shared" si="34"/>
        <v>Men Grand Masters</v>
      </c>
      <c r="F445" s="231"/>
      <c r="G445" s="239">
        <f t="shared" si="35"/>
        <v>44926</v>
      </c>
      <c r="H445" s="240">
        <f t="shared" si="36"/>
        <v>123</v>
      </c>
      <c r="I445" s="237" t="str">
        <f t="shared" si="37"/>
        <v>Grand Masters</v>
      </c>
      <c r="J445" s="231" t="s">
        <v>1316</v>
      </c>
      <c r="K445" s="241"/>
      <c r="L445" s="246"/>
      <c r="N445" s="263"/>
    </row>
    <row r="446" spans="1:17" s="263" customFormat="1" x14ac:dyDescent="0.2">
      <c r="A446" s="255" t="s">
        <v>929</v>
      </c>
      <c r="B446" s="256" t="s">
        <v>43</v>
      </c>
      <c r="C446" s="256" t="s">
        <v>104</v>
      </c>
      <c r="D446" s="256" t="s">
        <v>196</v>
      </c>
      <c r="E446" s="257" t="str">
        <f t="shared" si="34"/>
        <v>Men Veteran</v>
      </c>
      <c r="F446" s="258">
        <v>30136</v>
      </c>
      <c r="G446" s="259">
        <f t="shared" si="35"/>
        <v>44926</v>
      </c>
      <c r="H446" s="260">
        <f t="shared" si="36"/>
        <v>40</v>
      </c>
      <c r="I446" s="257" t="str">
        <f t="shared" si="37"/>
        <v>Veteran</v>
      </c>
      <c r="J446" s="256" t="s">
        <v>1316</v>
      </c>
      <c r="K446" s="261">
        <v>82070410803</v>
      </c>
      <c r="L446" s="262" t="s">
        <v>1527</v>
      </c>
      <c r="O446" s="25"/>
      <c r="P446" s="25"/>
      <c r="Q446" s="307"/>
    </row>
    <row r="447" spans="1:17" s="263" customFormat="1" x14ac:dyDescent="0.2">
      <c r="A447" s="255" t="s">
        <v>930</v>
      </c>
      <c r="B447" s="256" t="s">
        <v>43</v>
      </c>
      <c r="C447" s="256" t="s">
        <v>90</v>
      </c>
      <c r="D447" s="256" t="s">
        <v>154</v>
      </c>
      <c r="E447" s="257" t="str">
        <f t="shared" si="34"/>
        <v>Men Senior</v>
      </c>
      <c r="F447" s="258">
        <v>32281</v>
      </c>
      <c r="G447" s="259">
        <f t="shared" si="35"/>
        <v>44926</v>
      </c>
      <c r="H447" s="260">
        <f t="shared" si="36"/>
        <v>34</v>
      </c>
      <c r="I447" s="257" t="str">
        <f t="shared" si="37"/>
        <v>Senior</v>
      </c>
      <c r="J447" s="256" t="s">
        <v>1316</v>
      </c>
      <c r="K447" s="261">
        <v>88051801164</v>
      </c>
      <c r="L447" s="262" t="s">
        <v>1527</v>
      </c>
      <c r="N447" s="25"/>
      <c r="Q447" s="307"/>
    </row>
    <row r="448" spans="1:17" x14ac:dyDescent="0.2">
      <c r="A448" s="230" t="s">
        <v>931</v>
      </c>
      <c r="B448" s="231" t="s">
        <v>1547</v>
      </c>
      <c r="C448" s="231" t="s">
        <v>411</v>
      </c>
      <c r="D448" s="231" t="s">
        <v>412</v>
      </c>
      <c r="E448" s="237" t="str">
        <f t="shared" si="34"/>
        <v>Men Grand Masters</v>
      </c>
      <c r="F448" s="242"/>
      <c r="G448" s="239">
        <f t="shared" si="35"/>
        <v>44926</v>
      </c>
      <c r="H448" s="240">
        <f t="shared" si="36"/>
        <v>123</v>
      </c>
      <c r="I448" s="237" t="str">
        <f t="shared" si="37"/>
        <v>Grand Masters</v>
      </c>
      <c r="J448" s="231" t="s">
        <v>1316</v>
      </c>
      <c r="K448" s="241"/>
      <c r="L448" s="246"/>
      <c r="O448" s="263"/>
      <c r="P448" s="263"/>
    </row>
    <row r="449" spans="1:17" x14ac:dyDescent="0.2">
      <c r="A449" s="230" t="s">
        <v>932</v>
      </c>
      <c r="B449" s="231" t="s">
        <v>1448</v>
      </c>
      <c r="C449" s="231" t="s">
        <v>246</v>
      </c>
      <c r="D449" s="231" t="s">
        <v>365</v>
      </c>
      <c r="E449" s="237" t="str">
        <f t="shared" si="34"/>
        <v>Men Veteran</v>
      </c>
      <c r="F449" s="242">
        <v>26781</v>
      </c>
      <c r="G449" s="239">
        <f t="shared" si="35"/>
        <v>44926</v>
      </c>
      <c r="H449" s="240">
        <f t="shared" si="36"/>
        <v>49</v>
      </c>
      <c r="I449" s="237" t="str">
        <f t="shared" si="37"/>
        <v>Veteran</v>
      </c>
      <c r="J449" s="231" t="s">
        <v>1316</v>
      </c>
      <c r="K449" s="241"/>
      <c r="L449" s="246"/>
      <c r="N449" s="263"/>
    </row>
    <row r="450" spans="1:17" s="263" customFormat="1" x14ac:dyDescent="0.2">
      <c r="A450" s="255" t="s">
        <v>933</v>
      </c>
      <c r="B450" s="256" t="s">
        <v>47</v>
      </c>
      <c r="C450" s="256" t="s">
        <v>2022</v>
      </c>
      <c r="D450" s="256" t="s">
        <v>2023</v>
      </c>
      <c r="E450" s="257" t="str">
        <f t="shared" si="34"/>
        <v>Men Senior</v>
      </c>
      <c r="F450" s="258">
        <v>32715</v>
      </c>
      <c r="G450" s="259">
        <f t="shared" si="35"/>
        <v>44926</v>
      </c>
      <c r="H450" s="260">
        <f t="shared" si="36"/>
        <v>33</v>
      </c>
      <c r="I450" s="257" t="str">
        <f t="shared" si="37"/>
        <v>Senior</v>
      </c>
      <c r="J450" s="256" t="s">
        <v>1316</v>
      </c>
      <c r="K450" s="261">
        <v>73042700100</v>
      </c>
      <c r="L450" s="262" t="s">
        <v>1527</v>
      </c>
      <c r="O450" s="25"/>
      <c r="P450" s="25"/>
      <c r="Q450" s="307"/>
    </row>
    <row r="451" spans="1:17" s="263" customFormat="1" x14ac:dyDescent="0.2">
      <c r="A451" s="255" t="s">
        <v>935</v>
      </c>
      <c r="B451" s="256" t="s">
        <v>2087</v>
      </c>
      <c r="C451" s="256" t="s">
        <v>362</v>
      </c>
      <c r="D451" s="256" t="s">
        <v>500</v>
      </c>
      <c r="E451" s="257" t="str">
        <f t="shared" si="34"/>
        <v>Men Senior</v>
      </c>
      <c r="F451" s="258">
        <v>35431</v>
      </c>
      <c r="G451" s="259">
        <f t="shared" si="35"/>
        <v>44926</v>
      </c>
      <c r="H451" s="260">
        <f t="shared" si="36"/>
        <v>26</v>
      </c>
      <c r="I451" s="257" t="str">
        <f t="shared" si="37"/>
        <v>Senior</v>
      </c>
      <c r="J451" s="256" t="s">
        <v>1316</v>
      </c>
      <c r="K451" s="261">
        <v>97010100357</v>
      </c>
      <c r="L451" s="262" t="s">
        <v>1527</v>
      </c>
      <c r="Q451" s="307"/>
    </row>
    <row r="452" spans="1:17" s="263" customFormat="1" x14ac:dyDescent="0.2">
      <c r="A452" s="255" t="s">
        <v>936</v>
      </c>
      <c r="B452" s="256" t="s">
        <v>40</v>
      </c>
      <c r="C452" s="256" t="s">
        <v>318</v>
      </c>
      <c r="D452" s="256" t="s">
        <v>989</v>
      </c>
      <c r="E452" s="257" t="str">
        <f t="shared" si="34"/>
        <v>Men Veteran</v>
      </c>
      <c r="F452" s="258">
        <v>28807</v>
      </c>
      <c r="G452" s="259">
        <f t="shared" si="35"/>
        <v>44926</v>
      </c>
      <c r="H452" s="260">
        <f t="shared" si="36"/>
        <v>44</v>
      </c>
      <c r="I452" s="257" t="str">
        <f t="shared" ref="I452:I457" si="38">IF(H452="","Senior",IF(H452&gt;59.999,"Grand Masters",IF(H452&gt;49.999,"Master",IF(H452&gt;39.999,"Veteran",IF(H452&gt;21.999,"Senior",IF(H452&gt;16.999,"U/21","U/16"))))))</f>
        <v>Veteran</v>
      </c>
      <c r="J452" s="256" t="s">
        <v>1316</v>
      </c>
      <c r="K452" s="261">
        <v>97010100357</v>
      </c>
      <c r="L452" s="262" t="s">
        <v>1527</v>
      </c>
      <c r="N452" s="25"/>
      <c r="Q452" s="307"/>
    </row>
    <row r="453" spans="1:17" x14ac:dyDescent="0.2">
      <c r="A453" s="230" t="s">
        <v>938</v>
      </c>
      <c r="B453" s="231" t="s">
        <v>1402</v>
      </c>
      <c r="C453" s="231" t="s">
        <v>939</v>
      </c>
      <c r="D453" s="231" t="s">
        <v>1292</v>
      </c>
      <c r="E453" s="237" t="str">
        <f t="shared" si="34"/>
        <v>Ladies Senior</v>
      </c>
      <c r="F453" s="242">
        <v>31723</v>
      </c>
      <c r="G453" s="239">
        <f t="shared" si="35"/>
        <v>44926</v>
      </c>
      <c r="H453" s="240">
        <f t="shared" si="36"/>
        <v>36</v>
      </c>
      <c r="I453" s="237" t="str">
        <f t="shared" si="38"/>
        <v>Senior</v>
      </c>
      <c r="J453" s="231" t="s">
        <v>67</v>
      </c>
      <c r="K453" s="241">
        <v>78111310347</v>
      </c>
      <c r="L453" s="246" t="s">
        <v>1527</v>
      </c>
      <c r="O453" s="263"/>
      <c r="P453" s="263"/>
    </row>
    <row r="454" spans="1:17" x14ac:dyDescent="0.2">
      <c r="A454" s="230" t="s">
        <v>940</v>
      </c>
      <c r="B454" s="231" t="s">
        <v>1293</v>
      </c>
      <c r="C454" s="231" t="s">
        <v>119</v>
      </c>
      <c r="D454" s="231" t="s">
        <v>941</v>
      </c>
      <c r="E454" s="237" t="str">
        <f t="shared" si="34"/>
        <v>Men Master</v>
      </c>
      <c r="F454" s="242">
        <v>26264</v>
      </c>
      <c r="G454" s="239">
        <f t="shared" si="35"/>
        <v>44926</v>
      </c>
      <c r="H454" s="240">
        <f t="shared" si="36"/>
        <v>51</v>
      </c>
      <c r="I454" s="237" t="str">
        <f t="shared" si="38"/>
        <v>Master</v>
      </c>
      <c r="J454" s="231" t="s">
        <v>1316</v>
      </c>
      <c r="K454" s="241">
        <v>86110700053</v>
      </c>
      <c r="L454" s="246" t="s">
        <v>1527</v>
      </c>
    </row>
    <row r="455" spans="1:17" x14ac:dyDescent="0.2">
      <c r="A455" s="230" t="s">
        <v>942</v>
      </c>
      <c r="B455" s="231" t="s">
        <v>1293</v>
      </c>
      <c r="C455" s="231" t="s">
        <v>943</v>
      </c>
      <c r="D455" s="231" t="s">
        <v>944</v>
      </c>
      <c r="E455" s="237" t="str">
        <f t="shared" si="34"/>
        <v>Men Grand Masters</v>
      </c>
      <c r="F455" s="242"/>
      <c r="G455" s="239">
        <f t="shared" si="35"/>
        <v>44926</v>
      </c>
      <c r="H455" s="240">
        <f t="shared" si="36"/>
        <v>123</v>
      </c>
      <c r="I455" s="237" t="str">
        <f t="shared" si="38"/>
        <v>Grand Masters</v>
      </c>
      <c r="J455" s="231" t="s">
        <v>1316</v>
      </c>
      <c r="K455" s="241">
        <v>71112700080</v>
      </c>
      <c r="L455" s="246" t="s">
        <v>1527</v>
      </c>
    </row>
    <row r="456" spans="1:17" x14ac:dyDescent="0.2">
      <c r="A456" s="230" t="s">
        <v>945</v>
      </c>
      <c r="B456" s="231" t="s">
        <v>1293</v>
      </c>
      <c r="C456" s="231" t="s">
        <v>467</v>
      </c>
      <c r="D456" s="231" t="s">
        <v>944</v>
      </c>
      <c r="E456" s="237" t="str">
        <f t="shared" si="34"/>
        <v>Ladies Grand Masters</v>
      </c>
      <c r="F456" s="242"/>
      <c r="G456" s="239">
        <f t="shared" si="35"/>
        <v>44926</v>
      </c>
      <c r="H456" s="240">
        <f t="shared" si="36"/>
        <v>123</v>
      </c>
      <c r="I456" s="237" t="str">
        <f t="shared" si="38"/>
        <v>Grand Masters</v>
      </c>
      <c r="J456" s="231" t="s">
        <v>67</v>
      </c>
      <c r="K456" s="241"/>
      <c r="L456" s="246"/>
    </row>
    <row r="457" spans="1:17" x14ac:dyDescent="0.2">
      <c r="A457" s="230" t="s">
        <v>946</v>
      </c>
      <c r="B457" s="231" t="s">
        <v>1309</v>
      </c>
      <c r="C457" s="231" t="s">
        <v>1979</v>
      </c>
      <c r="D457" s="231" t="s">
        <v>947</v>
      </c>
      <c r="E457" s="237" t="str">
        <f t="shared" si="34"/>
        <v>Men Veteran</v>
      </c>
      <c r="F457" s="242">
        <v>28259</v>
      </c>
      <c r="G457" s="239">
        <f t="shared" si="35"/>
        <v>44926</v>
      </c>
      <c r="H457" s="240">
        <f t="shared" si="36"/>
        <v>45</v>
      </c>
      <c r="I457" s="237" t="str">
        <f t="shared" si="38"/>
        <v>Veteran</v>
      </c>
      <c r="J457" s="231" t="s">
        <v>1316</v>
      </c>
      <c r="K457" s="241"/>
      <c r="L457" s="246"/>
    </row>
    <row r="458" spans="1:17" x14ac:dyDescent="0.2">
      <c r="A458" s="230" t="s">
        <v>948</v>
      </c>
      <c r="B458" s="231" t="s">
        <v>1293</v>
      </c>
      <c r="C458" s="231" t="s">
        <v>949</v>
      </c>
      <c r="D458" s="231" t="s">
        <v>950</v>
      </c>
      <c r="E458" s="237" t="str">
        <f t="shared" si="34"/>
        <v>Men Veteran</v>
      </c>
      <c r="F458" s="242">
        <v>29933</v>
      </c>
      <c r="G458" s="239">
        <f t="shared" si="35"/>
        <v>44926</v>
      </c>
      <c r="H458" s="240">
        <f t="shared" si="36"/>
        <v>41</v>
      </c>
      <c r="I458" s="237" t="str">
        <f>IF(H458="","Men Senior",IF(H458&gt;59.999,"Grand Masters",IF(H458&gt;49.999,"Master",IF(H458&gt;39.999,"Veteran",IF(H458&gt;21.999,"Senior",IF(H458&gt;16.999,"U/21","U/16"))))))</f>
        <v>Veteran</v>
      </c>
      <c r="J458" s="231" t="s">
        <v>1316</v>
      </c>
      <c r="K458" s="241">
        <v>77051400126</v>
      </c>
      <c r="L458" s="246" t="s">
        <v>1527</v>
      </c>
    </row>
    <row r="459" spans="1:17" x14ac:dyDescent="0.2">
      <c r="A459" s="230" t="s">
        <v>951</v>
      </c>
      <c r="B459" s="231" t="s">
        <v>1293</v>
      </c>
      <c r="C459" s="231" t="s">
        <v>952</v>
      </c>
      <c r="D459" s="231" t="s">
        <v>322</v>
      </c>
      <c r="E459" s="237" t="str">
        <f t="shared" si="34"/>
        <v>Men Grand Masters</v>
      </c>
      <c r="F459" s="242"/>
      <c r="G459" s="239">
        <f t="shared" si="35"/>
        <v>44926</v>
      </c>
      <c r="H459" s="240">
        <f t="shared" si="36"/>
        <v>123</v>
      </c>
      <c r="I459" s="237" t="str">
        <f>IF(H459="","Men Senior",IF(H459&gt;59.999,"Grand Masters",IF(H459&gt;49.999,"Master",IF(H459&gt;39.999,"Veteran",IF(H459&gt;21.999,"Senior",IF(H459&gt;16.999,"U/21","U/16"))))))</f>
        <v>Grand Masters</v>
      </c>
      <c r="J459" s="231" t="s">
        <v>1316</v>
      </c>
      <c r="K459" s="241"/>
      <c r="L459" s="246"/>
    </row>
    <row r="460" spans="1:17" x14ac:dyDescent="0.2">
      <c r="A460" s="230" t="s">
        <v>953</v>
      </c>
      <c r="B460" s="231" t="s">
        <v>1293</v>
      </c>
      <c r="C460" s="231" t="s">
        <v>969</v>
      </c>
      <c r="D460" s="231" t="s">
        <v>322</v>
      </c>
      <c r="E460" s="237" t="str">
        <f t="shared" si="34"/>
        <v>Men Grand Masters</v>
      </c>
      <c r="F460" s="242"/>
      <c r="G460" s="239">
        <f t="shared" si="35"/>
        <v>44926</v>
      </c>
      <c r="H460" s="240">
        <f t="shared" si="36"/>
        <v>123</v>
      </c>
      <c r="I460" s="237" t="str">
        <f t="shared" ref="I460:I491" si="39">IF(H460="","Senior",IF(H460&gt;59.999,"Grand Masters",IF(H460&gt;49.999,"Master",IF(H460&gt;39.999,"Veteran",IF(H460&gt;21.999,"Senior",IF(H460&gt;16.999,"U/21","U/16"))))))</f>
        <v>Grand Masters</v>
      </c>
      <c r="J460" s="231" t="s">
        <v>1316</v>
      </c>
      <c r="K460" s="241"/>
      <c r="L460" s="246"/>
    </row>
    <row r="461" spans="1:17" x14ac:dyDescent="0.2">
      <c r="A461" s="230" t="s">
        <v>954</v>
      </c>
      <c r="B461" s="231" t="s">
        <v>1293</v>
      </c>
      <c r="C461" s="231" t="s">
        <v>397</v>
      </c>
      <c r="D461" s="231" t="s">
        <v>230</v>
      </c>
      <c r="E461" s="237" t="str">
        <f t="shared" si="34"/>
        <v>Men Grand Masters</v>
      </c>
      <c r="F461" s="242"/>
      <c r="G461" s="239">
        <f t="shared" si="35"/>
        <v>44926</v>
      </c>
      <c r="H461" s="240">
        <f t="shared" si="36"/>
        <v>123</v>
      </c>
      <c r="I461" s="237" t="str">
        <f t="shared" si="39"/>
        <v>Grand Masters</v>
      </c>
      <c r="J461" s="231" t="s">
        <v>1316</v>
      </c>
      <c r="K461" s="241"/>
      <c r="L461" s="246"/>
    </row>
    <row r="462" spans="1:17" x14ac:dyDescent="0.2">
      <c r="A462" s="230" t="s">
        <v>955</v>
      </c>
      <c r="B462" s="231" t="s">
        <v>1293</v>
      </c>
      <c r="C462" s="231" t="s">
        <v>956</v>
      </c>
      <c r="D462" s="231" t="s">
        <v>230</v>
      </c>
      <c r="E462" s="237" t="str">
        <f t="shared" si="34"/>
        <v>Men Grand Masters</v>
      </c>
      <c r="F462" s="242"/>
      <c r="G462" s="239">
        <f t="shared" si="35"/>
        <v>44926</v>
      </c>
      <c r="H462" s="240">
        <f t="shared" si="36"/>
        <v>123</v>
      </c>
      <c r="I462" s="237" t="str">
        <f t="shared" si="39"/>
        <v>Grand Masters</v>
      </c>
      <c r="J462" s="231" t="s">
        <v>1316</v>
      </c>
      <c r="K462" s="241"/>
      <c r="L462" s="246"/>
    </row>
    <row r="463" spans="1:17" x14ac:dyDescent="0.2">
      <c r="A463" s="230" t="s">
        <v>957</v>
      </c>
      <c r="B463" s="231" t="s">
        <v>1293</v>
      </c>
      <c r="C463" s="231" t="s">
        <v>224</v>
      </c>
      <c r="D463" s="231" t="s">
        <v>1959</v>
      </c>
      <c r="E463" s="237" t="str">
        <f t="shared" si="34"/>
        <v>Men Grand Masters</v>
      </c>
      <c r="F463" s="242">
        <v>20142</v>
      </c>
      <c r="G463" s="239">
        <f t="shared" si="35"/>
        <v>44926</v>
      </c>
      <c r="H463" s="240">
        <f t="shared" si="36"/>
        <v>67</v>
      </c>
      <c r="I463" s="237" t="str">
        <f t="shared" si="39"/>
        <v>Grand Masters</v>
      </c>
      <c r="J463" s="231" t="s">
        <v>1316</v>
      </c>
      <c r="K463" s="241"/>
      <c r="L463" s="246"/>
      <c r="N463" s="293"/>
    </row>
    <row r="464" spans="1:17" s="287" customFormat="1" ht="13.5" customHeight="1" x14ac:dyDescent="0.2">
      <c r="A464" s="279" t="s">
        <v>958</v>
      </c>
      <c r="B464" s="280" t="s">
        <v>42</v>
      </c>
      <c r="C464" s="280" t="s">
        <v>97</v>
      </c>
      <c r="D464" s="280" t="s">
        <v>249</v>
      </c>
      <c r="E464" s="281" t="str">
        <f t="shared" si="34"/>
        <v>Men Master</v>
      </c>
      <c r="F464" s="292">
        <v>25253</v>
      </c>
      <c r="G464" s="283">
        <f t="shared" si="35"/>
        <v>44926</v>
      </c>
      <c r="H464" s="284">
        <f t="shared" si="36"/>
        <v>53</v>
      </c>
      <c r="I464" s="281" t="str">
        <f t="shared" si="39"/>
        <v>Master</v>
      </c>
      <c r="J464" s="280" t="s">
        <v>1316</v>
      </c>
      <c r="K464" s="285">
        <v>69021900017</v>
      </c>
      <c r="L464" s="286" t="s">
        <v>1527</v>
      </c>
      <c r="O464" s="25"/>
      <c r="P464" s="25"/>
      <c r="Q464" s="307"/>
    </row>
    <row r="465" spans="1:17" s="287" customFormat="1" x14ac:dyDescent="0.2">
      <c r="A465" s="279" t="s">
        <v>959</v>
      </c>
      <c r="B465" s="280" t="s">
        <v>42</v>
      </c>
      <c r="C465" s="280" t="s">
        <v>448</v>
      </c>
      <c r="D465" s="280" t="s">
        <v>180</v>
      </c>
      <c r="E465" s="281" t="str">
        <f t="shared" si="34"/>
        <v>Men Master</v>
      </c>
      <c r="F465" s="292">
        <v>24440</v>
      </c>
      <c r="G465" s="283">
        <f t="shared" si="35"/>
        <v>44926</v>
      </c>
      <c r="H465" s="284">
        <f t="shared" si="36"/>
        <v>56</v>
      </c>
      <c r="I465" s="281" t="str">
        <f t="shared" si="39"/>
        <v>Master</v>
      </c>
      <c r="J465" s="280" t="s">
        <v>1316</v>
      </c>
      <c r="K465" s="285">
        <v>66112900319</v>
      </c>
      <c r="L465" s="286" t="s">
        <v>1527</v>
      </c>
      <c r="N465" s="25"/>
      <c r="Q465" s="307"/>
    </row>
    <row r="466" spans="1:17" x14ac:dyDescent="0.2">
      <c r="A466" s="230" t="s">
        <v>960</v>
      </c>
      <c r="B466" s="231" t="s">
        <v>1307</v>
      </c>
      <c r="C466" s="231" t="s">
        <v>964</v>
      </c>
      <c r="D466" s="231" t="s">
        <v>354</v>
      </c>
      <c r="E466" s="237" t="str">
        <f t="shared" si="34"/>
        <v>Men Senior</v>
      </c>
      <c r="F466" s="242">
        <v>32967</v>
      </c>
      <c r="G466" s="239">
        <f t="shared" si="35"/>
        <v>44926</v>
      </c>
      <c r="H466" s="240">
        <f t="shared" si="36"/>
        <v>32</v>
      </c>
      <c r="I466" s="237" t="str">
        <f t="shared" si="39"/>
        <v>Senior</v>
      </c>
      <c r="J466" s="231" t="s">
        <v>1316</v>
      </c>
      <c r="K466" s="241">
        <v>66112900318</v>
      </c>
      <c r="L466" s="246" t="s">
        <v>1527</v>
      </c>
      <c r="N466" s="287"/>
      <c r="O466" s="287"/>
      <c r="P466" s="287"/>
    </row>
    <row r="467" spans="1:17" s="287" customFormat="1" x14ac:dyDescent="0.2">
      <c r="A467" s="279" t="s">
        <v>961</v>
      </c>
      <c r="B467" s="280" t="s">
        <v>41</v>
      </c>
      <c r="C467" s="280" t="s">
        <v>1985</v>
      </c>
      <c r="D467" s="280" t="s">
        <v>968</v>
      </c>
      <c r="E467" s="281" t="str">
        <f t="shared" si="34"/>
        <v>Men Veteran</v>
      </c>
      <c r="F467" s="292">
        <v>28810</v>
      </c>
      <c r="G467" s="283">
        <f t="shared" si="35"/>
        <v>44926</v>
      </c>
      <c r="H467" s="284">
        <f t="shared" si="36"/>
        <v>44</v>
      </c>
      <c r="I467" s="281" t="str">
        <f t="shared" si="39"/>
        <v>Veteran</v>
      </c>
      <c r="J467" s="280" t="s">
        <v>1316</v>
      </c>
      <c r="K467" s="285">
        <v>78111610343</v>
      </c>
      <c r="L467" s="286" t="s">
        <v>1527</v>
      </c>
      <c r="O467" s="25"/>
      <c r="P467" s="25"/>
      <c r="Q467" s="307"/>
    </row>
    <row r="468" spans="1:17" s="287" customFormat="1" x14ac:dyDescent="0.2">
      <c r="A468" s="279" t="s">
        <v>962</v>
      </c>
      <c r="B468" s="280" t="s">
        <v>42</v>
      </c>
      <c r="C468" s="280" t="s">
        <v>971</v>
      </c>
      <c r="D468" s="280" t="s">
        <v>972</v>
      </c>
      <c r="E468" s="281" t="str">
        <f t="shared" si="34"/>
        <v>Men Master</v>
      </c>
      <c r="F468" s="292">
        <v>24804</v>
      </c>
      <c r="G468" s="283">
        <f t="shared" si="35"/>
        <v>44926</v>
      </c>
      <c r="H468" s="284">
        <f t="shared" si="36"/>
        <v>55</v>
      </c>
      <c r="I468" s="281" t="str">
        <f t="shared" si="39"/>
        <v>Master</v>
      </c>
      <c r="J468" s="280" t="s">
        <v>1316</v>
      </c>
      <c r="K468" s="285">
        <v>67112800048</v>
      </c>
      <c r="L468" s="286" t="s">
        <v>1527</v>
      </c>
      <c r="N468" s="263"/>
      <c r="Q468" s="307"/>
    </row>
    <row r="469" spans="1:17" s="263" customFormat="1" x14ac:dyDescent="0.2">
      <c r="A469" s="255" t="s">
        <v>963</v>
      </c>
      <c r="B469" s="256" t="s">
        <v>38</v>
      </c>
      <c r="C469" s="256" t="s">
        <v>451</v>
      </c>
      <c r="D469" s="256" t="s">
        <v>346</v>
      </c>
      <c r="E469" s="257" t="str">
        <f t="shared" si="34"/>
        <v>Men Senior</v>
      </c>
      <c r="F469" s="258">
        <v>32630</v>
      </c>
      <c r="G469" s="259">
        <f t="shared" si="35"/>
        <v>44926</v>
      </c>
      <c r="H469" s="260">
        <f t="shared" si="36"/>
        <v>33</v>
      </c>
      <c r="I469" s="257" t="str">
        <f t="shared" si="39"/>
        <v>Senior</v>
      </c>
      <c r="J469" s="256" t="s">
        <v>1316</v>
      </c>
      <c r="K469" s="261">
        <v>89050200036</v>
      </c>
      <c r="L469" s="262" t="s">
        <v>1527</v>
      </c>
      <c r="N469" s="25"/>
      <c r="O469" s="287"/>
      <c r="P469" s="287"/>
      <c r="Q469" s="307"/>
    </row>
    <row r="470" spans="1:17" x14ac:dyDescent="0.2">
      <c r="A470" s="230" t="s">
        <v>973</v>
      </c>
      <c r="B470" s="231" t="s">
        <v>1399</v>
      </c>
      <c r="C470" s="231" t="s">
        <v>252</v>
      </c>
      <c r="D470" s="231" t="s">
        <v>210</v>
      </c>
      <c r="E470" s="237" t="str">
        <f t="shared" si="34"/>
        <v>Men Senior</v>
      </c>
      <c r="F470" s="242">
        <v>32006</v>
      </c>
      <c r="G470" s="239">
        <f t="shared" si="35"/>
        <v>44926</v>
      </c>
      <c r="H470" s="240">
        <f t="shared" si="36"/>
        <v>35</v>
      </c>
      <c r="I470" s="237" t="str">
        <f t="shared" si="39"/>
        <v>Senior</v>
      </c>
      <c r="J470" s="231" t="s">
        <v>1316</v>
      </c>
      <c r="K470" s="241">
        <v>89050200036</v>
      </c>
      <c r="L470" s="246" t="s">
        <v>1527</v>
      </c>
      <c r="O470" s="263"/>
      <c r="P470" s="263"/>
    </row>
    <row r="471" spans="1:17" x14ac:dyDescent="0.2">
      <c r="A471" s="234" t="s">
        <v>974</v>
      </c>
      <c r="B471" s="231" t="s">
        <v>1449</v>
      </c>
      <c r="C471" s="231" t="s">
        <v>983</v>
      </c>
      <c r="D471" s="231" t="s">
        <v>129</v>
      </c>
      <c r="E471" s="237" t="str">
        <f t="shared" si="34"/>
        <v>Men Veteran</v>
      </c>
      <c r="F471" s="242">
        <v>29587</v>
      </c>
      <c r="G471" s="239">
        <f t="shared" si="35"/>
        <v>44926</v>
      </c>
      <c r="H471" s="240">
        <f t="shared" si="36"/>
        <v>42</v>
      </c>
      <c r="I471" s="237" t="str">
        <f t="shared" si="39"/>
        <v>Veteran</v>
      </c>
      <c r="J471" s="231" t="s">
        <v>1316</v>
      </c>
      <c r="K471" s="241">
        <v>87081700117</v>
      </c>
      <c r="L471" s="246" t="s">
        <v>1527</v>
      </c>
    </row>
    <row r="472" spans="1:17" x14ac:dyDescent="0.2">
      <c r="A472" s="230" t="s">
        <v>975</v>
      </c>
      <c r="B472" s="231" t="s">
        <v>1449</v>
      </c>
      <c r="C472" s="231" t="s">
        <v>90</v>
      </c>
      <c r="D472" s="231" t="s">
        <v>358</v>
      </c>
      <c r="E472" s="237" t="str">
        <f t="shared" si="34"/>
        <v>Men Senior</v>
      </c>
      <c r="F472" s="242">
        <v>31894</v>
      </c>
      <c r="G472" s="239">
        <f t="shared" si="35"/>
        <v>44926</v>
      </c>
      <c r="H472" s="240">
        <f t="shared" si="36"/>
        <v>35</v>
      </c>
      <c r="I472" s="237" t="str">
        <f t="shared" si="39"/>
        <v>Senior</v>
      </c>
      <c r="J472" s="231" t="s">
        <v>1316</v>
      </c>
      <c r="K472" s="241"/>
      <c r="L472" s="246"/>
    </row>
    <row r="473" spans="1:17" x14ac:dyDescent="0.2">
      <c r="A473" s="234" t="s">
        <v>976</v>
      </c>
      <c r="B473" s="231" t="s">
        <v>1449</v>
      </c>
      <c r="C473" s="231" t="s">
        <v>984</v>
      </c>
      <c r="D473" s="231" t="s">
        <v>105</v>
      </c>
      <c r="E473" s="237" t="str">
        <f t="shared" si="34"/>
        <v>Men Senior</v>
      </c>
      <c r="F473" s="242">
        <v>30322</v>
      </c>
      <c r="G473" s="239">
        <f t="shared" si="35"/>
        <v>44926</v>
      </c>
      <c r="H473" s="240">
        <f t="shared" si="36"/>
        <v>39</v>
      </c>
      <c r="I473" s="237" t="str">
        <f t="shared" si="39"/>
        <v>Senior</v>
      </c>
      <c r="J473" s="231" t="s">
        <v>1316</v>
      </c>
      <c r="K473" s="241">
        <v>8704275076080</v>
      </c>
      <c r="L473" s="246" t="s">
        <v>1530</v>
      </c>
    </row>
    <row r="474" spans="1:17" x14ac:dyDescent="0.2">
      <c r="A474" s="234" t="s">
        <v>977</v>
      </c>
      <c r="B474" s="231" t="s">
        <v>1449</v>
      </c>
      <c r="C474" s="231" t="s">
        <v>985</v>
      </c>
      <c r="D474" s="231" t="s">
        <v>258</v>
      </c>
      <c r="E474" s="237" t="str">
        <f t="shared" si="34"/>
        <v>Men Veteran</v>
      </c>
      <c r="F474" s="242">
        <v>28564</v>
      </c>
      <c r="G474" s="239">
        <f t="shared" si="35"/>
        <v>44926</v>
      </c>
      <c r="H474" s="240">
        <f t="shared" si="36"/>
        <v>44</v>
      </c>
      <c r="I474" s="237" t="str">
        <f t="shared" si="39"/>
        <v>Veteran</v>
      </c>
      <c r="J474" s="231" t="s">
        <v>1316</v>
      </c>
      <c r="K474" s="241"/>
      <c r="L474" s="246" t="s">
        <v>1527</v>
      </c>
    </row>
    <row r="475" spans="1:17" x14ac:dyDescent="0.2">
      <c r="A475" s="234" t="s">
        <v>978</v>
      </c>
      <c r="B475" s="231" t="s">
        <v>1448</v>
      </c>
      <c r="C475" s="231" t="s">
        <v>483</v>
      </c>
      <c r="D475" s="231" t="s">
        <v>361</v>
      </c>
      <c r="E475" s="237" t="str">
        <f t="shared" si="34"/>
        <v>Men Senior</v>
      </c>
      <c r="F475" s="242">
        <v>32613</v>
      </c>
      <c r="G475" s="239">
        <f t="shared" si="35"/>
        <v>44926</v>
      </c>
      <c r="H475" s="240">
        <f t="shared" si="36"/>
        <v>33</v>
      </c>
      <c r="I475" s="237" t="str">
        <f t="shared" si="39"/>
        <v>Senior</v>
      </c>
      <c r="J475" s="231" t="s">
        <v>1316</v>
      </c>
      <c r="K475" s="241"/>
      <c r="L475" s="246"/>
    </row>
    <row r="476" spans="1:17" x14ac:dyDescent="0.2">
      <c r="A476" s="230" t="s">
        <v>979</v>
      </c>
      <c r="B476" s="231" t="s">
        <v>2088</v>
      </c>
      <c r="C476" s="231" t="s">
        <v>988</v>
      </c>
      <c r="D476" s="231" t="s">
        <v>346</v>
      </c>
      <c r="E476" s="237" t="str">
        <f t="shared" si="34"/>
        <v>Men Master</v>
      </c>
      <c r="F476" s="242">
        <v>24222</v>
      </c>
      <c r="G476" s="239">
        <f t="shared" si="35"/>
        <v>44926</v>
      </c>
      <c r="H476" s="240">
        <f t="shared" si="36"/>
        <v>56</v>
      </c>
      <c r="I476" s="237" t="str">
        <f t="shared" si="39"/>
        <v>Master</v>
      </c>
      <c r="J476" s="231" t="s">
        <v>1316</v>
      </c>
      <c r="K476" s="241"/>
      <c r="L476" s="246"/>
    </row>
    <row r="477" spans="1:17" x14ac:dyDescent="0.2">
      <c r="A477" s="234" t="s">
        <v>980</v>
      </c>
      <c r="B477" s="231" t="s">
        <v>1448</v>
      </c>
      <c r="C477" s="231" t="s">
        <v>192</v>
      </c>
      <c r="D477" s="231" t="s">
        <v>346</v>
      </c>
      <c r="E477" s="237" t="str">
        <f t="shared" si="34"/>
        <v>Men Senior</v>
      </c>
      <c r="F477" s="242">
        <v>36168</v>
      </c>
      <c r="G477" s="239">
        <f t="shared" si="35"/>
        <v>44926</v>
      </c>
      <c r="H477" s="240">
        <f t="shared" si="36"/>
        <v>23</v>
      </c>
      <c r="I477" s="237" t="str">
        <f t="shared" si="39"/>
        <v>Senior</v>
      </c>
      <c r="J477" s="231" t="s">
        <v>1316</v>
      </c>
      <c r="K477" s="241">
        <v>66042500619</v>
      </c>
      <c r="L477" s="246" t="s">
        <v>1527</v>
      </c>
    </row>
    <row r="478" spans="1:17" x14ac:dyDescent="0.2">
      <c r="A478" s="234" t="s">
        <v>981</v>
      </c>
      <c r="B478" s="231" t="s">
        <v>1448</v>
      </c>
      <c r="C478" s="231" t="s">
        <v>104</v>
      </c>
      <c r="D478" s="231" t="s">
        <v>989</v>
      </c>
      <c r="E478" s="237" t="str">
        <f t="shared" si="34"/>
        <v>Men Senior</v>
      </c>
      <c r="F478" s="242">
        <v>32071</v>
      </c>
      <c r="G478" s="239">
        <f t="shared" si="35"/>
        <v>44926</v>
      </c>
      <c r="H478" s="240">
        <f t="shared" si="36"/>
        <v>35</v>
      </c>
      <c r="I478" s="237" t="str">
        <f t="shared" si="39"/>
        <v>Senior</v>
      </c>
      <c r="J478" s="231" t="s">
        <v>1316</v>
      </c>
      <c r="K478" s="241"/>
      <c r="L478" s="246"/>
    </row>
    <row r="479" spans="1:17" x14ac:dyDescent="0.2">
      <c r="A479" s="230" t="s">
        <v>982</v>
      </c>
      <c r="B479" s="231" t="s">
        <v>2088</v>
      </c>
      <c r="C479" s="231" t="s">
        <v>990</v>
      </c>
      <c r="D479" s="231" t="s">
        <v>991</v>
      </c>
      <c r="E479" s="237" t="str">
        <f t="shared" si="34"/>
        <v>Men Veteran</v>
      </c>
      <c r="F479" s="242">
        <v>28263</v>
      </c>
      <c r="G479" s="239">
        <f t="shared" si="35"/>
        <v>44926</v>
      </c>
      <c r="H479" s="240">
        <f t="shared" si="36"/>
        <v>45</v>
      </c>
      <c r="I479" s="237" t="str">
        <f t="shared" si="39"/>
        <v>Veteran</v>
      </c>
      <c r="J479" s="231" t="s">
        <v>1316</v>
      </c>
      <c r="K479" s="241"/>
      <c r="L479" s="246"/>
      <c r="N479" s="263"/>
    </row>
    <row r="480" spans="1:17" s="263" customFormat="1" x14ac:dyDescent="0.2">
      <c r="A480" s="255" t="s">
        <v>986</v>
      </c>
      <c r="B480" s="256" t="s">
        <v>2087</v>
      </c>
      <c r="C480" s="256" t="s">
        <v>992</v>
      </c>
      <c r="D480" s="256" t="s">
        <v>173</v>
      </c>
      <c r="E480" s="257" t="str">
        <f t="shared" si="34"/>
        <v>Men Veteran</v>
      </c>
      <c r="F480" s="258">
        <v>28198</v>
      </c>
      <c r="G480" s="259">
        <f t="shared" si="35"/>
        <v>44926</v>
      </c>
      <c r="H480" s="260">
        <f t="shared" si="36"/>
        <v>45</v>
      </c>
      <c r="I480" s="257" t="str">
        <f t="shared" si="39"/>
        <v>Veteran</v>
      </c>
      <c r="J480" s="256" t="s">
        <v>1316</v>
      </c>
      <c r="K480" s="261">
        <v>77031400058</v>
      </c>
      <c r="L480" s="262" t="s">
        <v>1527</v>
      </c>
      <c r="N480" s="25"/>
      <c r="O480" s="25"/>
      <c r="P480" s="25"/>
      <c r="Q480" s="307"/>
    </row>
    <row r="481" spans="1:17" x14ac:dyDescent="0.2">
      <c r="A481" s="255" t="s">
        <v>987</v>
      </c>
      <c r="B481" s="256" t="s">
        <v>47</v>
      </c>
      <c r="C481" s="256" t="s">
        <v>2096</v>
      </c>
      <c r="D481" s="256" t="s">
        <v>150</v>
      </c>
      <c r="E481" s="257" t="str">
        <f t="shared" si="34"/>
        <v>Men Veteran</v>
      </c>
      <c r="F481" s="258">
        <v>30060</v>
      </c>
      <c r="G481" s="259">
        <f t="shared" si="35"/>
        <v>44926</v>
      </c>
      <c r="H481" s="260">
        <f t="shared" si="36"/>
        <v>40</v>
      </c>
      <c r="I481" s="257" t="str">
        <f t="shared" si="39"/>
        <v>Veteran</v>
      </c>
      <c r="J481" s="256" t="s">
        <v>1316</v>
      </c>
      <c r="K481" s="261">
        <v>82041910569</v>
      </c>
      <c r="L481" s="262" t="s">
        <v>1527</v>
      </c>
      <c r="O481" s="263"/>
      <c r="P481" s="263"/>
    </row>
    <row r="482" spans="1:17" x14ac:dyDescent="0.2">
      <c r="A482" s="230" t="s">
        <v>993</v>
      </c>
      <c r="B482" s="231" t="s">
        <v>1408</v>
      </c>
      <c r="C482" s="231" t="s">
        <v>97</v>
      </c>
      <c r="D482" s="231" t="s">
        <v>1002</v>
      </c>
      <c r="E482" s="237" t="str">
        <f t="shared" si="34"/>
        <v>Men Veteran</v>
      </c>
      <c r="F482" s="242">
        <v>27681</v>
      </c>
      <c r="G482" s="239">
        <f t="shared" si="35"/>
        <v>44926</v>
      </c>
      <c r="H482" s="240">
        <f t="shared" si="36"/>
        <v>47</v>
      </c>
      <c r="I482" s="237" t="str">
        <f t="shared" si="39"/>
        <v>Veteran</v>
      </c>
      <c r="J482" s="231" t="s">
        <v>1316</v>
      </c>
      <c r="K482" s="241">
        <v>56050200165</v>
      </c>
      <c r="L482" s="246"/>
    </row>
    <row r="483" spans="1:17" x14ac:dyDescent="0.2">
      <c r="A483" s="230" t="s">
        <v>994</v>
      </c>
      <c r="B483" s="231" t="s">
        <v>1408</v>
      </c>
      <c r="C483" s="231" t="s">
        <v>1003</v>
      </c>
      <c r="D483" s="231" t="s">
        <v>1004</v>
      </c>
      <c r="E483" s="237" t="str">
        <f t="shared" si="34"/>
        <v>Men Master</v>
      </c>
      <c r="F483" s="242">
        <v>24101</v>
      </c>
      <c r="G483" s="239">
        <f t="shared" si="35"/>
        <v>44926</v>
      </c>
      <c r="H483" s="240">
        <f t="shared" si="36"/>
        <v>57</v>
      </c>
      <c r="I483" s="237" t="str">
        <f t="shared" si="39"/>
        <v>Master</v>
      </c>
      <c r="J483" s="231" t="s">
        <v>1316</v>
      </c>
      <c r="K483" s="241"/>
      <c r="L483" s="246"/>
    </row>
    <row r="484" spans="1:17" x14ac:dyDescent="0.2">
      <c r="A484" s="230" t="s">
        <v>995</v>
      </c>
      <c r="B484" s="231" t="s">
        <v>1408</v>
      </c>
      <c r="C484" s="231" t="s">
        <v>72</v>
      </c>
      <c r="D484" s="231" t="s">
        <v>394</v>
      </c>
      <c r="E484" s="237" t="str">
        <f t="shared" ref="E484:E547" si="40">CONCATENATE(J484," ",I484)</f>
        <v>Men Veteran</v>
      </c>
      <c r="F484" s="242">
        <v>29024</v>
      </c>
      <c r="G484" s="239">
        <f t="shared" ref="G484:G547" si="41">$G$5</f>
        <v>44926</v>
      </c>
      <c r="H484" s="240">
        <f t="shared" ref="H484:H547" si="42">INT(YEARFRAC(F484,G484))</f>
        <v>43</v>
      </c>
      <c r="I484" s="237" t="str">
        <f t="shared" si="39"/>
        <v>Veteran</v>
      </c>
      <c r="J484" s="231" t="s">
        <v>1316</v>
      </c>
      <c r="K484" s="241"/>
      <c r="L484" s="246"/>
    </row>
    <row r="485" spans="1:17" x14ac:dyDescent="0.2">
      <c r="A485" s="230" t="s">
        <v>996</v>
      </c>
      <c r="B485" s="231" t="s">
        <v>1408</v>
      </c>
      <c r="C485" s="231" t="s">
        <v>248</v>
      </c>
      <c r="D485" s="231" t="s">
        <v>1005</v>
      </c>
      <c r="E485" s="237" t="str">
        <f t="shared" si="40"/>
        <v>Men Master</v>
      </c>
      <c r="F485" s="242">
        <v>24059</v>
      </c>
      <c r="G485" s="239">
        <f t="shared" si="41"/>
        <v>44926</v>
      </c>
      <c r="H485" s="240">
        <f t="shared" si="42"/>
        <v>57</v>
      </c>
      <c r="I485" s="237" t="str">
        <f t="shared" si="39"/>
        <v>Master</v>
      </c>
      <c r="J485" s="231" t="s">
        <v>1316</v>
      </c>
      <c r="K485" s="241"/>
      <c r="L485" s="246"/>
    </row>
    <row r="486" spans="1:17" x14ac:dyDescent="0.2">
      <c r="A486" s="230" t="s">
        <v>997</v>
      </c>
      <c r="B486" s="231" t="s">
        <v>1408</v>
      </c>
      <c r="C486" s="231" t="s">
        <v>101</v>
      </c>
      <c r="D486" s="231" t="s">
        <v>154</v>
      </c>
      <c r="E486" s="237" t="str">
        <f t="shared" si="40"/>
        <v>Men Grand Masters</v>
      </c>
      <c r="F486" s="242">
        <v>22047</v>
      </c>
      <c r="G486" s="239">
        <f t="shared" si="41"/>
        <v>44926</v>
      </c>
      <c r="H486" s="240">
        <f t="shared" si="42"/>
        <v>62</v>
      </c>
      <c r="I486" s="237" t="str">
        <f t="shared" si="39"/>
        <v>Grand Masters</v>
      </c>
      <c r="J486" s="231" t="s">
        <v>1316</v>
      </c>
      <c r="K486" s="241"/>
      <c r="L486" s="246"/>
    </row>
    <row r="487" spans="1:17" x14ac:dyDescent="0.2">
      <c r="A487" s="230" t="s">
        <v>998</v>
      </c>
      <c r="B487" s="231" t="s">
        <v>1408</v>
      </c>
      <c r="C487" s="231" t="s">
        <v>87</v>
      </c>
      <c r="D487" s="231" t="s">
        <v>154</v>
      </c>
      <c r="E487" s="237" t="str">
        <f t="shared" si="40"/>
        <v>Men Senior</v>
      </c>
      <c r="F487" s="242">
        <v>34721</v>
      </c>
      <c r="G487" s="239">
        <f t="shared" si="41"/>
        <v>44926</v>
      </c>
      <c r="H487" s="240">
        <f t="shared" si="42"/>
        <v>27</v>
      </c>
      <c r="I487" s="237" t="str">
        <f t="shared" si="39"/>
        <v>Senior</v>
      </c>
      <c r="J487" s="231" t="s">
        <v>1316</v>
      </c>
      <c r="K487" s="241">
        <v>60051100630</v>
      </c>
      <c r="L487" s="246" t="s">
        <v>1527</v>
      </c>
    </row>
    <row r="488" spans="1:17" s="263" customFormat="1" x14ac:dyDescent="0.2">
      <c r="A488" s="255" t="s">
        <v>999</v>
      </c>
      <c r="B488" s="256" t="s">
        <v>44</v>
      </c>
      <c r="C488" s="256" t="s">
        <v>2121</v>
      </c>
      <c r="D488" s="256" t="s">
        <v>137</v>
      </c>
      <c r="E488" s="257" t="str">
        <f t="shared" si="40"/>
        <v>Men U/16</v>
      </c>
      <c r="F488" s="292">
        <v>40887</v>
      </c>
      <c r="G488" s="259">
        <f t="shared" si="41"/>
        <v>44926</v>
      </c>
      <c r="H488" s="260">
        <f t="shared" si="42"/>
        <v>11</v>
      </c>
      <c r="I488" s="257" t="str">
        <f t="shared" si="39"/>
        <v>U/16</v>
      </c>
      <c r="J488" s="256" t="s">
        <v>1316</v>
      </c>
      <c r="K488" s="261">
        <v>10122011</v>
      </c>
      <c r="L488" s="262" t="s">
        <v>1527</v>
      </c>
      <c r="Q488" s="307"/>
    </row>
    <row r="489" spans="1:17" s="263" customFormat="1" x14ac:dyDescent="0.2">
      <c r="A489" s="255" t="s">
        <v>1000</v>
      </c>
      <c r="B489" s="256" t="s">
        <v>47</v>
      </c>
      <c r="C489" s="256" t="s">
        <v>104</v>
      </c>
      <c r="D489" s="256" t="s">
        <v>2037</v>
      </c>
      <c r="E489" s="257" t="str">
        <f t="shared" si="40"/>
        <v>Men Veteran</v>
      </c>
      <c r="F489" s="258">
        <v>29550</v>
      </c>
      <c r="G489" s="259">
        <f t="shared" si="41"/>
        <v>44926</v>
      </c>
      <c r="H489" s="260">
        <f t="shared" si="42"/>
        <v>42</v>
      </c>
      <c r="I489" s="257" t="str">
        <f t="shared" si="39"/>
        <v>Veteran</v>
      </c>
      <c r="J489" s="256" t="s">
        <v>1316</v>
      </c>
      <c r="K489" s="261">
        <v>88072900013</v>
      </c>
      <c r="L489" s="262" t="s">
        <v>1527</v>
      </c>
      <c r="N489" s="25"/>
      <c r="O489" s="25"/>
      <c r="P489" s="25"/>
      <c r="Q489" s="307"/>
    </row>
    <row r="490" spans="1:17" x14ac:dyDescent="0.2">
      <c r="A490" s="230" t="s">
        <v>1001</v>
      </c>
      <c r="B490" s="231" t="s">
        <v>1402</v>
      </c>
      <c r="C490" s="231" t="s">
        <v>243</v>
      </c>
      <c r="D490" s="231" t="s">
        <v>244</v>
      </c>
      <c r="E490" s="237" t="str">
        <f t="shared" si="40"/>
        <v>Men Veteran</v>
      </c>
      <c r="F490" s="242">
        <v>27793</v>
      </c>
      <c r="G490" s="239">
        <f t="shared" si="41"/>
        <v>44926</v>
      </c>
      <c r="H490" s="240">
        <f t="shared" si="42"/>
        <v>46</v>
      </c>
      <c r="I490" s="237" t="str">
        <f t="shared" si="39"/>
        <v>Veteran</v>
      </c>
      <c r="J490" s="231" t="s">
        <v>1316</v>
      </c>
      <c r="K490" s="241">
        <v>80112510620</v>
      </c>
      <c r="L490" s="246" t="s">
        <v>1527</v>
      </c>
      <c r="O490" s="263"/>
      <c r="P490" s="263"/>
    </row>
    <row r="491" spans="1:17" x14ac:dyDescent="0.2">
      <c r="A491" s="230" t="s">
        <v>1006</v>
      </c>
      <c r="B491" s="231" t="s">
        <v>1402</v>
      </c>
      <c r="C491" s="231" t="s">
        <v>1010</v>
      </c>
      <c r="D491" s="231" t="s">
        <v>244</v>
      </c>
      <c r="E491" s="237" t="str">
        <f t="shared" si="40"/>
        <v>Men U/21</v>
      </c>
      <c r="F491" s="242">
        <v>37624</v>
      </c>
      <c r="G491" s="239">
        <f t="shared" si="41"/>
        <v>44926</v>
      </c>
      <c r="H491" s="240">
        <f t="shared" si="42"/>
        <v>19</v>
      </c>
      <c r="I491" s="237" t="str">
        <f t="shared" si="39"/>
        <v>U/21</v>
      </c>
      <c r="J491" s="231" t="s">
        <v>1316</v>
      </c>
      <c r="K491" s="241"/>
      <c r="L491" s="246"/>
    </row>
    <row r="492" spans="1:17" x14ac:dyDescent="0.2">
      <c r="A492" s="230" t="s">
        <v>1007</v>
      </c>
      <c r="B492" s="231" t="s">
        <v>1449</v>
      </c>
      <c r="C492" s="231" t="s">
        <v>1011</v>
      </c>
      <c r="D492" s="231" t="s">
        <v>1012</v>
      </c>
      <c r="E492" s="237" t="str">
        <f t="shared" si="40"/>
        <v>Men Veteran</v>
      </c>
      <c r="F492" s="242">
        <v>29222</v>
      </c>
      <c r="G492" s="239">
        <f t="shared" si="41"/>
        <v>44926</v>
      </c>
      <c r="H492" s="240">
        <f t="shared" si="42"/>
        <v>42</v>
      </c>
      <c r="I492" s="237" t="str">
        <f t="shared" ref="I492:I519" si="43">IF(H492="","Senior",IF(H492&gt;59.999,"Grand Masters",IF(H492&gt;49.999,"Master",IF(H492&gt;39.999,"Veteran",IF(H492&gt;21.999,"Senior",IF(H492&gt;16.999,"U/21","U/16"))))))</f>
        <v>Veteran</v>
      </c>
      <c r="J492" s="231" t="s">
        <v>1316</v>
      </c>
      <c r="K492" s="241"/>
      <c r="L492" s="246"/>
    </row>
    <row r="493" spans="1:17" x14ac:dyDescent="0.2">
      <c r="A493" s="230" t="s">
        <v>1008</v>
      </c>
      <c r="B493" s="231" t="s">
        <v>1449</v>
      </c>
      <c r="C493" s="231" t="s">
        <v>1013</v>
      </c>
      <c r="D493" s="231" t="s">
        <v>1237</v>
      </c>
      <c r="E493" s="237" t="str">
        <f t="shared" si="40"/>
        <v>Ladies Master</v>
      </c>
      <c r="F493" s="242">
        <v>24476</v>
      </c>
      <c r="G493" s="239">
        <f t="shared" si="41"/>
        <v>44926</v>
      </c>
      <c r="H493" s="240">
        <f t="shared" si="42"/>
        <v>55</v>
      </c>
      <c r="I493" s="237" t="str">
        <f t="shared" si="43"/>
        <v>Master</v>
      </c>
      <c r="J493" s="231" t="s">
        <v>67</v>
      </c>
      <c r="K493" s="241"/>
      <c r="L493" s="246"/>
    </row>
    <row r="494" spans="1:17" s="263" customFormat="1" x14ac:dyDescent="0.2">
      <c r="A494" s="255" t="s">
        <v>1009</v>
      </c>
      <c r="B494" s="256" t="s">
        <v>48</v>
      </c>
      <c r="C494" s="256" t="s">
        <v>1017</v>
      </c>
      <c r="D494" s="256" t="s">
        <v>1961</v>
      </c>
      <c r="E494" s="257" t="str">
        <f t="shared" si="40"/>
        <v>Men Master</v>
      </c>
      <c r="F494" s="258">
        <v>23370</v>
      </c>
      <c r="G494" s="259">
        <f t="shared" si="41"/>
        <v>44926</v>
      </c>
      <c r="H494" s="260">
        <f t="shared" si="42"/>
        <v>59</v>
      </c>
      <c r="I494" s="257" t="str">
        <f t="shared" si="43"/>
        <v>Master</v>
      </c>
      <c r="J494" s="256" t="s">
        <v>1316</v>
      </c>
      <c r="K494" s="261">
        <v>63122510097</v>
      </c>
      <c r="L494" s="262" t="s">
        <v>1527</v>
      </c>
      <c r="N494" s="25"/>
      <c r="O494" s="25"/>
      <c r="P494" s="25"/>
      <c r="Q494" s="307"/>
    </row>
    <row r="495" spans="1:17" x14ac:dyDescent="0.2">
      <c r="A495" s="230" t="s">
        <v>1014</v>
      </c>
      <c r="B495" s="231" t="s">
        <v>1309</v>
      </c>
      <c r="C495" s="231" t="s">
        <v>1018</v>
      </c>
      <c r="D495" s="231" t="s">
        <v>1019</v>
      </c>
      <c r="E495" s="237" t="str">
        <f t="shared" si="40"/>
        <v>Men Veteran</v>
      </c>
      <c r="F495" s="242">
        <v>29972</v>
      </c>
      <c r="G495" s="239">
        <f t="shared" si="41"/>
        <v>44926</v>
      </c>
      <c r="H495" s="240">
        <f t="shared" si="42"/>
        <v>40</v>
      </c>
      <c r="I495" s="237" t="str">
        <f t="shared" si="43"/>
        <v>Veteran</v>
      </c>
      <c r="J495" s="231" t="s">
        <v>1316</v>
      </c>
      <c r="K495" s="241">
        <v>63122510097</v>
      </c>
      <c r="L495" s="246" t="s">
        <v>1527</v>
      </c>
      <c r="N495" s="263"/>
      <c r="O495" s="263"/>
      <c r="P495" s="263"/>
    </row>
    <row r="496" spans="1:17" x14ac:dyDescent="0.2">
      <c r="A496" s="230" t="s">
        <v>1015</v>
      </c>
      <c r="B496" s="231" t="s">
        <v>1309</v>
      </c>
      <c r="C496" s="231" t="s">
        <v>1020</v>
      </c>
      <c r="D496" s="231" t="s">
        <v>334</v>
      </c>
      <c r="E496" s="237" t="str">
        <f t="shared" si="40"/>
        <v>Men Senior</v>
      </c>
      <c r="F496" s="242">
        <v>36670</v>
      </c>
      <c r="G496" s="239">
        <f t="shared" si="41"/>
        <v>44926</v>
      </c>
      <c r="H496" s="240">
        <f t="shared" si="42"/>
        <v>22</v>
      </c>
      <c r="I496" s="237" t="str">
        <f t="shared" si="43"/>
        <v>Senior</v>
      </c>
      <c r="J496" s="231" t="s">
        <v>1316</v>
      </c>
      <c r="K496" s="241"/>
      <c r="L496" s="246"/>
    </row>
    <row r="497" spans="1:17" x14ac:dyDescent="0.2">
      <c r="A497" s="230" t="s">
        <v>1016</v>
      </c>
      <c r="B497" s="231" t="s">
        <v>1309</v>
      </c>
      <c r="C497" s="231" t="s">
        <v>101</v>
      </c>
      <c r="D497" s="231" t="s">
        <v>143</v>
      </c>
      <c r="E497" s="237" t="str">
        <f t="shared" si="40"/>
        <v>Men Senior</v>
      </c>
      <c r="F497" s="242">
        <v>36762</v>
      </c>
      <c r="G497" s="239">
        <f t="shared" si="41"/>
        <v>44926</v>
      </c>
      <c r="H497" s="240">
        <f t="shared" si="42"/>
        <v>22</v>
      </c>
      <c r="I497" s="237" t="str">
        <f t="shared" si="43"/>
        <v>Senior</v>
      </c>
      <c r="J497" s="231" t="s">
        <v>1316</v>
      </c>
      <c r="K497" s="241"/>
      <c r="L497" s="246" t="s">
        <v>1527</v>
      </c>
    </row>
    <row r="498" spans="1:17" x14ac:dyDescent="0.2">
      <c r="A498" s="230" t="s">
        <v>1021</v>
      </c>
      <c r="B498" s="231" t="s">
        <v>1547</v>
      </c>
      <c r="C498" s="231" t="s">
        <v>307</v>
      </c>
      <c r="D498" s="231" t="s">
        <v>142</v>
      </c>
      <c r="E498" s="237" t="str">
        <f t="shared" si="40"/>
        <v>Men Grand Masters</v>
      </c>
      <c r="F498" s="242"/>
      <c r="G498" s="239">
        <f t="shared" si="41"/>
        <v>44926</v>
      </c>
      <c r="H498" s="240">
        <f t="shared" si="42"/>
        <v>123</v>
      </c>
      <c r="I498" s="237" t="str">
        <f t="shared" si="43"/>
        <v>Grand Masters</v>
      </c>
      <c r="J498" s="231" t="s">
        <v>1316</v>
      </c>
      <c r="K498" s="241"/>
      <c r="L498" s="246"/>
      <c r="N498" s="263"/>
    </row>
    <row r="499" spans="1:17" s="263" customFormat="1" x14ac:dyDescent="0.2">
      <c r="A499" s="255" t="s">
        <v>1022</v>
      </c>
      <c r="B499" s="256" t="s">
        <v>43</v>
      </c>
      <c r="C499" s="256" t="s">
        <v>1029</v>
      </c>
      <c r="D499" s="256" t="s">
        <v>280</v>
      </c>
      <c r="E499" s="257" t="str">
        <f t="shared" si="40"/>
        <v>Men U/21</v>
      </c>
      <c r="F499" s="258">
        <v>37924</v>
      </c>
      <c r="G499" s="259">
        <f t="shared" si="41"/>
        <v>44926</v>
      </c>
      <c r="H499" s="260">
        <f t="shared" si="42"/>
        <v>19</v>
      </c>
      <c r="I499" s="257" t="str">
        <f t="shared" si="43"/>
        <v>U/21</v>
      </c>
      <c r="J499" s="256" t="s">
        <v>1316</v>
      </c>
      <c r="K499" s="261">
        <v>20031030</v>
      </c>
      <c r="L499" s="262" t="s">
        <v>1527</v>
      </c>
      <c r="N499" s="287"/>
      <c r="O499" s="25"/>
      <c r="P499" s="25"/>
      <c r="Q499" s="307"/>
    </row>
    <row r="500" spans="1:17" s="287" customFormat="1" x14ac:dyDescent="0.2">
      <c r="A500" s="279" t="s">
        <v>1023</v>
      </c>
      <c r="B500" s="280" t="s">
        <v>44</v>
      </c>
      <c r="C500" s="280" t="s">
        <v>1010</v>
      </c>
      <c r="D500" s="280" t="s">
        <v>173</v>
      </c>
      <c r="E500" s="281" t="str">
        <f t="shared" si="40"/>
        <v>Men Veteran</v>
      </c>
      <c r="F500" s="282">
        <v>29129</v>
      </c>
      <c r="G500" s="283">
        <f t="shared" si="41"/>
        <v>44926</v>
      </c>
      <c r="H500" s="284">
        <f t="shared" si="42"/>
        <v>43</v>
      </c>
      <c r="I500" s="281" t="str">
        <f t="shared" si="43"/>
        <v>Veteran</v>
      </c>
      <c r="J500" s="280" t="s">
        <v>1316</v>
      </c>
      <c r="K500" s="285">
        <v>79100100307</v>
      </c>
      <c r="L500" s="286" t="s">
        <v>1527</v>
      </c>
      <c r="N500" s="25"/>
      <c r="O500" s="263"/>
      <c r="P500" s="263"/>
      <c r="Q500" s="307"/>
    </row>
    <row r="501" spans="1:17" x14ac:dyDescent="0.2">
      <c r="A501" s="230" t="s">
        <v>1024</v>
      </c>
      <c r="B501" s="231" t="s">
        <v>1078</v>
      </c>
      <c r="C501" s="231" t="s">
        <v>1037</v>
      </c>
      <c r="D501" s="231" t="s">
        <v>142</v>
      </c>
      <c r="E501" s="237" t="str">
        <f t="shared" si="40"/>
        <v>Men Master</v>
      </c>
      <c r="F501" s="238">
        <v>23791</v>
      </c>
      <c r="G501" s="239">
        <f t="shared" si="41"/>
        <v>44926</v>
      </c>
      <c r="H501" s="240">
        <f t="shared" si="42"/>
        <v>57</v>
      </c>
      <c r="I501" s="237" t="str">
        <f t="shared" si="43"/>
        <v>Master</v>
      </c>
      <c r="J501" s="231" t="s">
        <v>1316</v>
      </c>
      <c r="K501" s="241">
        <v>79100100307</v>
      </c>
      <c r="L501" s="246" t="s">
        <v>1527</v>
      </c>
      <c r="O501" s="287"/>
      <c r="P501" s="287"/>
    </row>
    <row r="502" spans="1:17" x14ac:dyDescent="0.2">
      <c r="A502" s="230" t="s">
        <v>1025</v>
      </c>
      <c r="B502" s="231" t="s">
        <v>1308</v>
      </c>
      <c r="C502" s="231" t="s">
        <v>188</v>
      </c>
      <c r="D502" s="231" t="s">
        <v>1038</v>
      </c>
      <c r="E502" s="237" t="str">
        <f t="shared" si="40"/>
        <v>Men Grand Masters</v>
      </c>
      <c r="F502" s="242"/>
      <c r="G502" s="239">
        <f t="shared" si="41"/>
        <v>44926</v>
      </c>
      <c r="H502" s="240">
        <f t="shared" si="42"/>
        <v>123</v>
      </c>
      <c r="I502" s="237" t="str">
        <f t="shared" si="43"/>
        <v>Grand Masters</v>
      </c>
      <c r="J502" s="231" t="s">
        <v>1316</v>
      </c>
      <c r="K502" s="241"/>
      <c r="L502" s="246"/>
    </row>
    <row r="503" spans="1:17" x14ac:dyDescent="0.2">
      <c r="A503" s="230" t="s">
        <v>1026</v>
      </c>
      <c r="B503" s="231" t="s">
        <v>1308</v>
      </c>
      <c r="C503" s="231" t="s">
        <v>1039</v>
      </c>
      <c r="D503" s="231" t="s">
        <v>334</v>
      </c>
      <c r="E503" s="237" t="str">
        <f t="shared" si="40"/>
        <v>Men Veteran</v>
      </c>
      <c r="F503" s="242">
        <v>29587</v>
      </c>
      <c r="G503" s="239">
        <f t="shared" si="41"/>
        <v>44926</v>
      </c>
      <c r="H503" s="240">
        <f t="shared" si="42"/>
        <v>42</v>
      </c>
      <c r="I503" s="237" t="str">
        <f t="shared" si="43"/>
        <v>Veteran</v>
      </c>
      <c r="J503" s="231" t="s">
        <v>1316</v>
      </c>
      <c r="K503" s="241"/>
      <c r="L503" s="246"/>
    </row>
    <row r="504" spans="1:17" x14ac:dyDescent="0.2">
      <c r="A504" s="230" t="s">
        <v>1027</v>
      </c>
      <c r="B504" s="231" t="s">
        <v>1308</v>
      </c>
      <c r="C504" s="231" t="s">
        <v>1040</v>
      </c>
      <c r="D504" s="231" t="s">
        <v>258</v>
      </c>
      <c r="E504" s="237" t="str">
        <f t="shared" si="40"/>
        <v>Men Grand Masters</v>
      </c>
      <c r="F504" s="242">
        <v>22671</v>
      </c>
      <c r="G504" s="239">
        <f t="shared" si="41"/>
        <v>44926</v>
      </c>
      <c r="H504" s="240">
        <f t="shared" si="42"/>
        <v>60</v>
      </c>
      <c r="I504" s="237" t="str">
        <f t="shared" si="43"/>
        <v>Grand Masters</v>
      </c>
      <c r="J504" s="231" t="s">
        <v>1316</v>
      </c>
      <c r="K504" s="241">
        <v>81012110362</v>
      </c>
      <c r="L504" s="246" t="s">
        <v>1527</v>
      </c>
      <c r="N504" s="287"/>
    </row>
    <row r="505" spans="1:17" s="287" customFormat="1" x14ac:dyDescent="0.2">
      <c r="A505" s="279" t="s">
        <v>1028</v>
      </c>
      <c r="B505" s="280" t="s">
        <v>49</v>
      </c>
      <c r="C505" s="280" t="s">
        <v>1045</v>
      </c>
      <c r="D505" s="280" t="s">
        <v>258</v>
      </c>
      <c r="E505" s="281" t="str">
        <f t="shared" si="40"/>
        <v>Men U/21</v>
      </c>
      <c r="F505" s="282">
        <v>38682</v>
      </c>
      <c r="G505" s="283">
        <f t="shared" si="41"/>
        <v>44926</v>
      </c>
      <c r="H505" s="284">
        <f t="shared" si="42"/>
        <v>17</v>
      </c>
      <c r="I505" s="281" t="str">
        <f t="shared" si="43"/>
        <v>U/21</v>
      </c>
      <c r="J505" s="280" t="s">
        <v>1316</v>
      </c>
      <c r="K505" s="285">
        <v>20051126</v>
      </c>
      <c r="L505" s="286" t="s">
        <v>1527</v>
      </c>
      <c r="N505" s="263"/>
      <c r="O505" s="25"/>
      <c r="P505" s="25"/>
      <c r="Q505" s="307"/>
    </row>
    <row r="506" spans="1:17" s="263" customFormat="1" x14ac:dyDescent="0.2">
      <c r="A506" s="255" t="s">
        <v>1041</v>
      </c>
      <c r="B506" s="256" t="s">
        <v>50</v>
      </c>
      <c r="C506" s="256" t="s">
        <v>77</v>
      </c>
      <c r="D506" s="256" t="s">
        <v>164</v>
      </c>
      <c r="E506" s="257" t="str">
        <f t="shared" si="40"/>
        <v>Men Veteran</v>
      </c>
      <c r="F506" s="258">
        <v>26696</v>
      </c>
      <c r="G506" s="259">
        <f t="shared" si="41"/>
        <v>44926</v>
      </c>
      <c r="H506" s="260">
        <f t="shared" si="42"/>
        <v>49</v>
      </c>
      <c r="I506" s="257" t="str">
        <f t="shared" si="43"/>
        <v>Veteran</v>
      </c>
      <c r="J506" s="256" t="s">
        <v>1316</v>
      </c>
      <c r="K506" s="261">
        <v>20051126</v>
      </c>
      <c r="L506" s="262" t="s">
        <v>1527</v>
      </c>
      <c r="O506" s="287"/>
      <c r="P506" s="287"/>
      <c r="Q506" s="307"/>
    </row>
    <row r="507" spans="1:17" s="263" customFormat="1" x14ac:dyDescent="0.2">
      <c r="A507" s="255" t="s">
        <v>1042</v>
      </c>
      <c r="B507" s="256" t="s">
        <v>50</v>
      </c>
      <c r="C507" s="256" t="s">
        <v>232</v>
      </c>
      <c r="D507" s="256" t="s">
        <v>118</v>
      </c>
      <c r="E507" s="257" t="str">
        <f t="shared" si="40"/>
        <v>Men Senior</v>
      </c>
      <c r="F507" s="258">
        <v>31705</v>
      </c>
      <c r="G507" s="259">
        <f t="shared" si="41"/>
        <v>44926</v>
      </c>
      <c r="H507" s="260">
        <f t="shared" si="42"/>
        <v>36</v>
      </c>
      <c r="I507" s="257" t="str">
        <f t="shared" si="43"/>
        <v>Senior</v>
      </c>
      <c r="J507" s="256" t="s">
        <v>1316</v>
      </c>
      <c r="K507" s="261">
        <v>86102000544</v>
      </c>
      <c r="L507" s="262" t="s">
        <v>1527</v>
      </c>
      <c r="Q507" s="307"/>
    </row>
    <row r="508" spans="1:17" s="263" customFormat="1" x14ac:dyDescent="0.2">
      <c r="A508" s="255" t="s">
        <v>1043</v>
      </c>
      <c r="B508" s="256" t="s">
        <v>38</v>
      </c>
      <c r="C508" s="256" t="s">
        <v>239</v>
      </c>
      <c r="D508" s="256" t="s">
        <v>1178</v>
      </c>
      <c r="E508" s="257" t="str">
        <f t="shared" si="40"/>
        <v>Men Senior</v>
      </c>
      <c r="F508" s="258">
        <v>32203</v>
      </c>
      <c r="G508" s="259">
        <f t="shared" si="41"/>
        <v>44926</v>
      </c>
      <c r="H508" s="260">
        <f t="shared" si="42"/>
        <v>34</v>
      </c>
      <c r="I508" s="257" t="str">
        <f t="shared" si="43"/>
        <v>Senior</v>
      </c>
      <c r="J508" s="256" t="s">
        <v>1316</v>
      </c>
      <c r="K508" s="261">
        <v>88030100604</v>
      </c>
      <c r="L508" s="262" t="s">
        <v>1527</v>
      </c>
      <c r="N508" s="25"/>
      <c r="Q508" s="307"/>
    </row>
    <row r="509" spans="1:17" x14ac:dyDescent="0.2">
      <c r="A509" s="230" t="s">
        <v>1044</v>
      </c>
      <c r="B509" s="231" t="s">
        <v>1294</v>
      </c>
      <c r="C509" s="231" t="s">
        <v>1047</v>
      </c>
      <c r="D509" s="231" t="s">
        <v>1048</v>
      </c>
      <c r="E509" s="237" t="str">
        <f t="shared" si="40"/>
        <v>Men Senior</v>
      </c>
      <c r="F509" s="238">
        <v>30734</v>
      </c>
      <c r="G509" s="239">
        <f t="shared" si="41"/>
        <v>44926</v>
      </c>
      <c r="H509" s="240">
        <f t="shared" si="42"/>
        <v>38</v>
      </c>
      <c r="I509" s="237" t="str">
        <f t="shared" si="43"/>
        <v>Senior</v>
      </c>
      <c r="J509" s="231" t="s">
        <v>1316</v>
      </c>
      <c r="K509" s="241">
        <v>88030100604</v>
      </c>
      <c r="L509" s="246" t="s">
        <v>1527</v>
      </c>
      <c r="N509" s="287"/>
      <c r="O509" s="263"/>
      <c r="P509" s="263"/>
    </row>
    <row r="510" spans="1:17" s="287" customFormat="1" x14ac:dyDescent="0.2">
      <c r="A510" s="279" t="s">
        <v>1049</v>
      </c>
      <c r="B510" s="280" t="s">
        <v>41</v>
      </c>
      <c r="C510" s="280" t="s">
        <v>301</v>
      </c>
      <c r="D510" s="280" t="s">
        <v>2025</v>
      </c>
      <c r="E510" s="281" t="str">
        <f t="shared" si="40"/>
        <v>Men U/21</v>
      </c>
      <c r="F510" s="292">
        <v>37330</v>
      </c>
      <c r="G510" s="283">
        <f t="shared" si="41"/>
        <v>44926</v>
      </c>
      <c r="H510" s="284">
        <f t="shared" si="42"/>
        <v>20</v>
      </c>
      <c r="I510" s="281" t="str">
        <f t="shared" si="43"/>
        <v>U/21</v>
      </c>
      <c r="J510" s="280" t="s">
        <v>1316</v>
      </c>
      <c r="K510" s="294" t="s">
        <v>2074</v>
      </c>
      <c r="L510" s="286" t="s">
        <v>1527</v>
      </c>
      <c r="N510" s="263"/>
      <c r="O510" s="25"/>
      <c r="P510" s="25"/>
      <c r="Q510" s="307"/>
    </row>
    <row r="511" spans="1:17" s="263" customFormat="1" x14ac:dyDescent="0.2">
      <c r="A511" s="255" t="s">
        <v>1050</v>
      </c>
      <c r="B511" s="256" t="s">
        <v>43</v>
      </c>
      <c r="C511" s="256" t="s">
        <v>1966</v>
      </c>
      <c r="D511" s="256" t="s">
        <v>309</v>
      </c>
      <c r="E511" s="257" t="str">
        <f t="shared" si="40"/>
        <v>Men U/21</v>
      </c>
      <c r="F511" s="276">
        <v>37257</v>
      </c>
      <c r="G511" s="259">
        <f t="shared" si="41"/>
        <v>44926</v>
      </c>
      <c r="H511" s="260">
        <f t="shared" si="42"/>
        <v>21</v>
      </c>
      <c r="I511" s="257" t="str">
        <f t="shared" si="43"/>
        <v>U/21</v>
      </c>
      <c r="J511" s="256" t="s">
        <v>1316</v>
      </c>
      <c r="K511" s="261">
        <v>2031500147</v>
      </c>
      <c r="L511" s="262" t="s">
        <v>1527</v>
      </c>
      <c r="N511" s="25"/>
      <c r="O511" s="287"/>
      <c r="P511" s="287"/>
      <c r="Q511" s="307"/>
    </row>
    <row r="512" spans="1:17" x14ac:dyDescent="0.2">
      <c r="A512" s="230" t="s">
        <v>1051</v>
      </c>
      <c r="B512" s="231" t="s">
        <v>1033</v>
      </c>
      <c r="C512" s="231" t="s">
        <v>97</v>
      </c>
      <c r="D512" s="231" t="s">
        <v>150</v>
      </c>
      <c r="E512" s="237" t="str">
        <f t="shared" si="40"/>
        <v>Men Grand Masters</v>
      </c>
      <c r="F512" s="242"/>
      <c r="G512" s="239">
        <f t="shared" si="41"/>
        <v>44926</v>
      </c>
      <c r="H512" s="240">
        <f t="shared" si="42"/>
        <v>123</v>
      </c>
      <c r="I512" s="237" t="str">
        <f t="shared" si="43"/>
        <v>Grand Masters</v>
      </c>
      <c r="J512" s="231" t="s">
        <v>1316</v>
      </c>
      <c r="K512" s="241" t="s">
        <v>1967</v>
      </c>
      <c r="L512" s="246" t="s">
        <v>1527</v>
      </c>
      <c r="O512" s="263"/>
      <c r="P512" s="263"/>
    </row>
    <row r="513" spans="1:17" x14ac:dyDescent="0.2">
      <c r="A513" s="230" t="s">
        <v>1052</v>
      </c>
      <c r="B513" s="231" t="s">
        <v>1033</v>
      </c>
      <c r="C513" s="231" t="s">
        <v>1086</v>
      </c>
      <c r="D513" s="231" t="s">
        <v>1087</v>
      </c>
      <c r="E513" s="237" t="str">
        <f t="shared" si="40"/>
        <v>Men Grand Masters</v>
      </c>
      <c r="F513" s="231"/>
      <c r="G513" s="239">
        <f t="shared" si="41"/>
        <v>44926</v>
      </c>
      <c r="H513" s="240">
        <f t="shared" si="42"/>
        <v>123</v>
      </c>
      <c r="I513" s="237" t="str">
        <f t="shared" si="43"/>
        <v>Grand Masters</v>
      </c>
      <c r="J513" s="231" t="s">
        <v>1316</v>
      </c>
      <c r="K513" s="241"/>
      <c r="L513" s="246"/>
    </row>
    <row r="514" spans="1:17" s="263" customFormat="1" x14ac:dyDescent="0.2">
      <c r="A514" s="255" t="s">
        <v>1053</v>
      </c>
      <c r="B514" s="256" t="s">
        <v>48</v>
      </c>
      <c r="C514" s="256" t="s">
        <v>1088</v>
      </c>
      <c r="D514" s="256" t="s">
        <v>330</v>
      </c>
      <c r="E514" s="257" t="str">
        <f t="shared" si="40"/>
        <v>Men Grand Masters</v>
      </c>
      <c r="F514" s="258">
        <v>22166</v>
      </c>
      <c r="G514" s="259">
        <f t="shared" si="41"/>
        <v>44926</v>
      </c>
      <c r="H514" s="260">
        <f t="shared" si="42"/>
        <v>62</v>
      </c>
      <c r="I514" s="257" t="str">
        <f t="shared" si="43"/>
        <v>Grand Masters</v>
      </c>
      <c r="J514" s="256" t="s">
        <v>1316</v>
      </c>
      <c r="K514" s="261" t="s">
        <v>2107</v>
      </c>
      <c r="L514" s="262" t="s">
        <v>1530</v>
      </c>
      <c r="Q514" s="307"/>
    </row>
    <row r="515" spans="1:17" x14ac:dyDescent="0.2">
      <c r="A515" s="230" t="s">
        <v>1054</v>
      </c>
      <c r="B515" s="231" t="s">
        <v>1309</v>
      </c>
      <c r="C515" s="231" t="s">
        <v>303</v>
      </c>
      <c r="D515" s="231" t="s">
        <v>1870</v>
      </c>
      <c r="E515" s="237" t="str">
        <f t="shared" si="40"/>
        <v>Men Veteran</v>
      </c>
      <c r="F515" s="242">
        <v>28817</v>
      </c>
      <c r="G515" s="239">
        <f t="shared" si="41"/>
        <v>44926</v>
      </c>
      <c r="H515" s="240">
        <f t="shared" si="42"/>
        <v>44</v>
      </c>
      <c r="I515" s="237" t="str">
        <f t="shared" si="43"/>
        <v>Veteran</v>
      </c>
      <c r="J515" s="231" t="s">
        <v>1316</v>
      </c>
      <c r="K515" s="241">
        <v>6009075156088</v>
      </c>
      <c r="L515" s="246" t="s">
        <v>1530</v>
      </c>
    </row>
    <row r="516" spans="1:17" x14ac:dyDescent="0.2">
      <c r="A516" s="230" t="s">
        <v>1089</v>
      </c>
      <c r="B516" s="231" t="s">
        <v>1309</v>
      </c>
      <c r="C516" s="231" t="s">
        <v>1871</v>
      </c>
      <c r="D516" s="231" t="s">
        <v>1870</v>
      </c>
      <c r="E516" s="237" t="str">
        <f t="shared" si="40"/>
        <v>Men U/16</v>
      </c>
      <c r="F516" s="242">
        <v>39600</v>
      </c>
      <c r="G516" s="239">
        <f t="shared" si="41"/>
        <v>44926</v>
      </c>
      <c r="H516" s="240">
        <f t="shared" si="42"/>
        <v>14</v>
      </c>
      <c r="I516" s="237" t="str">
        <f t="shared" si="43"/>
        <v>U/16</v>
      </c>
      <c r="J516" s="231" t="s">
        <v>1316</v>
      </c>
      <c r="K516" s="241"/>
      <c r="L516" s="246"/>
    </row>
    <row r="517" spans="1:17" x14ac:dyDescent="0.2">
      <c r="A517" s="230" t="s">
        <v>1090</v>
      </c>
      <c r="B517" s="231" t="s">
        <v>1033</v>
      </c>
      <c r="C517" s="231" t="s">
        <v>1099</v>
      </c>
      <c r="D517" s="231" t="s">
        <v>1087</v>
      </c>
      <c r="E517" s="237" t="str">
        <f t="shared" si="40"/>
        <v>Men Grand Masters</v>
      </c>
      <c r="F517" s="242"/>
      <c r="G517" s="239">
        <f t="shared" si="41"/>
        <v>44926</v>
      </c>
      <c r="H517" s="240">
        <f t="shared" si="42"/>
        <v>123</v>
      </c>
      <c r="I517" s="237" t="str">
        <f t="shared" si="43"/>
        <v>Grand Masters</v>
      </c>
      <c r="J517" s="231" t="s">
        <v>1316</v>
      </c>
      <c r="K517" s="241"/>
      <c r="L517" s="246"/>
    </row>
    <row r="518" spans="1:17" x14ac:dyDescent="0.2">
      <c r="A518" s="230" t="s">
        <v>1091</v>
      </c>
      <c r="B518" s="231" t="s">
        <v>1309</v>
      </c>
      <c r="C518" s="231" t="s">
        <v>1100</v>
      </c>
      <c r="D518" s="231" t="s">
        <v>1978</v>
      </c>
      <c r="E518" s="237" t="str">
        <f t="shared" si="40"/>
        <v>Ladies Grand Masters</v>
      </c>
      <c r="F518" s="231">
        <v>22657</v>
      </c>
      <c r="G518" s="239">
        <f t="shared" si="41"/>
        <v>44926</v>
      </c>
      <c r="H518" s="240">
        <f t="shared" si="42"/>
        <v>60</v>
      </c>
      <c r="I518" s="237" t="str">
        <f t="shared" si="43"/>
        <v>Grand Masters</v>
      </c>
      <c r="J518" s="231" t="s">
        <v>67</v>
      </c>
      <c r="K518" s="241"/>
      <c r="L518" s="246"/>
      <c r="N518" s="287"/>
    </row>
    <row r="519" spans="1:17" s="287" customFormat="1" x14ac:dyDescent="0.2">
      <c r="A519" s="279" t="s">
        <v>1092</v>
      </c>
      <c r="B519" s="280" t="s">
        <v>44</v>
      </c>
      <c r="C519" s="280" t="s">
        <v>104</v>
      </c>
      <c r="D519" s="280" t="s">
        <v>180</v>
      </c>
      <c r="E519" s="281" t="str">
        <f t="shared" si="40"/>
        <v>Men Master</v>
      </c>
      <c r="F519" s="282">
        <v>24723</v>
      </c>
      <c r="G519" s="283">
        <f t="shared" si="41"/>
        <v>44926</v>
      </c>
      <c r="H519" s="284">
        <f t="shared" si="42"/>
        <v>55</v>
      </c>
      <c r="I519" s="281" t="str">
        <f t="shared" si="43"/>
        <v>Master</v>
      </c>
      <c r="J519" s="280" t="s">
        <v>1316</v>
      </c>
      <c r="K519" s="285">
        <v>67090810054</v>
      </c>
      <c r="L519" s="286" t="s">
        <v>1527</v>
      </c>
      <c r="N519" s="25"/>
      <c r="O519" s="25"/>
      <c r="P519" s="25"/>
      <c r="Q519" s="307"/>
    </row>
    <row r="520" spans="1:17" x14ac:dyDescent="0.2">
      <c r="A520" s="230" t="s">
        <v>1093</v>
      </c>
      <c r="B520" s="231" t="s">
        <v>1078</v>
      </c>
      <c r="C520" s="231" t="s">
        <v>188</v>
      </c>
      <c r="D520" s="231" t="s">
        <v>1101</v>
      </c>
      <c r="E520" s="237" t="str">
        <f t="shared" si="40"/>
        <v>Men Veteran</v>
      </c>
      <c r="F520" s="242">
        <v>28835</v>
      </c>
      <c r="G520" s="239">
        <f t="shared" si="41"/>
        <v>44926</v>
      </c>
      <c r="H520" s="240">
        <f t="shared" si="42"/>
        <v>44</v>
      </c>
      <c r="I520" s="237" t="str">
        <f>IF(H520="","Men Senior",IF(H520&gt;59.999,"Grand Masters",IF(H520&gt;49.999,"Master",IF(H520&gt;39.999,"Veteran",IF(H520&gt;21.999,"Senior",IF(H520&gt;16.999,"U/21","U/16"))))))</f>
        <v>Veteran</v>
      </c>
      <c r="J520" s="231" t="s">
        <v>1316</v>
      </c>
      <c r="K520" s="241">
        <v>6805190091088</v>
      </c>
      <c r="L520" s="246" t="s">
        <v>1530</v>
      </c>
      <c r="N520" s="287"/>
      <c r="O520" s="287"/>
      <c r="P520" s="287"/>
    </row>
    <row r="521" spans="1:17" s="287" customFormat="1" ht="13.5" customHeight="1" x14ac:dyDescent="0.25">
      <c r="A521" s="279" t="s">
        <v>1094</v>
      </c>
      <c r="B521" s="280" t="s">
        <v>42</v>
      </c>
      <c r="C521" s="280" t="s">
        <v>2070</v>
      </c>
      <c r="D521" s="290" t="s">
        <v>1676</v>
      </c>
      <c r="E521" s="281" t="str">
        <f t="shared" si="40"/>
        <v>Men U/16</v>
      </c>
      <c r="F521" s="292">
        <v>41731</v>
      </c>
      <c r="G521" s="283">
        <f t="shared" si="41"/>
        <v>44926</v>
      </c>
      <c r="H521" s="284">
        <f t="shared" si="42"/>
        <v>8</v>
      </c>
      <c r="I521" s="281" t="str">
        <f>IF(H521="","Senior",IF(H521&gt;59.999,"Grand Masters",IF(H521&gt;49.999,"Master",IF(H521&gt;39.999,"Veteran",IF(H521&gt;21.999,"Senior",IF(H521&gt;16.999,"U/21","U/16"))))))</f>
        <v>U/16</v>
      </c>
      <c r="J521" s="280" t="s">
        <v>1316</v>
      </c>
      <c r="K521" s="294">
        <v>20140402</v>
      </c>
      <c r="L521" s="286" t="s">
        <v>1527</v>
      </c>
      <c r="N521" s="263"/>
      <c r="O521" s="25"/>
      <c r="P521" s="25"/>
      <c r="Q521" s="307"/>
    </row>
    <row r="522" spans="1:17" s="263" customFormat="1" x14ac:dyDescent="0.2">
      <c r="A522" s="255" t="s">
        <v>1095</v>
      </c>
      <c r="B522" s="256" t="s">
        <v>50</v>
      </c>
      <c r="C522" s="256" t="s">
        <v>1104</v>
      </c>
      <c r="D522" s="256" t="s">
        <v>1161</v>
      </c>
      <c r="E522" s="257" t="str">
        <f t="shared" si="40"/>
        <v>Men Veteran</v>
      </c>
      <c r="F522" s="258">
        <v>27079</v>
      </c>
      <c r="G522" s="259">
        <f t="shared" si="41"/>
        <v>44926</v>
      </c>
      <c r="H522" s="260">
        <f t="shared" si="42"/>
        <v>48</v>
      </c>
      <c r="I522" s="257" t="str">
        <f>IF(H522="","Senior",IF(H522&gt;59.999,"Grand Masters",IF(H522&gt;49.999,"Master",IF(H522&gt;39.999,"Veteran",IF(H522&gt;21.999,"Senior",IF(H522&gt;16.999,"U/21","U/16"))))))</f>
        <v>Veteran</v>
      </c>
      <c r="J522" s="256" t="s">
        <v>1316</v>
      </c>
      <c r="K522" s="261">
        <v>7402190020</v>
      </c>
      <c r="L522" s="262" t="s">
        <v>1527</v>
      </c>
      <c r="N522" s="25"/>
      <c r="O522" s="287"/>
      <c r="P522" s="287"/>
      <c r="Q522" s="307"/>
    </row>
    <row r="523" spans="1:17" x14ac:dyDescent="0.2">
      <c r="A523" s="230" t="s">
        <v>1096</v>
      </c>
      <c r="B523" s="231" t="s">
        <v>1294</v>
      </c>
      <c r="C523" s="231" t="s">
        <v>1102</v>
      </c>
      <c r="D523" s="231" t="s">
        <v>1103</v>
      </c>
      <c r="E523" s="237" t="str">
        <f t="shared" si="40"/>
        <v>Men Senior</v>
      </c>
      <c r="F523" s="242">
        <v>36189</v>
      </c>
      <c r="G523" s="239">
        <f t="shared" si="41"/>
        <v>44926</v>
      </c>
      <c r="H523" s="240">
        <f t="shared" si="42"/>
        <v>23</v>
      </c>
      <c r="I523" s="237" t="str">
        <f>IF(H523="","Senior",IF(H523&gt;59.999,"Grand Masters",IF(H523&gt;49.999,"Master",IF(H523&gt;39.999,"Veteran",IF(H523&gt;21.999,"Senior",IF(H523&gt;16.999,"U/21","U/16"))))))</f>
        <v>Senior</v>
      </c>
      <c r="J523" s="231" t="s">
        <v>1316</v>
      </c>
      <c r="K523" s="241">
        <v>7402190020</v>
      </c>
      <c r="L523" s="246" t="s">
        <v>1527</v>
      </c>
      <c r="O523" s="263"/>
      <c r="P523" s="263"/>
    </row>
    <row r="524" spans="1:17" x14ac:dyDescent="0.2">
      <c r="A524" s="230" t="s">
        <v>1097</v>
      </c>
      <c r="B524" s="231" t="s">
        <v>1293</v>
      </c>
      <c r="C524" s="231" t="s">
        <v>193</v>
      </c>
      <c r="D524" s="231" t="s">
        <v>1105</v>
      </c>
      <c r="E524" s="237" t="str">
        <f t="shared" si="40"/>
        <v>Men Veteran</v>
      </c>
      <c r="F524" s="242">
        <v>28790</v>
      </c>
      <c r="G524" s="239">
        <f t="shared" si="41"/>
        <v>44926</v>
      </c>
      <c r="H524" s="240">
        <f t="shared" si="42"/>
        <v>44</v>
      </c>
      <c r="I524" s="237" t="str">
        <f>IF(H524="","Senior",IF(H524&gt;59.999,"Grand Masters",IF(H524&gt;49.999,"Master",IF(H524&gt;39.999,"Veteran",IF(H524&gt;21.999,"Senior",IF(H524&gt;16.999,"U/21","U/16"))))))</f>
        <v>Veteran</v>
      </c>
      <c r="J524" s="231" t="s">
        <v>1316</v>
      </c>
      <c r="K524" s="241">
        <v>99012900255</v>
      </c>
      <c r="L524" s="246" t="s">
        <v>1527</v>
      </c>
    </row>
    <row r="525" spans="1:17" x14ac:dyDescent="0.2">
      <c r="A525" s="230" t="s">
        <v>1098</v>
      </c>
      <c r="B525" s="231" t="s">
        <v>1293</v>
      </c>
      <c r="C525" s="231" t="s">
        <v>1106</v>
      </c>
      <c r="D525" s="231" t="s">
        <v>354</v>
      </c>
      <c r="E525" s="237" t="str">
        <f t="shared" si="40"/>
        <v>Men Senior</v>
      </c>
      <c r="F525" s="242">
        <v>33368</v>
      </c>
      <c r="G525" s="239">
        <f t="shared" si="41"/>
        <v>44926</v>
      </c>
      <c r="H525" s="240">
        <f t="shared" si="42"/>
        <v>31</v>
      </c>
      <c r="I525" s="237" t="str">
        <f>IF(H525="","Men Senior",IF(H525&gt;59.999,"Grand Masters",IF(H525&gt;49.999,"Master",IF(H525&gt;39.999,"Veteran",IF(H525&gt;21.999,"Senior",IF(H525&gt;16.999,"U/21","U/16"))))))</f>
        <v>Senior</v>
      </c>
      <c r="J525" s="231" t="s">
        <v>1316</v>
      </c>
      <c r="K525" s="241">
        <v>78102700106</v>
      </c>
      <c r="L525" s="246" t="s">
        <v>1527</v>
      </c>
    </row>
    <row r="526" spans="1:17" x14ac:dyDescent="0.2">
      <c r="A526" s="230" t="s">
        <v>1107</v>
      </c>
      <c r="B526" s="231" t="s">
        <v>1308</v>
      </c>
      <c r="C526" s="231" t="s">
        <v>142</v>
      </c>
      <c r="D526" s="231" t="s">
        <v>1110</v>
      </c>
      <c r="E526" s="237" t="str">
        <f t="shared" si="40"/>
        <v>Men Veteran</v>
      </c>
      <c r="F526" s="242">
        <v>26990</v>
      </c>
      <c r="G526" s="239">
        <f t="shared" si="41"/>
        <v>44926</v>
      </c>
      <c r="H526" s="240">
        <f t="shared" si="42"/>
        <v>49</v>
      </c>
      <c r="I526" s="237" t="str">
        <f>IF(H526="","Men Senior",IF(H526&gt;59.999,"Grand Masters",IF(H526&gt;49.999,"Master",IF(H526&gt;39.999,"Veteran",IF(H526&gt;21.999,"Senior",IF(H526&gt;16.999,"U/21","U/16"))))))</f>
        <v>Veteran</v>
      </c>
      <c r="J526" s="231" t="s">
        <v>1316</v>
      </c>
      <c r="K526" s="241">
        <v>91051000076</v>
      </c>
      <c r="L526" s="246" t="s">
        <v>1527</v>
      </c>
    </row>
    <row r="527" spans="1:17" x14ac:dyDescent="0.2">
      <c r="A527" s="230" t="s">
        <v>1108</v>
      </c>
      <c r="B527" s="231" t="s">
        <v>1408</v>
      </c>
      <c r="C527" s="231" t="s">
        <v>176</v>
      </c>
      <c r="D527" s="231" t="s">
        <v>1111</v>
      </c>
      <c r="E527" s="237" t="str">
        <f t="shared" si="40"/>
        <v>Men Grand Masters</v>
      </c>
      <c r="F527" s="242">
        <v>21494</v>
      </c>
      <c r="G527" s="239">
        <f t="shared" si="41"/>
        <v>44926</v>
      </c>
      <c r="H527" s="240">
        <f t="shared" si="42"/>
        <v>64</v>
      </c>
      <c r="I527" s="237" t="str">
        <f t="shared" ref="I527:I558" si="44">IF(H527="","Senior",IF(H527&gt;59.999,"Grand Masters",IF(H527&gt;49.999,"Master",IF(H527&gt;39.999,"Veteran",IF(H527&gt;21.999,"Senior",IF(H527&gt;16.999,"U/21","U/16"))))))</f>
        <v>Grand Masters</v>
      </c>
      <c r="J527" s="231" t="s">
        <v>1316</v>
      </c>
      <c r="K527" s="241">
        <v>73112200047</v>
      </c>
      <c r="L527" s="246" t="s">
        <v>1527</v>
      </c>
    </row>
    <row r="528" spans="1:17" x14ac:dyDescent="0.2">
      <c r="A528" s="230" t="s">
        <v>1109</v>
      </c>
      <c r="B528" s="231" t="s">
        <v>1310</v>
      </c>
      <c r="C528" s="231" t="s">
        <v>1112</v>
      </c>
      <c r="D528" s="231" t="s">
        <v>334</v>
      </c>
      <c r="E528" s="237" t="str">
        <f t="shared" si="40"/>
        <v>Men Senior</v>
      </c>
      <c r="F528" s="242">
        <v>32091</v>
      </c>
      <c r="G528" s="239">
        <f t="shared" si="41"/>
        <v>44926</v>
      </c>
      <c r="H528" s="240">
        <f t="shared" si="42"/>
        <v>35</v>
      </c>
      <c r="I528" s="237" t="str">
        <f t="shared" si="44"/>
        <v>Senior</v>
      </c>
      <c r="J528" s="231" t="s">
        <v>1316</v>
      </c>
      <c r="K528" s="241"/>
      <c r="L528" s="246"/>
      <c r="N528" s="263"/>
    </row>
    <row r="529" spans="1:17" s="263" customFormat="1" x14ac:dyDescent="0.2">
      <c r="A529" s="255" t="s">
        <v>1114</v>
      </c>
      <c r="B529" s="256" t="s">
        <v>43</v>
      </c>
      <c r="C529" s="256" t="s">
        <v>2015</v>
      </c>
      <c r="D529" s="256" t="s">
        <v>150</v>
      </c>
      <c r="E529" s="257" t="str">
        <f t="shared" si="40"/>
        <v>Men Senior</v>
      </c>
      <c r="F529" s="276">
        <v>31454</v>
      </c>
      <c r="G529" s="259">
        <f t="shared" si="41"/>
        <v>44926</v>
      </c>
      <c r="H529" s="260">
        <f t="shared" si="42"/>
        <v>36</v>
      </c>
      <c r="I529" s="257" t="str">
        <f t="shared" si="44"/>
        <v>Senior</v>
      </c>
      <c r="J529" s="256" t="s">
        <v>1316</v>
      </c>
      <c r="K529" s="261">
        <v>87111000102</v>
      </c>
      <c r="L529" s="262" t="s">
        <v>1527</v>
      </c>
      <c r="O529" s="25"/>
      <c r="P529" s="25"/>
      <c r="Q529" s="307"/>
    </row>
    <row r="530" spans="1:17" s="263" customFormat="1" x14ac:dyDescent="0.2">
      <c r="A530" s="255" t="s">
        <v>1115</v>
      </c>
      <c r="B530" s="256" t="s">
        <v>43</v>
      </c>
      <c r="C530" s="256" t="s">
        <v>97</v>
      </c>
      <c r="D530" s="256" t="s">
        <v>1113</v>
      </c>
      <c r="E530" s="257" t="str">
        <f t="shared" si="40"/>
        <v>Men Veteran</v>
      </c>
      <c r="F530" s="258">
        <v>28866</v>
      </c>
      <c r="G530" s="259">
        <f t="shared" si="41"/>
        <v>44926</v>
      </c>
      <c r="H530" s="260">
        <f t="shared" si="42"/>
        <v>43</v>
      </c>
      <c r="I530" s="257" t="str">
        <f t="shared" si="44"/>
        <v>Veteran</v>
      </c>
      <c r="J530" s="256" t="s">
        <v>1316</v>
      </c>
      <c r="K530" s="261">
        <v>79011110455</v>
      </c>
      <c r="L530" s="262" t="s">
        <v>1527</v>
      </c>
      <c r="N530" s="25"/>
      <c r="Q530" s="307"/>
    </row>
    <row r="531" spans="1:17" x14ac:dyDescent="0.2">
      <c r="A531" s="230" t="s">
        <v>1116</v>
      </c>
      <c r="B531" s="231" t="s">
        <v>1547</v>
      </c>
      <c r="C531" s="231" t="s">
        <v>248</v>
      </c>
      <c r="D531" s="231" t="s">
        <v>129</v>
      </c>
      <c r="E531" s="237" t="str">
        <f t="shared" si="40"/>
        <v>Men Grand Masters</v>
      </c>
      <c r="F531" s="242"/>
      <c r="G531" s="239">
        <f t="shared" si="41"/>
        <v>44926</v>
      </c>
      <c r="H531" s="240">
        <f t="shared" si="42"/>
        <v>123</v>
      </c>
      <c r="I531" s="237" t="str">
        <f t="shared" si="44"/>
        <v>Grand Masters</v>
      </c>
      <c r="J531" s="231" t="s">
        <v>1316</v>
      </c>
      <c r="K531" s="241"/>
      <c r="L531" s="246"/>
      <c r="O531" s="263"/>
      <c r="P531" s="263"/>
    </row>
    <row r="532" spans="1:17" x14ac:dyDescent="0.2">
      <c r="A532" s="230" t="s">
        <v>1117</v>
      </c>
      <c r="B532" s="231" t="s">
        <v>1308</v>
      </c>
      <c r="C532" s="231" t="s">
        <v>1123</v>
      </c>
      <c r="D532" s="231" t="s">
        <v>105</v>
      </c>
      <c r="E532" s="237" t="str">
        <f t="shared" si="40"/>
        <v>Men Senior</v>
      </c>
      <c r="F532" s="242">
        <v>32233</v>
      </c>
      <c r="G532" s="239">
        <f t="shared" si="41"/>
        <v>44926</v>
      </c>
      <c r="H532" s="240">
        <f t="shared" si="42"/>
        <v>34</v>
      </c>
      <c r="I532" s="237" t="str">
        <f t="shared" si="44"/>
        <v>Senior</v>
      </c>
      <c r="J532" s="231" t="s">
        <v>1316</v>
      </c>
      <c r="K532" s="241"/>
      <c r="L532" s="246"/>
      <c r="N532" s="263"/>
    </row>
    <row r="533" spans="1:17" s="263" customFormat="1" x14ac:dyDescent="0.2">
      <c r="A533" s="255" t="s">
        <v>1118</v>
      </c>
      <c r="B533" s="256" t="s">
        <v>50</v>
      </c>
      <c r="C533" s="256" t="s">
        <v>2081</v>
      </c>
      <c r="D533" s="256" t="s">
        <v>118</v>
      </c>
      <c r="E533" s="257" t="str">
        <f t="shared" si="40"/>
        <v>Men Senior</v>
      </c>
      <c r="F533" s="258">
        <v>31117</v>
      </c>
      <c r="G533" s="259">
        <f t="shared" si="41"/>
        <v>44926</v>
      </c>
      <c r="H533" s="260">
        <f t="shared" si="42"/>
        <v>37</v>
      </c>
      <c r="I533" s="257" t="str">
        <f t="shared" si="44"/>
        <v>Senior</v>
      </c>
      <c r="J533" s="256" t="s">
        <v>1316</v>
      </c>
      <c r="K533" s="261">
        <v>85031110678</v>
      </c>
      <c r="L533" s="262" t="s">
        <v>1527</v>
      </c>
      <c r="O533" s="25"/>
      <c r="P533" s="25"/>
      <c r="Q533" s="307"/>
    </row>
    <row r="534" spans="1:17" s="263" customFormat="1" x14ac:dyDescent="0.2">
      <c r="A534" s="255" t="s">
        <v>1119</v>
      </c>
      <c r="B534" s="256" t="s">
        <v>47</v>
      </c>
      <c r="C534" s="256" t="s">
        <v>247</v>
      </c>
      <c r="D534" s="256" t="s">
        <v>1963</v>
      </c>
      <c r="E534" s="257" t="str">
        <f t="shared" si="40"/>
        <v>Men Grand Masters</v>
      </c>
      <c r="F534" s="258">
        <v>22406</v>
      </c>
      <c r="G534" s="259">
        <f t="shared" si="41"/>
        <v>44926</v>
      </c>
      <c r="H534" s="260">
        <f t="shared" si="42"/>
        <v>61</v>
      </c>
      <c r="I534" s="257" t="str">
        <f t="shared" si="44"/>
        <v>Grand Masters</v>
      </c>
      <c r="J534" s="256" t="s">
        <v>1316</v>
      </c>
      <c r="K534" s="261">
        <v>61050501608</v>
      </c>
      <c r="L534" s="262" t="s">
        <v>1527</v>
      </c>
      <c r="N534" s="287"/>
      <c r="Q534" s="307"/>
    </row>
    <row r="535" spans="1:17" s="287" customFormat="1" x14ac:dyDescent="0.2">
      <c r="A535" s="279" t="s">
        <v>1120</v>
      </c>
      <c r="B535" s="280" t="s">
        <v>44</v>
      </c>
      <c r="C535" s="280" t="s">
        <v>1126</v>
      </c>
      <c r="D535" s="280" t="s">
        <v>173</v>
      </c>
      <c r="E535" s="281" t="str">
        <f t="shared" si="40"/>
        <v>Men U/16</v>
      </c>
      <c r="F535" s="282">
        <v>39066</v>
      </c>
      <c r="G535" s="283">
        <f t="shared" si="41"/>
        <v>44926</v>
      </c>
      <c r="H535" s="284">
        <f t="shared" si="42"/>
        <v>16</v>
      </c>
      <c r="I535" s="281" t="str">
        <f t="shared" si="44"/>
        <v>U/16</v>
      </c>
      <c r="J535" s="280" t="s">
        <v>1316</v>
      </c>
      <c r="K535" s="285">
        <v>20061215</v>
      </c>
      <c r="L535" s="286" t="s">
        <v>1527</v>
      </c>
      <c r="N535" s="25"/>
      <c r="O535" s="263"/>
      <c r="P535" s="263"/>
      <c r="Q535" s="307"/>
    </row>
    <row r="536" spans="1:17" x14ac:dyDescent="0.2">
      <c r="A536" s="234" t="s">
        <v>1121</v>
      </c>
      <c r="B536" s="231" t="s">
        <v>1448</v>
      </c>
      <c r="C536" s="231" t="s">
        <v>248</v>
      </c>
      <c r="D536" s="231" t="s">
        <v>967</v>
      </c>
      <c r="E536" s="237" t="str">
        <f t="shared" si="40"/>
        <v>Men Master</v>
      </c>
      <c r="F536" s="242">
        <v>24625</v>
      </c>
      <c r="G536" s="239">
        <f t="shared" si="41"/>
        <v>44926</v>
      </c>
      <c r="H536" s="240">
        <f t="shared" si="42"/>
        <v>55</v>
      </c>
      <c r="I536" s="237" t="str">
        <f t="shared" si="44"/>
        <v>Master</v>
      </c>
      <c r="J536" s="231" t="s">
        <v>1316</v>
      </c>
      <c r="K536" s="241">
        <v>39066</v>
      </c>
      <c r="L536" s="246" t="s">
        <v>1527</v>
      </c>
      <c r="O536" s="287"/>
      <c r="P536" s="287"/>
    </row>
    <row r="537" spans="1:17" x14ac:dyDescent="0.2">
      <c r="A537" s="234" t="s">
        <v>1122</v>
      </c>
      <c r="B537" s="231" t="s">
        <v>1448</v>
      </c>
      <c r="C537" s="231" t="s">
        <v>1130</v>
      </c>
      <c r="D537" s="231" t="s">
        <v>967</v>
      </c>
      <c r="E537" s="237" t="str">
        <f t="shared" si="40"/>
        <v>Men Master</v>
      </c>
      <c r="F537" s="238">
        <v>25654</v>
      </c>
      <c r="G537" s="239">
        <f t="shared" si="41"/>
        <v>44926</v>
      </c>
      <c r="H537" s="240">
        <f t="shared" si="42"/>
        <v>52</v>
      </c>
      <c r="I537" s="237" t="str">
        <f t="shared" si="44"/>
        <v>Master</v>
      </c>
      <c r="J537" s="231" t="s">
        <v>1316</v>
      </c>
      <c r="K537" s="241"/>
      <c r="L537" s="246"/>
    </row>
    <row r="538" spans="1:17" x14ac:dyDescent="0.2">
      <c r="A538" s="230" t="s">
        <v>1127</v>
      </c>
      <c r="B538" s="231" t="s">
        <v>1294</v>
      </c>
      <c r="C538" s="231" t="s">
        <v>1133</v>
      </c>
      <c r="D538" s="231" t="s">
        <v>1113</v>
      </c>
      <c r="E538" s="237" t="str">
        <f t="shared" si="40"/>
        <v>Men Veteran</v>
      </c>
      <c r="F538" s="238">
        <v>29140</v>
      </c>
      <c r="G538" s="239">
        <f t="shared" si="41"/>
        <v>44926</v>
      </c>
      <c r="H538" s="240">
        <f t="shared" si="42"/>
        <v>43</v>
      </c>
      <c r="I538" s="237" t="str">
        <f t="shared" si="44"/>
        <v>Veteran</v>
      </c>
      <c r="J538" s="231" t="s">
        <v>1316</v>
      </c>
      <c r="K538" s="241"/>
      <c r="L538" s="246"/>
    </row>
    <row r="539" spans="1:17" x14ac:dyDescent="0.2">
      <c r="A539" s="230" t="s">
        <v>1128</v>
      </c>
      <c r="B539" s="231" t="s">
        <v>1387</v>
      </c>
      <c r="C539" s="231" t="s">
        <v>1135</v>
      </c>
      <c r="D539" s="231" t="s">
        <v>1136</v>
      </c>
      <c r="E539" s="237" t="str">
        <f t="shared" si="40"/>
        <v>Men Senior</v>
      </c>
      <c r="F539" s="242">
        <v>36452</v>
      </c>
      <c r="G539" s="239">
        <f t="shared" si="41"/>
        <v>44926</v>
      </c>
      <c r="H539" s="240">
        <f t="shared" si="42"/>
        <v>23</v>
      </c>
      <c r="I539" s="237" t="str">
        <f t="shared" si="44"/>
        <v>Senior</v>
      </c>
      <c r="J539" s="231" t="s">
        <v>1316</v>
      </c>
      <c r="K539" s="241">
        <v>79101210793</v>
      </c>
      <c r="L539" s="246" t="s">
        <v>1527</v>
      </c>
    </row>
    <row r="540" spans="1:17" x14ac:dyDescent="0.2">
      <c r="A540" s="230" t="s">
        <v>1129</v>
      </c>
      <c r="B540" s="231" t="s">
        <v>1387</v>
      </c>
      <c r="C540" s="231" t="s">
        <v>120</v>
      </c>
      <c r="D540" s="231" t="s">
        <v>1136</v>
      </c>
      <c r="E540" s="237" t="str">
        <f t="shared" si="40"/>
        <v>Men Master</v>
      </c>
      <c r="F540" s="242">
        <v>24651</v>
      </c>
      <c r="G540" s="239">
        <f t="shared" si="41"/>
        <v>44926</v>
      </c>
      <c r="H540" s="240">
        <f t="shared" si="42"/>
        <v>55</v>
      </c>
      <c r="I540" s="237" t="str">
        <f t="shared" si="44"/>
        <v>Master</v>
      </c>
      <c r="J540" s="231" t="s">
        <v>1316</v>
      </c>
      <c r="K540" s="241"/>
      <c r="L540" s="246"/>
    </row>
    <row r="541" spans="1:17" x14ac:dyDescent="0.2">
      <c r="A541" s="230" t="s">
        <v>1137</v>
      </c>
      <c r="B541" s="231" t="s">
        <v>1547</v>
      </c>
      <c r="C541" s="231" t="s">
        <v>1141</v>
      </c>
      <c r="D541" s="231" t="s">
        <v>1140</v>
      </c>
      <c r="E541" s="237" t="str">
        <f t="shared" si="40"/>
        <v>Men Senior</v>
      </c>
      <c r="F541" s="242">
        <v>30816</v>
      </c>
      <c r="G541" s="239">
        <f t="shared" si="41"/>
        <v>44926</v>
      </c>
      <c r="H541" s="240">
        <f t="shared" si="42"/>
        <v>38</v>
      </c>
      <c r="I541" s="237" t="str">
        <f t="shared" si="44"/>
        <v>Senior</v>
      </c>
      <c r="J541" s="231" t="s">
        <v>1316</v>
      </c>
      <c r="K541" s="241"/>
      <c r="L541" s="246"/>
    </row>
    <row r="542" spans="1:17" x14ac:dyDescent="0.2">
      <c r="A542" s="230" t="s">
        <v>1138</v>
      </c>
      <c r="B542" s="231" t="s">
        <v>1399</v>
      </c>
      <c r="C542" s="231" t="s">
        <v>1142</v>
      </c>
      <c r="D542" s="231" t="s">
        <v>407</v>
      </c>
      <c r="E542" s="237" t="str">
        <f t="shared" si="40"/>
        <v>Men Grand Masters</v>
      </c>
      <c r="F542" s="242"/>
      <c r="G542" s="239">
        <f t="shared" si="41"/>
        <v>44926</v>
      </c>
      <c r="H542" s="240">
        <f t="shared" si="42"/>
        <v>123</v>
      </c>
      <c r="I542" s="237" t="str">
        <f t="shared" si="44"/>
        <v>Grand Masters</v>
      </c>
      <c r="J542" s="231" t="s">
        <v>1316</v>
      </c>
      <c r="K542" s="241">
        <v>8405145219088</v>
      </c>
      <c r="L542" s="246" t="s">
        <v>1530</v>
      </c>
      <c r="N542" s="287"/>
    </row>
    <row r="543" spans="1:17" s="287" customFormat="1" x14ac:dyDescent="0.2">
      <c r="A543" s="279" t="s">
        <v>1139</v>
      </c>
      <c r="B543" s="280" t="s">
        <v>44</v>
      </c>
      <c r="C543" s="280" t="s">
        <v>1148</v>
      </c>
      <c r="D543" s="280" t="s">
        <v>1149</v>
      </c>
      <c r="E543" s="281" t="str">
        <f t="shared" si="40"/>
        <v>Men Veteran</v>
      </c>
      <c r="F543" s="282">
        <v>30079</v>
      </c>
      <c r="G543" s="283">
        <f t="shared" si="41"/>
        <v>44926</v>
      </c>
      <c r="H543" s="284">
        <f t="shared" si="42"/>
        <v>40</v>
      </c>
      <c r="I543" s="281" t="str">
        <f t="shared" si="44"/>
        <v>Veteran</v>
      </c>
      <c r="J543" s="280" t="s">
        <v>1316</v>
      </c>
      <c r="K543" s="285">
        <v>82050811020</v>
      </c>
      <c r="L543" s="286" t="s">
        <v>1530</v>
      </c>
      <c r="O543" s="25"/>
      <c r="P543" s="25"/>
      <c r="Q543" s="307"/>
    </row>
    <row r="544" spans="1:17" s="287" customFormat="1" x14ac:dyDescent="0.2">
      <c r="A544" s="279" t="s">
        <v>1143</v>
      </c>
      <c r="B544" s="280" t="s">
        <v>44</v>
      </c>
      <c r="C544" s="280" t="s">
        <v>1942</v>
      </c>
      <c r="D544" s="280" t="s">
        <v>1150</v>
      </c>
      <c r="E544" s="281" t="str">
        <f t="shared" si="40"/>
        <v>Men Veteran</v>
      </c>
      <c r="F544" s="282">
        <v>29618</v>
      </c>
      <c r="G544" s="283">
        <f t="shared" si="41"/>
        <v>44926</v>
      </c>
      <c r="H544" s="284">
        <f t="shared" si="42"/>
        <v>41</v>
      </c>
      <c r="I544" s="281" t="str">
        <f t="shared" si="44"/>
        <v>Veteran</v>
      </c>
      <c r="J544" s="280" t="s">
        <v>1316</v>
      </c>
      <c r="K544" s="285">
        <v>8102015119080</v>
      </c>
      <c r="L544" s="286" t="s">
        <v>1530</v>
      </c>
      <c r="N544" s="25"/>
      <c r="Q544" s="307"/>
    </row>
    <row r="545" spans="1:17" x14ac:dyDescent="0.2">
      <c r="A545" s="230" t="s">
        <v>1144</v>
      </c>
      <c r="B545" s="231" t="s">
        <v>1408</v>
      </c>
      <c r="C545" s="231" t="s">
        <v>176</v>
      </c>
      <c r="D545" s="231" t="s">
        <v>1152</v>
      </c>
      <c r="E545" s="237" t="str">
        <f t="shared" si="40"/>
        <v>Men Grand Masters</v>
      </c>
      <c r="F545" s="242"/>
      <c r="G545" s="239">
        <f t="shared" si="41"/>
        <v>44926</v>
      </c>
      <c r="H545" s="240">
        <f t="shared" si="42"/>
        <v>123</v>
      </c>
      <c r="I545" s="237" t="str">
        <f t="shared" si="44"/>
        <v>Grand Masters</v>
      </c>
      <c r="J545" s="231" t="s">
        <v>1316</v>
      </c>
      <c r="K545" s="241">
        <v>8102015119080</v>
      </c>
      <c r="L545" s="246" t="s">
        <v>1530</v>
      </c>
      <c r="O545" s="287"/>
      <c r="P545" s="287"/>
    </row>
    <row r="546" spans="1:17" s="263" customFormat="1" x14ac:dyDescent="0.2">
      <c r="A546" s="255" t="s">
        <v>1145</v>
      </c>
      <c r="B546" s="256" t="s">
        <v>43</v>
      </c>
      <c r="C546" s="256" t="s">
        <v>2102</v>
      </c>
      <c r="D546" s="256" t="s">
        <v>1839</v>
      </c>
      <c r="E546" s="257" t="str">
        <f t="shared" si="40"/>
        <v>Men Senior</v>
      </c>
      <c r="F546" s="258">
        <v>30502</v>
      </c>
      <c r="G546" s="259">
        <f t="shared" si="41"/>
        <v>44926</v>
      </c>
      <c r="H546" s="260">
        <f t="shared" si="42"/>
        <v>39</v>
      </c>
      <c r="I546" s="257" t="str">
        <f t="shared" si="44"/>
        <v>Senior</v>
      </c>
      <c r="J546" s="256" t="s">
        <v>1316</v>
      </c>
      <c r="K546" s="261">
        <v>83070510094</v>
      </c>
      <c r="L546" s="262" t="s">
        <v>1527</v>
      </c>
      <c r="N546" s="25"/>
      <c r="O546" s="25"/>
      <c r="P546" s="25"/>
      <c r="Q546" s="307"/>
    </row>
    <row r="547" spans="1:17" s="263" customFormat="1" x14ac:dyDescent="0.2">
      <c r="A547" s="255" t="s">
        <v>1146</v>
      </c>
      <c r="B547" s="256" t="s">
        <v>43</v>
      </c>
      <c r="C547" s="256" t="s">
        <v>2103</v>
      </c>
      <c r="D547" s="256" t="s">
        <v>1839</v>
      </c>
      <c r="E547" s="257" t="str">
        <f t="shared" si="40"/>
        <v>Men Veteran</v>
      </c>
      <c r="F547" s="258">
        <v>29512</v>
      </c>
      <c r="G547" s="259">
        <f t="shared" si="41"/>
        <v>44926</v>
      </c>
      <c r="H547" s="260">
        <f t="shared" si="42"/>
        <v>42</v>
      </c>
      <c r="I547" s="257" t="str">
        <f t="shared" si="44"/>
        <v>Veteran</v>
      </c>
      <c r="J547" s="256" t="s">
        <v>1316</v>
      </c>
      <c r="K547" s="261">
        <v>80101810423</v>
      </c>
      <c r="L547" s="262" t="s">
        <v>1527</v>
      </c>
      <c r="Q547" s="307"/>
    </row>
    <row r="548" spans="1:17" x14ac:dyDescent="0.2">
      <c r="A548" s="230" t="s">
        <v>1147</v>
      </c>
      <c r="B548" s="231" t="s">
        <v>1547</v>
      </c>
      <c r="C548" s="231" t="s">
        <v>77</v>
      </c>
      <c r="D548" s="231" t="s">
        <v>309</v>
      </c>
      <c r="E548" s="237" t="str">
        <f t="shared" ref="E548:E611" si="45">CONCATENATE(J548," ",I548)</f>
        <v>Men Grand Masters</v>
      </c>
      <c r="F548" s="242"/>
      <c r="G548" s="239">
        <f t="shared" ref="G548:G611" si="46">$G$5</f>
        <v>44926</v>
      </c>
      <c r="H548" s="240">
        <f t="shared" ref="H548:H611" si="47">INT(YEARFRAC(F548,G548))</f>
        <v>123</v>
      </c>
      <c r="I548" s="237" t="str">
        <f t="shared" si="44"/>
        <v>Grand Masters</v>
      </c>
      <c r="J548" s="231" t="s">
        <v>1316</v>
      </c>
      <c r="K548" s="241"/>
      <c r="L548" s="246"/>
      <c r="N548" s="263"/>
      <c r="O548" s="263"/>
      <c r="P548" s="263"/>
    </row>
    <row r="549" spans="1:17" x14ac:dyDescent="0.2">
      <c r="A549" s="230" t="s">
        <v>1154</v>
      </c>
      <c r="B549" s="231" t="s">
        <v>1308</v>
      </c>
      <c r="C549" s="231" t="s">
        <v>1159</v>
      </c>
      <c r="D549" s="231" t="s">
        <v>1160</v>
      </c>
      <c r="E549" s="237" t="str">
        <f t="shared" si="45"/>
        <v>Men Senior</v>
      </c>
      <c r="F549" s="242">
        <v>31571</v>
      </c>
      <c r="G549" s="239">
        <f t="shared" si="46"/>
        <v>44926</v>
      </c>
      <c r="H549" s="240">
        <f t="shared" si="47"/>
        <v>36</v>
      </c>
      <c r="I549" s="237" t="str">
        <f t="shared" si="44"/>
        <v>Senior</v>
      </c>
      <c r="J549" s="231" t="s">
        <v>1316</v>
      </c>
      <c r="K549" s="241"/>
      <c r="L549" s="246"/>
      <c r="N549" s="263"/>
    </row>
    <row r="550" spans="1:17" s="263" customFormat="1" x14ac:dyDescent="0.2">
      <c r="A550" s="255" t="s">
        <v>1155</v>
      </c>
      <c r="B550" s="256" t="s">
        <v>2087</v>
      </c>
      <c r="C550" s="256" t="s">
        <v>340</v>
      </c>
      <c r="D550" s="256" t="s">
        <v>405</v>
      </c>
      <c r="E550" s="257" t="str">
        <f t="shared" si="45"/>
        <v>Men Senior</v>
      </c>
      <c r="F550" s="258">
        <v>32785</v>
      </c>
      <c r="G550" s="259">
        <f t="shared" si="46"/>
        <v>44926</v>
      </c>
      <c r="H550" s="260">
        <f t="shared" si="47"/>
        <v>33</v>
      </c>
      <c r="I550" s="257" t="str">
        <f t="shared" si="44"/>
        <v>Senior</v>
      </c>
      <c r="J550" s="256" t="s">
        <v>1316</v>
      </c>
      <c r="K550" s="261">
        <v>89100400041</v>
      </c>
      <c r="L550" s="262" t="s">
        <v>1527</v>
      </c>
      <c r="N550" s="25"/>
      <c r="O550" s="25"/>
      <c r="P550" s="25"/>
      <c r="Q550" s="307"/>
    </row>
    <row r="551" spans="1:17" x14ac:dyDescent="0.2">
      <c r="A551" s="230" t="s">
        <v>1156</v>
      </c>
      <c r="B551" s="231" t="s">
        <v>1538</v>
      </c>
      <c r="C551" s="231" t="s">
        <v>104</v>
      </c>
      <c r="D551" s="231" t="s">
        <v>144</v>
      </c>
      <c r="E551" s="237" t="str">
        <f t="shared" si="45"/>
        <v>Men Veteran</v>
      </c>
      <c r="F551" s="242">
        <v>26684</v>
      </c>
      <c r="G551" s="239">
        <f t="shared" si="46"/>
        <v>44926</v>
      </c>
      <c r="H551" s="240">
        <f t="shared" si="47"/>
        <v>49</v>
      </c>
      <c r="I551" s="237" t="str">
        <f t="shared" si="44"/>
        <v>Veteran</v>
      </c>
      <c r="J551" s="231" t="s">
        <v>1316</v>
      </c>
      <c r="K551" s="241">
        <v>8910040041</v>
      </c>
      <c r="L551" s="246" t="s">
        <v>1527</v>
      </c>
      <c r="O551" s="263"/>
      <c r="P551" s="263"/>
    </row>
    <row r="552" spans="1:17" x14ac:dyDescent="0.2">
      <c r="A552" s="230" t="s">
        <v>1157</v>
      </c>
      <c r="B552" s="231" t="s">
        <v>1538</v>
      </c>
      <c r="C552" s="231" t="s">
        <v>985</v>
      </c>
      <c r="D552" s="231" t="s">
        <v>327</v>
      </c>
      <c r="E552" s="237" t="str">
        <f t="shared" si="45"/>
        <v>Men Senior</v>
      </c>
      <c r="F552" s="242">
        <v>31378</v>
      </c>
      <c r="G552" s="239">
        <f t="shared" si="46"/>
        <v>44926</v>
      </c>
      <c r="H552" s="240">
        <f t="shared" si="47"/>
        <v>37</v>
      </c>
      <c r="I552" s="237" t="str">
        <f t="shared" si="44"/>
        <v>Senior</v>
      </c>
      <c r="J552" s="231" t="s">
        <v>1316</v>
      </c>
      <c r="K552" s="241"/>
      <c r="L552" s="246"/>
    </row>
    <row r="553" spans="1:17" x14ac:dyDescent="0.2">
      <c r="A553" s="230" t="s">
        <v>1158</v>
      </c>
      <c r="B553" s="231" t="s">
        <v>1538</v>
      </c>
      <c r="C553" s="231" t="s">
        <v>1173</v>
      </c>
      <c r="D553" s="231" t="s">
        <v>261</v>
      </c>
      <c r="E553" s="237" t="str">
        <f t="shared" si="45"/>
        <v>Men Master</v>
      </c>
      <c r="F553" s="242">
        <v>23187</v>
      </c>
      <c r="G553" s="239">
        <f t="shared" si="46"/>
        <v>44926</v>
      </c>
      <c r="H553" s="240">
        <f t="shared" si="47"/>
        <v>59</v>
      </c>
      <c r="I553" s="237" t="str">
        <f t="shared" si="44"/>
        <v>Master</v>
      </c>
      <c r="J553" s="231" t="s">
        <v>1316</v>
      </c>
      <c r="K553" s="241"/>
      <c r="L553" s="246"/>
    </row>
    <row r="554" spans="1:17" x14ac:dyDescent="0.2">
      <c r="A554" s="230" t="s">
        <v>1164</v>
      </c>
      <c r="B554" s="231" t="s">
        <v>1309</v>
      </c>
      <c r="C554" s="231" t="s">
        <v>1174</v>
      </c>
      <c r="D554" s="231" t="s">
        <v>143</v>
      </c>
      <c r="E554" s="237" t="str">
        <f t="shared" si="45"/>
        <v>Men Senior</v>
      </c>
      <c r="F554" s="242">
        <v>33097</v>
      </c>
      <c r="G554" s="239">
        <f t="shared" si="46"/>
        <v>44926</v>
      </c>
      <c r="H554" s="240">
        <f t="shared" si="47"/>
        <v>32</v>
      </c>
      <c r="I554" s="237" t="str">
        <f t="shared" si="44"/>
        <v>Senior</v>
      </c>
      <c r="J554" s="231" t="s">
        <v>1316</v>
      </c>
      <c r="K554" s="241"/>
      <c r="L554" s="246"/>
    </row>
    <row r="555" spans="1:17" x14ac:dyDescent="0.2">
      <c r="A555" s="230" t="s">
        <v>1165</v>
      </c>
      <c r="B555" s="231" t="s">
        <v>1033</v>
      </c>
      <c r="C555" s="231" t="s">
        <v>188</v>
      </c>
      <c r="D555" s="231" t="s">
        <v>322</v>
      </c>
      <c r="E555" s="237" t="str">
        <f t="shared" si="45"/>
        <v>Men Senior</v>
      </c>
      <c r="F555" s="242">
        <v>33381</v>
      </c>
      <c r="G555" s="239">
        <f t="shared" si="46"/>
        <v>44926</v>
      </c>
      <c r="H555" s="240">
        <f t="shared" si="47"/>
        <v>31</v>
      </c>
      <c r="I555" s="237" t="str">
        <f t="shared" si="44"/>
        <v>Senior</v>
      </c>
      <c r="J555" s="231" t="s">
        <v>1316</v>
      </c>
      <c r="K555" s="241"/>
      <c r="L555" s="246"/>
    </row>
    <row r="556" spans="1:17" x14ac:dyDescent="0.2">
      <c r="A556" s="230" t="s">
        <v>1166</v>
      </c>
      <c r="B556" s="231" t="s">
        <v>1033</v>
      </c>
      <c r="C556" s="231" t="s">
        <v>1175</v>
      </c>
      <c r="D556" s="231" t="s">
        <v>87</v>
      </c>
      <c r="E556" s="237" t="str">
        <f t="shared" si="45"/>
        <v>Men Senior</v>
      </c>
      <c r="F556" s="242">
        <v>35562</v>
      </c>
      <c r="G556" s="239">
        <f t="shared" si="46"/>
        <v>44926</v>
      </c>
      <c r="H556" s="240">
        <f t="shared" si="47"/>
        <v>25</v>
      </c>
      <c r="I556" s="237" t="str">
        <f t="shared" si="44"/>
        <v>Senior</v>
      </c>
      <c r="J556" s="231" t="s">
        <v>1316</v>
      </c>
      <c r="K556" s="241"/>
      <c r="L556" s="246"/>
    </row>
    <row r="557" spans="1:17" x14ac:dyDescent="0.2">
      <c r="A557" s="230" t="s">
        <v>1167</v>
      </c>
      <c r="B557" s="231" t="s">
        <v>1414</v>
      </c>
      <c r="C557" s="231" t="s">
        <v>289</v>
      </c>
      <c r="D557" s="231" t="s">
        <v>130</v>
      </c>
      <c r="E557" s="237" t="str">
        <f t="shared" si="45"/>
        <v>Men Master</v>
      </c>
      <c r="F557" s="242">
        <v>25325</v>
      </c>
      <c r="G557" s="239">
        <f t="shared" si="46"/>
        <v>44926</v>
      </c>
      <c r="H557" s="240">
        <f t="shared" si="47"/>
        <v>53</v>
      </c>
      <c r="I557" s="237" t="str">
        <f t="shared" si="44"/>
        <v>Master</v>
      </c>
      <c r="J557" s="231" t="s">
        <v>1316</v>
      </c>
      <c r="K557" s="241"/>
      <c r="L557" s="246"/>
      <c r="N557" s="263"/>
    </row>
    <row r="558" spans="1:17" s="263" customFormat="1" x14ac:dyDescent="0.2">
      <c r="A558" s="255" t="s">
        <v>1168</v>
      </c>
      <c r="B558" s="256" t="s">
        <v>40</v>
      </c>
      <c r="C558" s="256" t="s">
        <v>1176</v>
      </c>
      <c r="D558" s="256" t="s">
        <v>129</v>
      </c>
      <c r="E558" s="257" t="str">
        <f t="shared" si="45"/>
        <v>Men Senior</v>
      </c>
      <c r="F558" s="258">
        <v>32603</v>
      </c>
      <c r="G558" s="259">
        <f t="shared" si="46"/>
        <v>44926</v>
      </c>
      <c r="H558" s="260">
        <f t="shared" si="47"/>
        <v>33</v>
      </c>
      <c r="I558" s="257" t="str">
        <f t="shared" si="44"/>
        <v>Senior</v>
      </c>
      <c r="J558" s="256" t="s">
        <v>1316</v>
      </c>
      <c r="K558" s="261">
        <v>89040500428</v>
      </c>
      <c r="L558" s="262" t="s">
        <v>1527</v>
      </c>
      <c r="O558" s="25"/>
      <c r="P558" s="25"/>
      <c r="Q558" s="307"/>
    </row>
    <row r="559" spans="1:17" s="263" customFormat="1" x14ac:dyDescent="0.2">
      <c r="A559" s="255" t="s">
        <v>1169</v>
      </c>
      <c r="B559" s="256" t="s">
        <v>38</v>
      </c>
      <c r="C559" s="256" t="s">
        <v>1177</v>
      </c>
      <c r="D559" s="256" t="s">
        <v>1178</v>
      </c>
      <c r="E559" s="257" t="str">
        <f t="shared" si="45"/>
        <v>Men Senior</v>
      </c>
      <c r="F559" s="258">
        <v>33988</v>
      </c>
      <c r="G559" s="259">
        <f t="shared" si="46"/>
        <v>44926</v>
      </c>
      <c r="H559" s="260">
        <f t="shared" si="47"/>
        <v>29</v>
      </c>
      <c r="I559" s="257" t="str">
        <f t="shared" ref="I559:I590" si="48">IF(H559="","Senior",IF(H559&gt;59.999,"Grand Masters",IF(H559&gt;49.999,"Master",IF(H559&gt;39.999,"Veteran",IF(H559&gt;21.999,"Senior",IF(H559&gt;16.999,"U/21","U/16"))))))</f>
        <v>Senior</v>
      </c>
      <c r="J559" s="256" t="s">
        <v>1316</v>
      </c>
      <c r="K559" s="261">
        <v>93011900124</v>
      </c>
      <c r="L559" s="262" t="s">
        <v>1527</v>
      </c>
      <c r="N559" s="25"/>
      <c r="Q559" s="307"/>
    </row>
    <row r="560" spans="1:17" x14ac:dyDescent="0.2">
      <c r="A560" s="230" t="s">
        <v>1170</v>
      </c>
      <c r="B560" s="231" t="s">
        <v>1387</v>
      </c>
      <c r="C560" s="231" t="s">
        <v>123</v>
      </c>
      <c r="D560" s="231" t="s">
        <v>124</v>
      </c>
      <c r="E560" s="237" t="str">
        <f t="shared" si="45"/>
        <v>Men Master</v>
      </c>
      <c r="F560" s="242">
        <v>25426</v>
      </c>
      <c r="G560" s="239">
        <f t="shared" si="46"/>
        <v>44926</v>
      </c>
      <c r="H560" s="240">
        <f t="shared" si="47"/>
        <v>53</v>
      </c>
      <c r="I560" s="237" t="str">
        <f t="shared" si="48"/>
        <v>Master</v>
      </c>
      <c r="J560" s="231" t="s">
        <v>1316</v>
      </c>
      <c r="K560" s="241">
        <v>93011900124</v>
      </c>
      <c r="L560" s="246" t="s">
        <v>1527</v>
      </c>
      <c r="N560" s="263"/>
      <c r="O560" s="263"/>
      <c r="P560" s="263"/>
    </row>
    <row r="561" spans="1:17" s="263" customFormat="1" x14ac:dyDescent="0.2">
      <c r="A561" s="255" t="s">
        <v>1171</v>
      </c>
      <c r="B561" s="256" t="s">
        <v>50</v>
      </c>
      <c r="C561" s="256" t="s">
        <v>2082</v>
      </c>
      <c r="D561" s="256" t="s">
        <v>91</v>
      </c>
      <c r="E561" s="257" t="str">
        <f t="shared" si="45"/>
        <v>Men Veteran</v>
      </c>
      <c r="F561" s="258">
        <v>29723</v>
      </c>
      <c r="G561" s="259">
        <f t="shared" si="46"/>
        <v>44926</v>
      </c>
      <c r="H561" s="260">
        <f t="shared" si="47"/>
        <v>41</v>
      </c>
      <c r="I561" s="257" t="str">
        <f t="shared" si="48"/>
        <v>Veteran</v>
      </c>
      <c r="J561" s="256" t="s">
        <v>1316</v>
      </c>
      <c r="K561" s="261">
        <v>81051710642</v>
      </c>
      <c r="L561" s="262" t="s">
        <v>1527</v>
      </c>
      <c r="N561" s="25"/>
      <c r="O561" s="25"/>
      <c r="P561" s="25"/>
      <c r="Q561" s="307"/>
    </row>
    <row r="562" spans="1:17" x14ac:dyDescent="0.2">
      <c r="A562" s="230" t="s">
        <v>1172</v>
      </c>
      <c r="B562" s="231" t="s">
        <v>1387</v>
      </c>
      <c r="C562" s="231" t="s">
        <v>1185</v>
      </c>
      <c r="D562" s="231" t="s">
        <v>346</v>
      </c>
      <c r="E562" s="237" t="str">
        <f t="shared" si="45"/>
        <v>Ladies Senior</v>
      </c>
      <c r="F562" s="242">
        <v>32874</v>
      </c>
      <c r="G562" s="239">
        <f t="shared" si="46"/>
        <v>44926</v>
      </c>
      <c r="H562" s="240">
        <f t="shared" si="47"/>
        <v>33</v>
      </c>
      <c r="I562" s="237" t="str">
        <f t="shared" si="48"/>
        <v>Senior</v>
      </c>
      <c r="J562" s="231" t="s">
        <v>67</v>
      </c>
      <c r="K562" s="241"/>
      <c r="L562" s="246"/>
      <c r="O562" s="263"/>
      <c r="P562" s="263"/>
    </row>
    <row r="563" spans="1:17" x14ac:dyDescent="0.2">
      <c r="A563" s="230" t="s">
        <v>1179</v>
      </c>
      <c r="B563" s="231" t="s">
        <v>1387</v>
      </c>
      <c r="C563" s="231" t="s">
        <v>1186</v>
      </c>
      <c r="D563" s="231" t="s">
        <v>966</v>
      </c>
      <c r="E563" s="237" t="str">
        <f t="shared" si="45"/>
        <v>Men Veteran</v>
      </c>
      <c r="F563" s="242">
        <v>29355</v>
      </c>
      <c r="G563" s="239">
        <f t="shared" si="46"/>
        <v>44926</v>
      </c>
      <c r="H563" s="240">
        <f t="shared" si="47"/>
        <v>42</v>
      </c>
      <c r="I563" s="237" t="str">
        <f t="shared" si="48"/>
        <v>Veteran</v>
      </c>
      <c r="J563" s="231" t="s">
        <v>1316</v>
      </c>
      <c r="K563" s="241"/>
      <c r="L563" s="246"/>
      <c r="N563" s="263"/>
    </row>
    <row r="564" spans="1:17" s="263" customFormat="1" x14ac:dyDescent="0.2">
      <c r="A564" s="255" t="s">
        <v>1180</v>
      </c>
      <c r="B564" s="256" t="s">
        <v>47</v>
      </c>
      <c r="C564" s="256" t="s">
        <v>246</v>
      </c>
      <c r="D564" s="256" t="s">
        <v>1187</v>
      </c>
      <c r="E564" s="257" t="str">
        <f t="shared" si="45"/>
        <v>Men Senior</v>
      </c>
      <c r="F564" s="258">
        <v>30673</v>
      </c>
      <c r="G564" s="259">
        <f t="shared" si="46"/>
        <v>44926</v>
      </c>
      <c r="H564" s="260">
        <f t="shared" si="47"/>
        <v>39</v>
      </c>
      <c r="I564" s="257" t="str">
        <f t="shared" si="48"/>
        <v>Senior</v>
      </c>
      <c r="J564" s="256" t="s">
        <v>1316</v>
      </c>
      <c r="K564" s="261">
        <v>83122310749</v>
      </c>
      <c r="L564" s="262" t="s">
        <v>1527</v>
      </c>
      <c r="O564" s="25"/>
      <c r="P564" s="25"/>
      <c r="Q564" s="307"/>
    </row>
    <row r="565" spans="1:17" s="263" customFormat="1" x14ac:dyDescent="0.2">
      <c r="A565" s="255" t="s">
        <v>1181</v>
      </c>
      <c r="B565" s="256" t="s">
        <v>2087</v>
      </c>
      <c r="C565" s="256" t="s">
        <v>1188</v>
      </c>
      <c r="D565" s="256" t="s">
        <v>144</v>
      </c>
      <c r="E565" s="257" t="str">
        <f t="shared" si="45"/>
        <v>Men Veteran</v>
      </c>
      <c r="F565" s="258">
        <v>29374</v>
      </c>
      <c r="G565" s="259">
        <f t="shared" si="46"/>
        <v>44926</v>
      </c>
      <c r="H565" s="260">
        <f t="shared" si="47"/>
        <v>42</v>
      </c>
      <c r="I565" s="257" t="str">
        <f t="shared" si="48"/>
        <v>Veteran</v>
      </c>
      <c r="J565" s="256" t="s">
        <v>1316</v>
      </c>
      <c r="K565" s="261">
        <v>80060210982</v>
      </c>
      <c r="L565" s="262" t="s">
        <v>1527</v>
      </c>
      <c r="N565" s="25"/>
      <c r="Q565" s="307"/>
    </row>
    <row r="566" spans="1:17" x14ac:dyDescent="0.2">
      <c r="A566" s="230" t="s">
        <v>1182</v>
      </c>
      <c r="B566" s="231" t="s">
        <v>1449</v>
      </c>
      <c r="C566" s="231" t="s">
        <v>341</v>
      </c>
      <c r="D566" s="231" t="s">
        <v>180</v>
      </c>
      <c r="E566" s="237" t="str">
        <f t="shared" si="45"/>
        <v>Men Veteran</v>
      </c>
      <c r="F566" s="242">
        <v>29930</v>
      </c>
      <c r="G566" s="239">
        <f t="shared" si="46"/>
        <v>44926</v>
      </c>
      <c r="H566" s="240">
        <f t="shared" si="47"/>
        <v>41</v>
      </c>
      <c r="I566" s="237" t="str">
        <f t="shared" si="48"/>
        <v>Veteran</v>
      </c>
      <c r="J566" s="231" t="s">
        <v>1316</v>
      </c>
      <c r="K566" s="241">
        <v>8006021982</v>
      </c>
      <c r="L566" s="246" t="s">
        <v>1527</v>
      </c>
      <c r="O566" s="263"/>
      <c r="P566" s="263"/>
    </row>
    <row r="567" spans="1:17" x14ac:dyDescent="0.2">
      <c r="A567" s="230" t="s">
        <v>1183</v>
      </c>
      <c r="B567" s="231" t="s">
        <v>1449</v>
      </c>
      <c r="C567" s="231" t="s">
        <v>1193</v>
      </c>
      <c r="D567" s="231" t="s">
        <v>1048</v>
      </c>
      <c r="E567" s="237" t="str">
        <f t="shared" si="45"/>
        <v>Men Senior</v>
      </c>
      <c r="F567" s="242">
        <v>33007</v>
      </c>
      <c r="G567" s="239">
        <f t="shared" si="46"/>
        <v>44926</v>
      </c>
      <c r="H567" s="240">
        <f t="shared" si="47"/>
        <v>32</v>
      </c>
      <c r="I567" s="237" t="str">
        <f t="shared" si="48"/>
        <v>Senior</v>
      </c>
      <c r="J567" s="231" t="s">
        <v>1316</v>
      </c>
      <c r="K567" s="241"/>
      <c r="L567" s="246"/>
    </row>
    <row r="568" spans="1:17" x14ac:dyDescent="0.2">
      <c r="A568" s="230" t="s">
        <v>1184</v>
      </c>
      <c r="B568" s="231" t="s">
        <v>1449</v>
      </c>
      <c r="C568" s="231" t="s">
        <v>1194</v>
      </c>
      <c r="D568" s="231" t="s">
        <v>1195</v>
      </c>
      <c r="E568" s="237" t="str">
        <f t="shared" si="45"/>
        <v>Men Senior</v>
      </c>
      <c r="F568" s="242">
        <v>34498</v>
      </c>
      <c r="G568" s="239">
        <f t="shared" si="46"/>
        <v>44926</v>
      </c>
      <c r="H568" s="240">
        <f t="shared" si="47"/>
        <v>28</v>
      </c>
      <c r="I568" s="237" t="str">
        <f t="shared" si="48"/>
        <v>Senior</v>
      </c>
      <c r="J568" s="231" t="s">
        <v>1316</v>
      </c>
      <c r="K568" s="241"/>
      <c r="L568" s="246"/>
    </row>
    <row r="569" spans="1:17" x14ac:dyDescent="0.2">
      <c r="A569" s="230" t="s">
        <v>1189</v>
      </c>
      <c r="B569" s="231" t="s">
        <v>1449</v>
      </c>
      <c r="C569" s="231" t="s">
        <v>1196</v>
      </c>
      <c r="D569" s="231" t="s">
        <v>1204</v>
      </c>
      <c r="E569" s="237" t="str">
        <f t="shared" si="45"/>
        <v>Men Veteran</v>
      </c>
      <c r="F569" s="242">
        <v>27913</v>
      </c>
      <c r="G569" s="239">
        <f t="shared" si="46"/>
        <v>44926</v>
      </c>
      <c r="H569" s="240">
        <f t="shared" si="47"/>
        <v>46</v>
      </c>
      <c r="I569" s="237" t="str">
        <f t="shared" si="48"/>
        <v>Veteran</v>
      </c>
      <c r="J569" s="231" t="s">
        <v>1316</v>
      </c>
      <c r="K569" s="241"/>
      <c r="L569" s="246"/>
    </row>
    <row r="570" spans="1:17" x14ac:dyDescent="0.2">
      <c r="A570" s="230" t="s">
        <v>1190</v>
      </c>
      <c r="B570" s="231" t="s">
        <v>2088</v>
      </c>
      <c r="C570" s="231" t="s">
        <v>1197</v>
      </c>
      <c r="D570" s="231" t="s">
        <v>81</v>
      </c>
      <c r="E570" s="237" t="str">
        <f t="shared" si="45"/>
        <v>Men Senior</v>
      </c>
      <c r="F570" s="242">
        <v>31838</v>
      </c>
      <c r="G570" s="239">
        <f t="shared" si="46"/>
        <v>44926</v>
      </c>
      <c r="H570" s="240">
        <f t="shared" si="47"/>
        <v>35</v>
      </c>
      <c r="I570" s="237" t="str">
        <f t="shared" si="48"/>
        <v>Senior</v>
      </c>
      <c r="J570" s="231" t="s">
        <v>1316</v>
      </c>
      <c r="K570" s="241"/>
      <c r="L570" s="246"/>
    </row>
    <row r="571" spans="1:17" x14ac:dyDescent="0.2">
      <c r="A571" s="230" t="s">
        <v>1191</v>
      </c>
      <c r="B571" s="231" t="s">
        <v>1449</v>
      </c>
      <c r="C571" s="231" t="s">
        <v>92</v>
      </c>
      <c r="D571" s="231" t="s">
        <v>363</v>
      </c>
      <c r="E571" s="237" t="str">
        <f t="shared" si="45"/>
        <v>Men Senior</v>
      </c>
      <c r="F571" s="242">
        <v>36504</v>
      </c>
      <c r="G571" s="239">
        <f t="shared" si="46"/>
        <v>44926</v>
      </c>
      <c r="H571" s="240">
        <f t="shared" si="47"/>
        <v>23</v>
      </c>
      <c r="I571" s="237" t="str">
        <f t="shared" si="48"/>
        <v>Senior</v>
      </c>
      <c r="J571" s="231" t="s">
        <v>1316</v>
      </c>
      <c r="K571" s="241">
        <v>87030200179</v>
      </c>
      <c r="L571" s="246" t="s">
        <v>1527</v>
      </c>
    </row>
    <row r="572" spans="1:17" x14ac:dyDescent="0.2">
      <c r="A572" s="230" t="s">
        <v>1192</v>
      </c>
      <c r="B572" s="231" t="s">
        <v>1449</v>
      </c>
      <c r="C572" s="231" t="s">
        <v>1203</v>
      </c>
      <c r="D572" s="231" t="s">
        <v>78</v>
      </c>
      <c r="E572" s="237" t="str">
        <f t="shared" si="45"/>
        <v>Men Veteran</v>
      </c>
      <c r="F572" s="242">
        <v>28553</v>
      </c>
      <c r="G572" s="239">
        <f t="shared" si="46"/>
        <v>44926</v>
      </c>
      <c r="H572" s="240">
        <f t="shared" si="47"/>
        <v>44</v>
      </c>
      <c r="I572" s="237" t="str">
        <f t="shared" si="48"/>
        <v>Veteran</v>
      </c>
      <c r="J572" s="231" t="s">
        <v>1316</v>
      </c>
      <c r="K572" s="241"/>
      <c r="L572" s="246"/>
      <c r="N572" s="263"/>
    </row>
    <row r="573" spans="1:17" s="263" customFormat="1" x14ac:dyDescent="0.2">
      <c r="A573" s="255" t="s">
        <v>1198</v>
      </c>
      <c r="B573" s="256" t="s">
        <v>40</v>
      </c>
      <c r="C573" s="256" t="s">
        <v>131</v>
      </c>
      <c r="D573" s="256" t="s">
        <v>322</v>
      </c>
      <c r="E573" s="257" t="str">
        <f t="shared" si="45"/>
        <v>Men Veteran</v>
      </c>
      <c r="F573" s="258">
        <v>27284</v>
      </c>
      <c r="G573" s="259">
        <f t="shared" si="46"/>
        <v>44926</v>
      </c>
      <c r="H573" s="260">
        <f t="shared" si="47"/>
        <v>48</v>
      </c>
      <c r="I573" s="257" t="str">
        <f t="shared" si="48"/>
        <v>Veteran</v>
      </c>
      <c r="J573" s="256" t="s">
        <v>1316</v>
      </c>
      <c r="K573" s="261">
        <v>740912102295</v>
      </c>
      <c r="L573" s="262" t="s">
        <v>1527</v>
      </c>
      <c r="N573" s="25"/>
      <c r="O573" s="25"/>
      <c r="P573" s="25"/>
      <c r="Q573" s="307"/>
    </row>
    <row r="574" spans="1:17" x14ac:dyDescent="0.2">
      <c r="A574" s="230" t="s">
        <v>1199</v>
      </c>
      <c r="B574" s="231" t="s">
        <v>1310</v>
      </c>
      <c r="C574" s="231" t="s">
        <v>426</v>
      </c>
      <c r="D574" s="231" t="s">
        <v>121</v>
      </c>
      <c r="E574" s="237" t="str">
        <f t="shared" si="45"/>
        <v>Men Senior</v>
      </c>
      <c r="F574" s="242">
        <v>33222</v>
      </c>
      <c r="G574" s="239">
        <f t="shared" si="46"/>
        <v>44926</v>
      </c>
      <c r="H574" s="240">
        <f t="shared" si="47"/>
        <v>32</v>
      </c>
      <c r="I574" s="237" t="str">
        <f t="shared" si="48"/>
        <v>Senior</v>
      </c>
      <c r="J574" s="231" t="s">
        <v>1316</v>
      </c>
      <c r="K574" s="241">
        <v>74091210295</v>
      </c>
      <c r="L574" s="246" t="s">
        <v>1527</v>
      </c>
      <c r="O574" s="263"/>
      <c r="P574" s="263"/>
    </row>
    <row r="575" spans="1:17" x14ac:dyDescent="0.2">
      <c r="A575" s="230" t="s">
        <v>1200</v>
      </c>
      <c r="B575" s="231" t="s">
        <v>1031</v>
      </c>
      <c r="C575" s="231" t="s">
        <v>1205</v>
      </c>
      <c r="D575" s="231" t="s">
        <v>147</v>
      </c>
      <c r="E575" s="237" t="str">
        <f t="shared" si="45"/>
        <v>Men Senior</v>
      </c>
      <c r="F575" s="238">
        <v>36643</v>
      </c>
      <c r="G575" s="239">
        <f t="shared" si="46"/>
        <v>44926</v>
      </c>
      <c r="H575" s="240">
        <f t="shared" si="47"/>
        <v>22</v>
      </c>
      <c r="I575" s="237" t="str">
        <f t="shared" si="48"/>
        <v>Senior</v>
      </c>
      <c r="J575" s="231" t="s">
        <v>1316</v>
      </c>
      <c r="K575" s="241">
        <v>901215600122</v>
      </c>
      <c r="L575" s="246"/>
    </row>
    <row r="576" spans="1:17" x14ac:dyDescent="0.2">
      <c r="A576" s="230" t="s">
        <v>1201</v>
      </c>
      <c r="B576" s="231" t="s">
        <v>1293</v>
      </c>
      <c r="C576" s="231" t="s">
        <v>325</v>
      </c>
      <c r="D576" s="231" t="s">
        <v>1211</v>
      </c>
      <c r="E576" s="237" t="str">
        <f t="shared" si="45"/>
        <v>Men Grand Masters</v>
      </c>
      <c r="F576" s="242"/>
      <c r="G576" s="239">
        <f t="shared" si="46"/>
        <v>44926</v>
      </c>
      <c r="H576" s="240">
        <f t="shared" si="47"/>
        <v>123</v>
      </c>
      <c r="I576" s="237" t="str">
        <f t="shared" si="48"/>
        <v>Grand Masters</v>
      </c>
      <c r="J576" s="231" t="s">
        <v>1316</v>
      </c>
      <c r="K576" s="241"/>
      <c r="L576" s="246"/>
      <c r="N576" s="287"/>
    </row>
    <row r="577" spans="1:17" s="287" customFormat="1" x14ac:dyDescent="0.2">
      <c r="A577" s="279" t="s">
        <v>1202</v>
      </c>
      <c r="B577" s="280" t="s">
        <v>49</v>
      </c>
      <c r="C577" s="280" t="s">
        <v>1212</v>
      </c>
      <c r="D577" s="280" t="s">
        <v>1124</v>
      </c>
      <c r="E577" s="281" t="str">
        <f t="shared" si="45"/>
        <v>Men Senior</v>
      </c>
      <c r="F577" s="282">
        <v>30624</v>
      </c>
      <c r="G577" s="283">
        <f t="shared" si="46"/>
        <v>44926</v>
      </c>
      <c r="H577" s="284">
        <f t="shared" si="47"/>
        <v>39</v>
      </c>
      <c r="I577" s="281" t="str">
        <f t="shared" si="48"/>
        <v>Senior</v>
      </c>
      <c r="J577" s="280" t="s">
        <v>1316</v>
      </c>
      <c r="K577" s="285">
        <v>83110410637</v>
      </c>
      <c r="L577" s="286" t="s">
        <v>1527</v>
      </c>
      <c r="N577" s="25"/>
      <c r="O577" s="25"/>
      <c r="P577" s="25"/>
      <c r="Q577" s="307"/>
    </row>
    <row r="578" spans="1:17" x14ac:dyDescent="0.2">
      <c r="A578" s="230" t="s">
        <v>1206</v>
      </c>
      <c r="B578" s="231" t="s">
        <v>1308</v>
      </c>
      <c r="C578" s="231" t="s">
        <v>425</v>
      </c>
      <c r="D578" s="231" t="s">
        <v>262</v>
      </c>
      <c r="E578" s="237" t="str">
        <f t="shared" si="45"/>
        <v>Men Grand Masters</v>
      </c>
      <c r="F578" s="242">
        <v>22086</v>
      </c>
      <c r="G578" s="239">
        <f t="shared" si="46"/>
        <v>44926</v>
      </c>
      <c r="H578" s="240">
        <f t="shared" si="47"/>
        <v>62</v>
      </c>
      <c r="I578" s="237" t="str">
        <f t="shared" si="48"/>
        <v>Grand Masters</v>
      </c>
      <c r="J578" s="231" t="s">
        <v>1316</v>
      </c>
      <c r="K578" s="241">
        <v>83110410637</v>
      </c>
      <c r="L578" s="246" t="s">
        <v>1527</v>
      </c>
      <c r="O578" s="287"/>
      <c r="P578" s="287"/>
    </row>
    <row r="579" spans="1:17" x14ac:dyDescent="0.2">
      <c r="A579" s="230" t="s">
        <v>1207</v>
      </c>
      <c r="B579" s="231" t="s">
        <v>1308</v>
      </c>
      <c r="C579" s="231" t="s">
        <v>73</v>
      </c>
      <c r="D579" s="231" t="s">
        <v>1213</v>
      </c>
      <c r="E579" s="237" t="str">
        <f t="shared" si="45"/>
        <v>Men Senior</v>
      </c>
      <c r="F579" s="242">
        <v>31261</v>
      </c>
      <c r="G579" s="239">
        <f t="shared" si="46"/>
        <v>44926</v>
      </c>
      <c r="H579" s="240">
        <f t="shared" si="47"/>
        <v>37</v>
      </c>
      <c r="I579" s="237" t="str">
        <f t="shared" si="48"/>
        <v>Senior</v>
      </c>
      <c r="J579" s="231" t="s">
        <v>1316</v>
      </c>
      <c r="K579" s="241">
        <v>60061900257</v>
      </c>
      <c r="L579" s="246" t="s">
        <v>1527</v>
      </c>
      <c r="N579" s="287"/>
    </row>
    <row r="580" spans="1:17" s="287" customFormat="1" x14ac:dyDescent="0.2">
      <c r="A580" s="279" t="s">
        <v>1208</v>
      </c>
      <c r="B580" s="280" t="s">
        <v>49</v>
      </c>
      <c r="C580" s="280" t="s">
        <v>90</v>
      </c>
      <c r="D580" s="280" t="s">
        <v>965</v>
      </c>
      <c r="E580" s="281" t="str">
        <f t="shared" si="45"/>
        <v>Men Veteran</v>
      </c>
      <c r="F580" s="282">
        <v>28078</v>
      </c>
      <c r="G580" s="283">
        <f t="shared" si="46"/>
        <v>44926</v>
      </c>
      <c r="H580" s="284">
        <f t="shared" si="47"/>
        <v>46</v>
      </c>
      <c r="I580" s="281" t="str">
        <f t="shared" si="48"/>
        <v>Veteran</v>
      </c>
      <c r="J580" s="280" t="s">
        <v>1316</v>
      </c>
      <c r="K580" s="285">
        <v>76111410296</v>
      </c>
      <c r="L580" s="286" t="s">
        <v>1527</v>
      </c>
      <c r="N580" s="25"/>
      <c r="O580" s="25"/>
      <c r="P580" s="25"/>
      <c r="Q580" s="307"/>
    </row>
    <row r="581" spans="1:17" x14ac:dyDescent="0.2">
      <c r="A581" s="230" t="s">
        <v>1209</v>
      </c>
      <c r="B581" s="231" t="s">
        <v>1308</v>
      </c>
      <c r="C581" s="231" t="s">
        <v>1220</v>
      </c>
      <c r="D581" s="231" t="s">
        <v>260</v>
      </c>
      <c r="E581" s="237" t="str">
        <f t="shared" si="45"/>
        <v>Men U/16</v>
      </c>
      <c r="F581" s="242">
        <v>39329</v>
      </c>
      <c r="G581" s="239">
        <f t="shared" si="46"/>
        <v>44926</v>
      </c>
      <c r="H581" s="240">
        <f t="shared" si="47"/>
        <v>15</v>
      </c>
      <c r="I581" s="237" t="str">
        <f t="shared" si="48"/>
        <v>U/16</v>
      </c>
      <c r="J581" s="231" t="s">
        <v>1316</v>
      </c>
      <c r="K581" s="241">
        <v>76111410296</v>
      </c>
      <c r="L581" s="246" t="s">
        <v>1527</v>
      </c>
      <c r="O581" s="287"/>
      <c r="P581" s="287"/>
    </row>
    <row r="582" spans="1:17" x14ac:dyDescent="0.2">
      <c r="A582" s="230" t="s">
        <v>1210</v>
      </c>
      <c r="B582" s="231" t="s">
        <v>1308</v>
      </c>
      <c r="C582" s="231" t="s">
        <v>1221</v>
      </c>
      <c r="D582" s="231" t="s">
        <v>965</v>
      </c>
      <c r="E582" s="237" t="str">
        <f t="shared" si="45"/>
        <v>Men Veteran</v>
      </c>
      <c r="F582" s="242">
        <v>30038</v>
      </c>
      <c r="G582" s="239">
        <f t="shared" si="46"/>
        <v>44926</v>
      </c>
      <c r="H582" s="240">
        <f t="shared" si="47"/>
        <v>40</v>
      </c>
      <c r="I582" s="237" t="str">
        <f t="shared" si="48"/>
        <v>Veteran</v>
      </c>
      <c r="J582" s="231" t="s">
        <v>1316</v>
      </c>
      <c r="K582" s="241"/>
      <c r="L582" s="246"/>
    </row>
    <row r="583" spans="1:17" x14ac:dyDescent="0.2">
      <c r="A583" s="230" t="s">
        <v>1214</v>
      </c>
      <c r="B583" s="231" t="s">
        <v>1308</v>
      </c>
      <c r="C583" s="231" t="s">
        <v>1222</v>
      </c>
      <c r="D583" s="231" t="s">
        <v>381</v>
      </c>
      <c r="E583" s="237" t="str">
        <f t="shared" si="45"/>
        <v>Men Grand Masters</v>
      </c>
      <c r="F583" s="242">
        <v>22348</v>
      </c>
      <c r="G583" s="239">
        <f t="shared" si="46"/>
        <v>44926</v>
      </c>
      <c r="H583" s="240">
        <f t="shared" si="47"/>
        <v>61</v>
      </c>
      <c r="I583" s="237" t="str">
        <f t="shared" si="48"/>
        <v>Grand Masters</v>
      </c>
      <c r="J583" s="231" t="s">
        <v>1316</v>
      </c>
      <c r="K583" s="241">
        <v>82032810107</v>
      </c>
      <c r="L583" s="246" t="s">
        <v>1527</v>
      </c>
      <c r="N583" s="263"/>
    </row>
    <row r="584" spans="1:17" s="263" customFormat="1" x14ac:dyDescent="0.2">
      <c r="A584" s="255" t="s">
        <v>1215</v>
      </c>
      <c r="B584" s="256" t="s">
        <v>43</v>
      </c>
      <c r="C584" s="256" t="s">
        <v>362</v>
      </c>
      <c r="D584" s="256" t="s">
        <v>1232</v>
      </c>
      <c r="E584" s="257" t="str">
        <f t="shared" si="45"/>
        <v>Men Veteran</v>
      </c>
      <c r="F584" s="258">
        <v>27968</v>
      </c>
      <c r="G584" s="259">
        <f t="shared" si="46"/>
        <v>44926</v>
      </c>
      <c r="H584" s="260">
        <f t="shared" si="47"/>
        <v>46</v>
      </c>
      <c r="I584" s="257" t="str">
        <f t="shared" si="48"/>
        <v>Veteran</v>
      </c>
      <c r="J584" s="256" t="s">
        <v>1316</v>
      </c>
      <c r="K584" s="261">
        <v>61030800146</v>
      </c>
      <c r="L584" s="262" t="s">
        <v>1527</v>
      </c>
      <c r="N584" s="25"/>
      <c r="O584" s="25"/>
      <c r="P584" s="25"/>
      <c r="Q584" s="307"/>
    </row>
    <row r="585" spans="1:17" x14ac:dyDescent="0.2">
      <c r="A585" s="230" t="s">
        <v>1216</v>
      </c>
      <c r="B585" s="231" t="s">
        <v>1746</v>
      </c>
      <c r="C585" s="231" t="s">
        <v>1177</v>
      </c>
      <c r="D585" s="231" t="s">
        <v>1230</v>
      </c>
      <c r="E585" s="237" t="str">
        <f t="shared" si="45"/>
        <v>Men Senior</v>
      </c>
      <c r="F585" s="242">
        <v>31944</v>
      </c>
      <c r="G585" s="239">
        <f t="shared" si="46"/>
        <v>44926</v>
      </c>
      <c r="H585" s="240">
        <f t="shared" si="47"/>
        <v>35</v>
      </c>
      <c r="I585" s="237" t="str">
        <f t="shared" si="48"/>
        <v>Senior</v>
      </c>
      <c r="J585" s="231" t="s">
        <v>1316</v>
      </c>
      <c r="K585" s="241">
        <v>7607275750086</v>
      </c>
      <c r="L585" s="246" t="s">
        <v>1530</v>
      </c>
      <c r="O585" s="263"/>
      <c r="P585" s="263"/>
    </row>
    <row r="586" spans="1:17" x14ac:dyDescent="0.2">
      <c r="A586" s="230" t="s">
        <v>1217</v>
      </c>
      <c r="B586" s="231" t="s">
        <v>1078</v>
      </c>
      <c r="C586" s="231" t="s">
        <v>188</v>
      </c>
      <c r="D586" s="231" t="s">
        <v>150</v>
      </c>
      <c r="E586" s="237" t="str">
        <f t="shared" si="45"/>
        <v>Men Senior</v>
      </c>
      <c r="F586" s="242">
        <v>30652</v>
      </c>
      <c r="G586" s="239">
        <f t="shared" si="46"/>
        <v>44926</v>
      </c>
      <c r="H586" s="240">
        <f t="shared" si="47"/>
        <v>39</v>
      </c>
      <c r="I586" s="237" t="str">
        <f t="shared" si="48"/>
        <v>Senior</v>
      </c>
      <c r="J586" s="231" t="s">
        <v>1316</v>
      </c>
      <c r="K586" s="241">
        <v>70012600385</v>
      </c>
      <c r="L586" s="246" t="s">
        <v>1527</v>
      </c>
      <c r="N586" s="287"/>
    </row>
    <row r="587" spans="1:17" s="287" customFormat="1" x14ac:dyDescent="0.2">
      <c r="A587" s="279" t="s">
        <v>1218</v>
      </c>
      <c r="B587" s="280" t="s">
        <v>42</v>
      </c>
      <c r="C587" s="280" t="s">
        <v>1584</v>
      </c>
      <c r="D587" s="280" t="s">
        <v>972</v>
      </c>
      <c r="E587" s="281" t="str">
        <f t="shared" si="45"/>
        <v>Ladies Master</v>
      </c>
      <c r="F587" s="282">
        <v>25594</v>
      </c>
      <c r="G587" s="283">
        <f t="shared" si="46"/>
        <v>44926</v>
      </c>
      <c r="H587" s="284">
        <f t="shared" si="47"/>
        <v>52</v>
      </c>
      <c r="I587" s="281" t="str">
        <f t="shared" si="48"/>
        <v>Master</v>
      </c>
      <c r="J587" s="280" t="s">
        <v>67</v>
      </c>
      <c r="K587" s="285">
        <v>70012600385</v>
      </c>
      <c r="L587" s="286" t="s">
        <v>1527</v>
      </c>
      <c r="O587" s="25"/>
      <c r="P587" s="25"/>
      <c r="Q587" s="307"/>
    </row>
    <row r="588" spans="1:17" s="287" customFormat="1" ht="13.5" customHeight="1" x14ac:dyDescent="0.2">
      <c r="A588" s="279" t="s">
        <v>1219</v>
      </c>
      <c r="B588" s="280" t="s">
        <v>42</v>
      </c>
      <c r="C588" s="280" t="s">
        <v>2052</v>
      </c>
      <c r="D588" s="280" t="s">
        <v>82</v>
      </c>
      <c r="E588" s="281" t="str">
        <f t="shared" si="45"/>
        <v>Ladies U/21</v>
      </c>
      <c r="F588" s="282">
        <v>37743</v>
      </c>
      <c r="G588" s="283">
        <f t="shared" si="46"/>
        <v>44926</v>
      </c>
      <c r="H588" s="284">
        <f t="shared" si="47"/>
        <v>19</v>
      </c>
      <c r="I588" s="281" t="str">
        <f t="shared" si="48"/>
        <v>U/21</v>
      </c>
      <c r="J588" s="280" t="s">
        <v>67</v>
      </c>
      <c r="K588" s="285">
        <v>3050200057</v>
      </c>
      <c r="L588" s="286" t="s">
        <v>1527</v>
      </c>
      <c r="N588" s="25"/>
      <c r="Q588" s="307"/>
    </row>
    <row r="589" spans="1:17" x14ac:dyDescent="0.2">
      <c r="A589" s="230" t="s">
        <v>1223</v>
      </c>
      <c r="B589" s="231" t="s">
        <v>1307</v>
      </c>
      <c r="C589" s="231" t="s">
        <v>372</v>
      </c>
      <c r="D589" s="231" t="s">
        <v>1234</v>
      </c>
      <c r="E589" s="237" t="str">
        <f t="shared" si="45"/>
        <v>Men Senior</v>
      </c>
      <c r="F589" s="242">
        <v>36795</v>
      </c>
      <c r="G589" s="239">
        <f t="shared" si="46"/>
        <v>44926</v>
      </c>
      <c r="H589" s="240">
        <f t="shared" si="47"/>
        <v>22</v>
      </c>
      <c r="I589" s="237" t="str">
        <f t="shared" si="48"/>
        <v>Senior</v>
      </c>
      <c r="J589" s="231" t="s">
        <v>1316</v>
      </c>
      <c r="K589" s="241">
        <v>63041400510</v>
      </c>
      <c r="L589" s="246" t="s">
        <v>1527</v>
      </c>
      <c r="O589" s="287"/>
      <c r="P589" s="287"/>
    </row>
    <row r="590" spans="1:17" x14ac:dyDescent="0.2">
      <c r="A590" s="230" t="s">
        <v>1224</v>
      </c>
      <c r="B590" s="231" t="s">
        <v>1414</v>
      </c>
      <c r="C590" s="231" t="s">
        <v>1233</v>
      </c>
      <c r="D590" s="231" t="s">
        <v>217</v>
      </c>
      <c r="E590" s="237" t="str">
        <f t="shared" si="45"/>
        <v>Men Senior</v>
      </c>
      <c r="F590" s="242">
        <v>36178</v>
      </c>
      <c r="G590" s="239">
        <f t="shared" si="46"/>
        <v>44926</v>
      </c>
      <c r="H590" s="240">
        <f t="shared" si="47"/>
        <v>23</v>
      </c>
      <c r="I590" s="237" t="str">
        <f t="shared" si="48"/>
        <v>Senior</v>
      </c>
      <c r="J590" s="231" t="s">
        <v>1316</v>
      </c>
      <c r="K590" s="241">
        <v>92600269</v>
      </c>
      <c r="L590" s="246" t="s">
        <v>1527</v>
      </c>
      <c r="N590" s="263"/>
    </row>
    <row r="591" spans="1:17" s="263" customFormat="1" x14ac:dyDescent="0.2">
      <c r="A591" s="255" t="s">
        <v>1225</v>
      </c>
      <c r="B591" s="256" t="s">
        <v>43</v>
      </c>
      <c r="C591" s="256" t="s">
        <v>149</v>
      </c>
      <c r="D591" s="256" t="s">
        <v>1235</v>
      </c>
      <c r="E591" s="257" t="str">
        <f t="shared" si="45"/>
        <v>Men Master</v>
      </c>
      <c r="F591" s="258">
        <v>26564</v>
      </c>
      <c r="G591" s="259">
        <f t="shared" si="46"/>
        <v>44926</v>
      </c>
      <c r="H591" s="260">
        <f t="shared" si="47"/>
        <v>50</v>
      </c>
      <c r="I591" s="257" t="str">
        <f t="shared" ref="I591:I592" si="49">IF(H591="","Senior",IF(H591&gt;59.999,"Grand Masters",IF(H591&gt;49.999,"Master",IF(H591&gt;39.999,"Veteran",IF(H591&gt;21.999,"Senior",IF(H591&gt;16.999,"U/21","U/16"))))))</f>
        <v>Master</v>
      </c>
      <c r="J591" s="256" t="s">
        <v>1316</v>
      </c>
      <c r="K591" s="261">
        <v>72092210181</v>
      </c>
      <c r="L591" s="262" t="s">
        <v>1527</v>
      </c>
      <c r="O591" s="25"/>
      <c r="P591" s="25"/>
      <c r="Q591" s="307"/>
    </row>
    <row r="592" spans="1:17" s="263" customFormat="1" x14ac:dyDescent="0.2">
      <c r="A592" s="255" t="s">
        <v>1226</v>
      </c>
      <c r="B592" s="256" t="s">
        <v>39</v>
      </c>
      <c r="C592" s="256" t="s">
        <v>193</v>
      </c>
      <c r="D592" s="256" t="s">
        <v>240</v>
      </c>
      <c r="E592" s="257" t="str">
        <f t="shared" si="45"/>
        <v>Men Master</v>
      </c>
      <c r="F592" s="258">
        <v>25087</v>
      </c>
      <c r="G592" s="259">
        <f t="shared" si="46"/>
        <v>44926</v>
      </c>
      <c r="H592" s="260">
        <f t="shared" si="47"/>
        <v>54</v>
      </c>
      <c r="I592" s="257" t="str">
        <f t="shared" si="49"/>
        <v>Master</v>
      </c>
      <c r="J592" s="256" t="s">
        <v>1316</v>
      </c>
      <c r="K592" s="261">
        <v>72092210181</v>
      </c>
      <c r="L592" s="262" t="s">
        <v>1527</v>
      </c>
      <c r="Q592" s="307"/>
    </row>
    <row r="593" spans="1:17" s="263" customFormat="1" ht="13.5" customHeight="1" x14ac:dyDescent="0.2">
      <c r="A593" s="255" t="s">
        <v>1227</v>
      </c>
      <c r="B593" s="256" t="s">
        <v>48</v>
      </c>
      <c r="C593" s="256" t="s">
        <v>1555</v>
      </c>
      <c r="D593" s="256" t="s">
        <v>338</v>
      </c>
      <c r="E593" s="257" t="str">
        <f t="shared" si="45"/>
        <v>Men U/16</v>
      </c>
      <c r="F593" s="258">
        <v>41529</v>
      </c>
      <c r="G593" s="259">
        <f t="shared" si="46"/>
        <v>44926</v>
      </c>
      <c r="H593" s="260">
        <f t="shared" si="47"/>
        <v>9</v>
      </c>
      <c r="I593" s="257" t="str">
        <f>IF(H593="","Men Senior",IF(H593&gt;59.999,"Grand Masters",IF(H593&gt;49.999,"Master",IF(H593&gt;39.999,"Veteran",IF(H593&gt;21.999,"Senior",IF(H593&gt;16.999,"U/21","U/16"))))))</f>
        <v>U/16</v>
      </c>
      <c r="J593" s="256" t="s">
        <v>1316</v>
      </c>
      <c r="K593" s="261">
        <v>20130912</v>
      </c>
      <c r="L593" s="262" t="s">
        <v>1527</v>
      </c>
      <c r="N593" s="25"/>
      <c r="Q593" s="307"/>
    </row>
    <row r="594" spans="1:17" s="263" customFormat="1" x14ac:dyDescent="0.2">
      <c r="A594" s="255" t="s">
        <v>1228</v>
      </c>
      <c r="B594" s="256" t="s">
        <v>41</v>
      </c>
      <c r="C594" s="256" t="s">
        <v>1576</v>
      </c>
      <c r="D594" s="256" t="s">
        <v>2119</v>
      </c>
      <c r="E594" s="257" t="str">
        <f t="shared" si="45"/>
        <v>Men Veteran</v>
      </c>
      <c r="F594" s="258">
        <v>29663</v>
      </c>
      <c r="G594" s="259">
        <f t="shared" si="46"/>
        <v>44926</v>
      </c>
      <c r="H594" s="260">
        <f t="shared" si="47"/>
        <v>41</v>
      </c>
      <c r="I594" s="257" t="str">
        <f t="shared" ref="I594:I623" si="50">IF(H594="","Senior",IF(H594&gt;59.999,"Grand Masters",IF(H594&gt;49.999,"Master",IF(H594&gt;39.999,"Veteran",IF(H594&gt;21.999,"Senior",IF(H594&gt;16.999,"U/21","U/16"))))))</f>
        <v>Veteran</v>
      </c>
      <c r="J594" s="256" t="s">
        <v>1316</v>
      </c>
      <c r="K594" s="261">
        <v>81031810552</v>
      </c>
      <c r="L594" s="262" t="s">
        <v>1527</v>
      </c>
      <c r="Q594" s="307"/>
    </row>
    <row r="595" spans="1:17" s="263" customFormat="1" x14ac:dyDescent="0.2">
      <c r="A595" s="255" t="s">
        <v>1229</v>
      </c>
      <c r="B595" s="256" t="s">
        <v>2087</v>
      </c>
      <c r="C595" s="256" t="s">
        <v>1238</v>
      </c>
      <c r="D595" s="256" t="s">
        <v>1239</v>
      </c>
      <c r="E595" s="257" t="str">
        <f t="shared" si="45"/>
        <v>Men Senior</v>
      </c>
      <c r="F595" s="258">
        <v>36504</v>
      </c>
      <c r="G595" s="259">
        <f t="shared" si="46"/>
        <v>44926</v>
      </c>
      <c r="H595" s="260">
        <f t="shared" si="47"/>
        <v>23</v>
      </c>
      <c r="I595" s="257" t="str">
        <f t="shared" si="50"/>
        <v>Senior</v>
      </c>
      <c r="J595" s="256" t="s">
        <v>1316</v>
      </c>
      <c r="K595" s="261">
        <v>19991210</v>
      </c>
      <c r="L595" s="262" t="s">
        <v>1527</v>
      </c>
      <c r="N595" s="25"/>
      <c r="O595" s="25"/>
      <c r="P595" s="25"/>
      <c r="Q595" s="307"/>
    </row>
    <row r="596" spans="1:17" x14ac:dyDescent="0.2">
      <c r="A596" s="230" t="s">
        <v>1240</v>
      </c>
      <c r="B596" s="231" t="s">
        <v>1448</v>
      </c>
      <c r="C596" s="231" t="s">
        <v>1175</v>
      </c>
      <c r="D596" s="231" t="s">
        <v>87</v>
      </c>
      <c r="E596" s="237" t="str">
        <f t="shared" si="45"/>
        <v>Men Senior</v>
      </c>
      <c r="F596" s="242">
        <v>35562</v>
      </c>
      <c r="G596" s="239">
        <f t="shared" si="46"/>
        <v>44926</v>
      </c>
      <c r="H596" s="240">
        <f t="shared" si="47"/>
        <v>25</v>
      </c>
      <c r="I596" s="237" t="str">
        <f t="shared" si="50"/>
        <v>Senior</v>
      </c>
      <c r="J596" s="231" t="s">
        <v>1316</v>
      </c>
      <c r="K596" s="241">
        <v>19991210</v>
      </c>
      <c r="L596" s="246" t="s">
        <v>1527</v>
      </c>
      <c r="O596" s="263"/>
      <c r="P596" s="263"/>
    </row>
    <row r="597" spans="1:17" x14ac:dyDescent="0.2">
      <c r="A597" s="230" t="s">
        <v>1241</v>
      </c>
      <c r="B597" s="231" t="s">
        <v>1448</v>
      </c>
      <c r="C597" s="231" t="s">
        <v>362</v>
      </c>
      <c r="D597" s="231" t="s">
        <v>78</v>
      </c>
      <c r="E597" s="237" t="str">
        <f t="shared" si="45"/>
        <v>Men Veteran</v>
      </c>
      <c r="F597" s="242">
        <v>28553</v>
      </c>
      <c r="G597" s="239">
        <f t="shared" si="46"/>
        <v>44926</v>
      </c>
      <c r="H597" s="240">
        <f t="shared" si="47"/>
        <v>44</v>
      </c>
      <c r="I597" s="237" t="str">
        <f t="shared" si="50"/>
        <v>Veteran</v>
      </c>
      <c r="J597" s="231" t="s">
        <v>1316</v>
      </c>
      <c r="K597" s="241"/>
      <c r="L597" s="246"/>
    </row>
    <row r="598" spans="1:17" x14ac:dyDescent="0.2">
      <c r="A598" s="230" t="s">
        <v>1242</v>
      </c>
      <c r="B598" s="231" t="s">
        <v>1828</v>
      </c>
      <c r="C598" s="231" t="s">
        <v>188</v>
      </c>
      <c r="D598" s="231" t="s">
        <v>322</v>
      </c>
      <c r="E598" s="237" t="str">
        <f t="shared" si="45"/>
        <v>Men Senior</v>
      </c>
      <c r="F598" s="242">
        <v>33381</v>
      </c>
      <c r="G598" s="239">
        <f t="shared" si="46"/>
        <v>44926</v>
      </c>
      <c r="H598" s="240">
        <f t="shared" si="47"/>
        <v>31</v>
      </c>
      <c r="I598" s="237" t="str">
        <f t="shared" si="50"/>
        <v>Senior</v>
      </c>
      <c r="J598" s="231" t="s">
        <v>1316</v>
      </c>
      <c r="K598" s="241"/>
      <c r="L598" s="246"/>
    </row>
    <row r="599" spans="1:17" ht="14.25" customHeight="1" x14ac:dyDescent="0.2">
      <c r="A599" s="230" t="s">
        <v>1243</v>
      </c>
      <c r="B599" s="231" t="s">
        <v>1408</v>
      </c>
      <c r="C599" s="231" t="s">
        <v>90</v>
      </c>
      <c r="D599" s="231" t="s">
        <v>1249</v>
      </c>
      <c r="E599" s="237" t="str">
        <f t="shared" si="45"/>
        <v>Men Senior</v>
      </c>
      <c r="F599" s="242">
        <v>31176</v>
      </c>
      <c r="G599" s="239">
        <f t="shared" si="46"/>
        <v>44926</v>
      </c>
      <c r="H599" s="240">
        <f t="shared" si="47"/>
        <v>37</v>
      </c>
      <c r="I599" s="237" t="str">
        <f t="shared" si="50"/>
        <v>Senior</v>
      </c>
      <c r="J599" s="231" t="s">
        <v>1316</v>
      </c>
      <c r="K599" s="241">
        <v>91052300235</v>
      </c>
      <c r="L599" s="246" t="s">
        <v>1527</v>
      </c>
    </row>
    <row r="600" spans="1:17" x14ac:dyDescent="0.2">
      <c r="A600" s="230" t="s">
        <v>1244</v>
      </c>
      <c r="B600" s="231" t="s">
        <v>1308</v>
      </c>
      <c r="C600" s="231" t="s">
        <v>1250</v>
      </c>
      <c r="D600" s="231" t="s">
        <v>1251</v>
      </c>
      <c r="E600" s="237" t="str">
        <f t="shared" si="45"/>
        <v>Men Veteran</v>
      </c>
      <c r="F600" s="242">
        <v>29902</v>
      </c>
      <c r="G600" s="239">
        <f t="shared" si="46"/>
        <v>44926</v>
      </c>
      <c r="H600" s="240">
        <f t="shared" si="47"/>
        <v>41</v>
      </c>
      <c r="I600" s="237" t="str">
        <f t="shared" si="50"/>
        <v>Veteran</v>
      </c>
      <c r="J600" s="231" t="s">
        <v>1316</v>
      </c>
      <c r="K600" s="241">
        <v>85051911013</v>
      </c>
      <c r="L600" s="246" t="s">
        <v>1527</v>
      </c>
    </row>
    <row r="601" spans="1:17" x14ac:dyDescent="0.2">
      <c r="A601" s="230" t="s">
        <v>1245</v>
      </c>
      <c r="B601" s="231" t="s">
        <v>1547</v>
      </c>
      <c r="C601" s="231" t="s">
        <v>1253</v>
      </c>
      <c r="D601" s="231" t="s">
        <v>1252</v>
      </c>
      <c r="E601" s="237" t="str">
        <f t="shared" si="45"/>
        <v>Men Veteran</v>
      </c>
      <c r="F601" s="242">
        <v>30267</v>
      </c>
      <c r="G601" s="239">
        <f t="shared" si="46"/>
        <v>44926</v>
      </c>
      <c r="H601" s="240">
        <f t="shared" si="47"/>
        <v>40</v>
      </c>
      <c r="I601" s="237" t="str">
        <f t="shared" si="50"/>
        <v>Veteran</v>
      </c>
      <c r="J601" s="231" t="s">
        <v>1316</v>
      </c>
      <c r="K601" s="241"/>
      <c r="L601" s="246"/>
    </row>
    <row r="602" spans="1:17" x14ac:dyDescent="0.2">
      <c r="A602" s="230" t="s">
        <v>1246</v>
      </c>
      <c r="B602" s="231" t="s">
        <v>1408</v>
      </c>
      <c r="C602" s="231" t="s">
        <v>1264</v>
      </c>
      <c r="D602" s="231" t="s">
        <v>1288</v>
      </c>
      <c r="E602" s="237" t="str">
        <f t="shared" si="45"/>
        <v>Men Senior</v>
      </c>
      <c r="F602" s="242">
        <v>30822</v>
      </c>
      <c r="G602" s="239">
        <f t="shared" si="46"/>
        <v>44926</v>
      </c>
      <c r="H602" s="240">
        <f t="shared" si="47"/>
        <v>38</v>
      </c>
      <c r="I602" s="237" t="str">
        <f t="shared" si="50"/>
        <v>Senior</v>
      </c>
      <c r="J602" s="231" t="s">
        <v>1316</v>
      </c>
      <c r="K602" s="241"/>
      <c r="L602" s="246"/>
      <c r="N602" s="263"/>
    </row>
    <row r="603" spans="1:17" s="263" customFormat="1" x14ac:dyDescent="0.2">
      <c r="A603" s="255" t="s">
        <v>1247</v>
      </c>
      <c r="B603" s="256" t="s">
        <v>40</v>
      </c>
      <c r="C603" s="256" t="s">
        <v>453</v>
      </c>
      <c r="D603" s="256" t="s">
        <v>2060</v>
      </c>
      <c r="E603" s="257" t="str">
        <f t="shared" si="45"/>
        <v>Men U/21</v>
      </c>
      <c r="F603" s="258">
        <v>38462</v>
      </c>
      <c r="G603" s="259">
        <f t="shared" si="46"/>
        <v>44926</v>
      </c>
      <c r="H603" s="260">
        <f t="shared" si="47"/>
        <v>17</v>
      </c>
      <c r="I603" s="257" t="str">
        <f t="shared" si="50"/>
        <v>U/21</v>
      </c>
      <c r="J603" s="256" t="s">
        <v>1316</v>
      </c>
      <c r="K603" s="261">
        <v>20050420</v>
      </c>
      <c r="L603" s="262" t="s">
        <v>1527</v>
      </c>
      <c r="N603" s="25"/>
      <c r="O603" s="25"/>
      <c r="P603" s="25"/>
      <c r="Q603" s="307"/>
    </row>
    <row r="604" spans="1:17" s="263" customFormat="1" x14ac:dyDescent="0.2">
      <c r="A604" s="255" t="s">
        <v>1248</v>
      </c>
      <c r="B604" s="256" t="s">
        <v>49</v>
      </c>
      <c r="C604" s="256" t="s">
        <v>1970</v>
      </c>
      <c r="D604" s="256" t="s">
        <v>1779</v>
      </c>
      <c r="E604" s="257" t="str">
        <f t="shared" si="45"/>
        <v>Men Senior</v>
      </c>
      <c r="F604" s="258">
        <v>36006</v>
      </c>
      <c r="G604" s="259">
        <f t="shared" si="46"/>
        <v>44926</v>
      </c>
      <c r="H604" s="260">
        <f t="shared" si="47"/>
        <v>24</v>
      </c>
      <c r="I604" s="257" t="str">
        <f t="shared" si="50"/>
        <v>Senior</v>
      </c>
      <c r="J604" s="256" t="s">
        <v>1316</v>
      </c>
      <c r="K604" s="261">
        <v>98073000652</v>
      </c>
      <c r="L604" s="262" t="s">
        <v>1527</v>
      </c>
      <c r="N604" s="25"/>
      <c r="Q604" s="307"/>
    </row>
    <row r="605" spans="1:17" x14ac:dyDescent="0.2">
      <c r="A605" s="230" t="s">
        <v>1254</v>
      </c>
      <c r="B605" s="231" t="s">
        <v>1308</v>
      </c>
      <c r="C605" s="231" t="s">
        <v>104</v>
      </c>
      <c r="D605" s="231" t="s">
        <v>1277</v>
      </c>
      <c r="E605" s="237" t="str">
        <f t="shared" si="45"/>
        <v>Men Veteran</v>
      </c>
      <c r="F605" s="242">
        <v>29250</v>
      </c>
      <c r="G605" s="239">
        <f t="shared" si="46"/>
        <v>44926</v>
      </c>
      <c r="H605" s="240">
        <f t="shared" si="47"/>
        <v>42</v>
      </c>
      <c r="I605" s="237" t="str">
        <f t="shared" si="50"/>
        <v>Veteran</v>
      </c>
      <c r="J605" s="231" t="s">
        <v>1316</v>
      </c>
      <c r="K605" s="241">
        <v>98073000652</v>
      </c>
      <c r="L605" s="246" t="s">
        <v>1527</v>
      </c>
      <c r="N605" s="263"/>
      <c r="O605" s="263"/>
      <c r="P605" s="263"/>
    </row>
    <row r="606" spans="1:17" x14ac:dyDescent="0.2">
      <c r="A606" s="230" t="s">
        <v>1255</v>
      </c>
      <c r="B606" s="231" t="s">
        <v>1310</v>
      </c>
      <c r="C606" s="231" t="s">
        <v>937</v>
      </c>
      <c r="D606" s="231" t="s">
        <v>1279</v>
      </c>
      <c r="E606" s="237" t="str">
        <f t="shared" si="45"/>
        <v>Men Grand Masters</v>
      </c>
      <c r="F606" s="242">
        <v>22600</v>
      </c>
      <c r="G606" s="239">
        <f t="shared" si="46"/>
        <v>44926</v>
      </c>
      <c r="H606" s="240">
        <f t="shared" si="47"/>
        <v>61</v>
      </c>
      <c r="I606" s="237" t="str">
        <f t="shared" si="50"/>
        <v>Grand Masters</v>
      </c>
      <c r="J606" s="231" t="s">
        <v>1316</v>
      </c>
      <c r="K606" s="241">
        <v>80013010565</v>
      </c>
      <c r="L606" s="246" t="s">
        <v>1527</v>
      </c>
      <c r="N606" s="263"/>
    </row>
    <row r="607" spans="1:17" s="263" customFormat="1" x14ac:dyDescent="0.2">
      <c r="A607" s="255" t="s">
        <v>1256</v>
      </c>
      <c r="B607" s="256" t="s">
        <v>37</v>
      </c>
      <c r="C607" s="256" t="s">
        <v>1280</v>
      </c>
      <c r="D607" s="256" t="s">
        <v>292</v>
      </c>
      <c r="E607" s="257" t="str">
        <f t="shared" si="45"/>
        <v>Men U/16</v>
      </c>
      <c r="F607" s="258">
        <v>38961</v>
      </c>
      <c r="G607" s="259">
        <f t="shared" si="46"/>
        <v>44926</v>
      </c>
      <c r="H607" s="260">
        <f t="shared" si="47"/>
        <v>16</v>
      </c>
      <c r="I607" s="257" t="str">
        <f t="shared" si="50"/>
        <v>U/16</v>
      </c>
      <c r="J607" s="256" t="s">
        <v>1316</v>
      </c>
      <c r="K607" s="261">
        <v>20060901</v>
      </c>
      <c r="L607" s="262" t="s">
        <v>1527</v>
      </c>
      <c r="N607" s="25"/>
      <c r="O607" s="25"/>
      <c r="P607" s="25"/>
      <c r="Q607" s="307"/>
    </row>
    <row r="608" spans="1:17" x14ac:dyDescent="0.25">
      <c r="A608" s="230" t="s">
        <v>1257</v>
      </c>
      <c r="B608" s="231" t="s">
        <v>1414</v>
      </c>
      <c r="C608" s="231" t="s">
        <v>1010</v>
      </c>
      <c r="D608" s="231" t="s">
        <v>1281</v>
      </c>
      <c r="E608" s="237" t="str">
        <f t="shared" si="45"/>
        <v>Men Veteran</v>
      </c>
      <c r="F608" s="242">
        <v>28221</v>
      </c>
      <c r="G608" s="239">
        <f t="shared" si="46"/>
        <v>44926</v>
      </c>
      <c r="H608" s="240">
        <f t="shared" si="47"/>
        <v>45</v>
      </c>
      <c r="I608" s="237" t="str">
        <f t="shared" si="50"/>
        <v>Veteran</v>
      </c>
      <c r="J608" s="231" t="s">
        <v>1316</v>
      </c>
      <c r="K608" s="241">
        <v>20060901</v>
      </c>
      <c r="L608" s="246" t="s">
        <v>1527</v>
      </c>
      <c r="N608" s="27"/>
      <c r="O608" s="263"/>
      <c r="P608" s="263"/>
    </row>
    <row r="609" spans="1:17" s="27" customFormat="1" x14ac:dyDescent="0.25">
      <c r="A609" s="230" t="s">
        <v>1258</v>
      </c>
      <c r="B609" s="231" t="s">
        <v>1033</v>
      </c>
      <c r="C609" s="231" t="s">
        <v>1282</v>
      </c>
      <c r="D609" s="231" t="s">
        <v>87</v>
      </c>
      <c r="E609" s="237" t="str">
        <f t="shared" si="45"/>
        <v>Men Senior</v>
      </c>
      <c r="F609" s="242">
        <v>36513</v>
      </c>
      <c r="G609" s="239">
        <f t="shared" si="46"/>
        <v>44926</v>
      </c>
      <c r="H609" s="240">
        <f t="shared" si="47"/>
        <v>23</v>
      </c>
      <c r="I609" s="237" t="str">
        <f t="shared" si="50"/>
        <v>Senior</v>
      </c>
      <c r="J609" s="231" t="s">
        <v>1316</v>
      </c>
      <c r="K609" s="241">
        <v>77040610353</v>
      </c>
      <c r="L609" s="246"/>
      <c r="N609" s="278"/>
      <c r="O609" s="25"/>
      <c r="P609" s="25"/>
      <c r="Q609" s="307"/>
    </row>
    <row r="610" spans="1:17" s="278" customFormat="1" x14ac:dyDescent="0.25">
      <c r="A610" s="255" t="s">
        <v>1259</v>
      </c>
      <c r="B610" s="256" t="s">
        <v>48</v>
      </c>
      <c r="C610" s="256" t="s">
        <v>1283</v>
      </c>
      <c r="D610" s="256" t="s">
        <v>1284</v>
      </c>
      <c r="E610" s="257" t="str">
        <f t="shared" si="45"/>
        <v>Men Veteran</v>
      </c>
      <c r="F610" s="258">
        <v>26903</v>
      </c>
      <c r="G610" s="259">
        <f t="shared" si="46"/>
        <v>44926</v>
      </c>
      <c r="H610" s="260">
        <f t="shared" si="47"/>
        <v>49</v>
      </c>
      <c r="I610" s="257" t="str">
        <f t="shared" si="50"/>
        <v>Veteran</v>
      </c>
      <c r="J610" s="256" t="s">
        <v>1316</v>
      </c>
      <c r="K610" s="261">
        <v>73082700098</v>
      </c>
      <c r="L610" s="262" t="s">
        <v>1527</v>
      </c>
      <c r="N610" s="25"/>
      <c r="O610" s="27"/>
      <c r="P610" s="27"/>
      <c r="Q610" s="308"/>
    </row>
    <row r="611" spans="1:17" x14ac:dyDescent="0.25">
      <c r="A611" s="230" t="s">
        <v>1260</v>
      </c>
      <c r="B611" s="231" t="s">
        <v>1309</v>
      </c>
      <c r="C611" s="231" t="s">
        <v>1285</v>
      </c>
      <c r="D611" s="231" t="s">
        <v>1249</v>
      </c>
      <c r="E611" s="237" t="str">
        <f t="shared" si="45"/>
        <v>Men Veteran</v>
      </c>
      <c r="F611" s="242">
        <v>28330</v>
      </c>
      <c r="G611" s="239">
        <f t="shared" si="46"/>
        <v>44926</v>
      </c>
      <c r="H611" s="240">
        <f t="shared" si="47"/>
        <v>45</v>
      </c>
      <c r="I611" s="237" t="str">
        <f t="shared" si="50"/>
        <v>Veteran</v>
      </c>
      <c r="J611" s="231" t="s">
        <v>1316</v>
      </c>
      <c r="K611" s="241">
        <v>73082700098</v>
      </c>
      <c r="L611" s="246" t="s">
        <v>1527</v>
      </c>
      <c r="N611" s="27"/>
      <c r="O611" s="278"/>
      <c r="P611" s="278"/>
      <c r="Q611" s="308"/>
    </row>
    <row r="612" spans="1:17" s="278" customFormat="1" ht="15" x14ac:dyDescent="0.25">
      <c r="A612" s="255" t="s">
        <v>1261</v>
      </c>
      <c r="B612" s="256" t="s">
        <v>41</v>
      </c>
      <c r="C612" s="256" t="s">
        <v>453</v>
      </c>
      <c r="D612" s="256" t="s">
        <v>2076</v>
      </c>
      <c r="E612" s="257" t="str">
        <f t="shared" ref="E612:E675" si="51">CONCATENATE(J612," ",I612)</f>
        <v>Men Senior</v>
      </c>
      <c r="F612" s="258">
        <v>34303</v>
      </c>
      <c r="G612" s="259">
        <f t="shared" ref="G612:G675" si="52">$G$5</f>
        <v>44926</v>
      </c>
      <c r="H612" s="260">
        <f t="shared" ref="H612:H675" si="53">INT(YEARFRAC(F612,G612))</f>
        <v>29</v>
      </c>
      <c r="I612" s="257" t="str">
        <f t="shared" si="50"/>
        <v>Senior</v>
      </c>
      <c r="J612" s="256" t="s">
        <v>1316</v>
      </c>
      <c r="K612" s="294">
        <v>93113001153</v>
      </c>
      <c r="L612" s="262" t="s">
        <v>1527</v>
      </c>
      <c r="N612" s="331"/>
      <c r="O612" s="263"/>
      <c r="P612" s="263"/>
      <c r="Q612" s="307"/>
    </row>
    <row r="613" spans="1:17" s="27" customFormat="1" x14ac:dyDescent="0.25">
      <c r="A613" s="230" t="s">
        <v>1262</v>
      </c>
      <c r="B613" s="231" t="s">
        <v>1307</v>
      </c>
      <c r="C613" s="231" t="s">
        <v>192</v>
      </c>
      <c r="D613" s="231" t="s">
        <v>1286</v>
      </c>
      <c r="E613" s="237" t="str">
        <f t="shared" si="51"/>
        <v>Men Veteran</v>
      </c>
      <c r="F613" s="242">
        <v>29869</v>
      </c>
      <c r="G613" s="239">
        <f t="shared" si="52"/>
        <v>44926</v>
      </c>
      <c r="H613" s="240">
        <f t="shared" si="53"/>
        <v>41</v>
      </c>
      <c r="I613" s="237" t="str">
        <f t="shared" si="50"/>
        <v>Veteran</v>
      </c>
      <c r="J613" s="231" t="s">
        <v>1316</v>
      </c>
      <c r="K613" s="241"/>
      <c r="L613" s="246"/>
      <c r="N613" s="288"/>
      <c r="Q613" s="308"/>
    </row>
    <row r="614" spans="1:17" s="288" customFormat="1" x14ac:dyDescent="0.25">
      <c r="A614" s="279" t="s">
        <v>1263</v>
      </c>
      <c r="B614" s="280" t="s">
        <v>49</v>
      </c>
      <c r="C614" s="280" t="s">
        <v>1278</v>
      </c>
      <c r="D614" s="280" t="s">
        <v>249</v>
      </c>
      <c r="E614" s="281" t="str">
        <f t="shared" si="51"/>
        <v>Men Veteran</v>
      </c>
      <c r="F614" s="282">
        <v>30276</v>
      </c>
      <c r="G614" s="283">
        <f t="shared" si="52"/>
        <v>44926</v>
      </c>
      <c r="H614" s="284">
        <f t="shared" si="53"/>
        <v>40</v>
      </c>
      <c r="I614" s="281" t="str">
        <f t="shared" si="50"/>
        <v>Veteran</v>
      </c>
      <c r="J614" s="280" t="s">
        <v>1316</v>
      </c>
      <c r="K614" s="285">
        <v>82112110257</v>
      </c>
      <c r="L614" s="286" t="s">
        <v>1527</v>
      </c>
      <c r="N614" s="263"/>
      <c r="O614" s="27"/>
      <c r="P614" s="27"/>
      <c r="Q614" s="308"/>
    </row>
    <row r="615" spans="1:17" s="263" customFormat="1" x14ac:dyDescent="0.25">
      <c r="A615" s="255" t="s">
        <v>1265</v>
      </c>
      <c r="B615" s="256" t="s">
        <v>50</v>
      </c>
      <c r="C615" s="256" t="s">
        <v>304</v>
      </c>
      <c r="D615" s="256" t="s">
        <v>381</v>
      </c>
      <c r="E615" s="257" t="str">
        <f t="shared" si="51"/>
        <v>Men Senior</v>
      </c>
      <c r="F615" s="258">
        <v>35334</v>
      </c>
      <c r="G615" s="259">
        <f t="shared" si="52"/>
        <v>44926</v>
      </c>
      <c r="H615" s="260">
        <f t="shared" si="53"/>
        <v>26</v>
      </c>
      <c r="I615" s="257" t="str">
        <f t="shared" si="50"/>
        <v>Senior</v>
      </c>
      <c r="J615" s="256" t="s">
        <v>1316</v>
      </c>
      <c r="K615" s="261">
        <v>96092600072</v>
      </c>
      <c r="L615" s="262" t="s">
        <v>1527</v>
      </c>
      <c r="O615" s="288"/>
      <c r="P615" s="288"/>
      <c r="Q615" s="308"/>
    </row>
    <row r="616" spans="1:17" s="263" customFormat="1" x14ac:dyDescent="0.25">
      <c r="A616" s="255" t="s">
        <v>1266</v>
      </c>
      <c r="B616" s="256" t="s">
        <v>47</v>
      </c>
      <c r="C616" s="256" t="s">
        <v>1102</v>
      </c>
      <c r="D616" s="256" t="s">
        <v>240</v>
      </c>
      <c r="E616" s="257" t="str">
        <f t="shared" si="51"/>
        <v>Men Senior</v>
      </c>
      <c r="F616" s="258">
        <v>32842</v>
      </c>
      <c r="G616" s="259">
        <f t="shared" si="52"/>
        <v>44926</v>
      </c>
      <c r="H616" s="260">
        <f t="shared" si="53"/>
        <v>33</v>
      </c>
      <c r="I616" s="257" t="str">
        <f t="shared" si="50"/>
        <v>Senior</v>
      </c>
      <c r="J616" s="256" t="s">
        <v>1316</v>
      </c>
      <c r="K616" s="261">
        <v>96092600072</v>
      </c>
      <c r="L616" s="262" t="s">
        <v>1527</v>
      </c>
      <c r="N616" s="27"/>
      <c r="Q616" s="307"/>
    </row>
    <row r="617" spans="1:17" s="27" customFormat="1" x14ac:dyDescent="0.25">
      <c r="A617" s="230" t="s">
        <v>1267</v>
      </c>
      <c r="B617" s="231" t="s">
        <v>1547</v>
      </c>
      <c r="C617" s="231" t="s">
        <v>446</v>
      </c>
      <c r="D617" s="231" t="s">
        <v>1287</v>
      </c>
      <c r="E617" s="237" t="str">
        <f t="shared" si="51"/>
        <v>Men Veteran</v>
      </c>
      <c r="F617" s="242">
        <v>30267</v>
      </c>
      <c r="G617" s="239">
        <f t="shared" si="52"/>
        <v>44926</v>
      </c>
      <c r="H617" s="240">
        <f t="shared" si="53"/>
        <v>40</v>
      </c>
      <c r="I617" s="237" t="str">
        <f t="shared" si="50"/>
        <v>Veteran</v>
      </c>
      <c r="J617" s="231" t="s">
        <v>1316</v>
      </c>
      <c r="K617" s="241">
        <v>89113000055</v>
      </c>
      <c r="L617" s="246" t="s">
        <v>1527</v>
      </c>
      <c r="O617" s="263"/>
      <c r="P617" s="263"/>
      <c r="Q617" s="307"/>
    </row>
    <row r="618" spans="1:17" s="27" customFormat="1" x14ac:dyDescent="0.25">
      <c r="A618" s="230" t="s">
        <v>1268</v>
      </c>
      <c r="B618" s="231" t="s">
        <v>1414</v>
      </c>
      <c r="C618" s="231" t="s">
        <v>238</v>
      </c>
      <c r="D618" s="231" t="s">
        <v>1288</v>
      </c>
      <c r="E618" s="237" t="str">
        <f t="shared" si="51"/>
        <v>Men Grand Masters</v>
      </c>
      <c r="F618" s="242"/>
      <c r="G618" s="239">
        <f t="shared" si="52"/>
        <v>44926</v>
      </c>
      <c r="H618" s="240">
        <f t="shared" si="53"/>
        <v>123</v>
      </c>
      <c r="I618" s="237" t="str">
        <f t="shared" si="50"/>
        <v>Grand Masters</v>
      </c>
      <c r="J618" s="231" t="s">
        <v>1316</v>
      </c>
      <c r="K618" s="241">
        <v>821111210188</v>
      </c>
      <c r="L618" s="246"/>
      <c r="Q618" s="308"/>
    </row>
    <row r="619" spans="1:17" s="27" customFormat="1" x14ac:dyDescent="0.25">
      <c r="A619" s="230" t="s">
        <v>1269</v>
      </c>
      <c r="B619" s="231" t="s">
        <v>1414</v>
      </c>
      <c r="C619" s="231" t="s">
        <v>1289</v>
      </c>
      <c r="D619" s="231" t="s">
        <v>130</v>
      </c>
      <c r="E619" s="237" t="str">
        <f t="shared" si="51"/>
        <v>Ladies Grand Masters</v>
      </c>
      <c r="F619" s="242"/>
      <c r="G619" s="239">
        <f t="shared" si="52"/>
        <v>44926</v>
      </c>
      <c r="H619" s="240">
        <f t="shared" si="53"/>
        <v>123</v>
      </c>
      <c r="I619" s="237" t="str">
        <f t="shared" si="50"/>
        <v>Grand Masters</v>
      </c>
      <c r="J619" s="231" t="s">
        <v>67</v>
      </c>
      <c r="K619" s="241"/>
      <c r="L619" s="246"/>
      <c r="N619" s="25"/>
      <c r="Q619" s="308"/>
    </row>
    <row r="620" spans="1:17" x14ac:dyDescent="0.25">
      <c r="A620" s="230" t="s">
        <v>1270</v>
      </c>
      <c r="B620" s="231" t="s">
        <v>1310</v>
      </c>
      <c r="C620" s="231" t="s">
        <v>1290</v>
      </c>
      <c r="D620" s="231" t="s">
        <v>121</v>
      </c>
      <c r="E620" s="237" t="str">
        <f t="shared" si="51"/>
        <v>Men Senior</v>
      </c>
      <c r="F620" s="242">
        <v>31995</v>
      </c>
      <c r="G620" s="239">
        <f t="shared" si="52"/>
        <v>44926</v>
      </c>
      <c r="H620" s="240">
        <f t="shared" si="53"/>
        <v>35</v>
      </c>
      <c r="I620" s="237" t="str">
        <f t="shared" si="50"/>
        <v>Senior</v>
      </c>
      <c r="J620" s="231" t="s">
        <v>1316</v>
      </c>
      <c r="K620" s="241"/>
      <c r="L620" s="246"/>
      <c r="O620" s="27"/>
      <c r="P620" s="27"/>
      <c r="Q620" s="308"/>
    </row>
    <row r="621" spans="1:17" x14ac:dyDescent="0.2">
      <c r="A621" s="230" t="s">
        <v>1271</v>
      </c>
      <c r="B621" s="231" t="s">
        <v>1402</v>
      </c>
      <c r="C621" s="231" t="s">
        <v>1291</v>
      </c>
      <c r="D621" s="231" t="s">
        <v>965</v>
      </c>
      <c r="E621" s="237" t="str">
        <f t="shared" si="51"/>
        <v>Men Veteran</v>
      </c>
      <c r="F621" s="242">
        <v>29144</v>
      </c>
      <c r="G621" s="239">
        <f t="shared" si="52"/>
        <v>44926</v>
      </c>
      <c r="H621" s="240">
        <f t="shared" si="53"/>
        <v>43</v>
      </c>
      <c r="I621" s="237" t="str">
        <f t="shared" si="50"/>
        <v>Veteran</v>
      </c>
      <c r="J621" s="231" t="s">
        <v>1316</v>
      </c>
      <c r="K621" s="241">
        <v>8708065155087</v>
      </c>
      <c r="L621" s="246" t="s">
        <v>1530</v>
      </c>
    </row>
    <row r="622" spans="1:17" x14ac:dyDescent="0.25">
      <c r="A622" s="230" t="s">
        <v>1272</v>
      </c>
      <c r="B622" s="231" t="s">
        <v>1547</v>
      </c>
      <c r="C622" s="231" t="s">
        <v>97</v>
      </c>
      <c r="D622" s="231" t="s">
        <v>1292</v>
      </c>
      <c r="E622" s="237" t="str">
        <f t="shared" si="51"/>
        <v>Men Master</v>
      </c>
      <c r="F622" s="242">
        <v>26585</v>
      </c>
      <c r="G622" s="239">
        <f t="shared" si="52"/>
        <v>44926</v>
      </c>
      <c r="H622" s="240">
        <f t="shared" si="53"/>
        <v>50</v>
      </c>
      <c r="I622" s="237" t="str">
        <f t="shared" si="50"/>
        <v>Master</v>
      </c>
      <c r="J622" s="231" t="s">
        <v>1316</v>
      </c>
      <c r="K622" s="241">
        <v>79101610228</v>
      </c>
      <c r="L622" s="246" t="s">
        <v>1527</v>
      </c>
      <c r="N622" s="27"/>
    </row>
    <row r="623" spans="1:17" s="278" customFormat="1" x14ac:dyDescent="0.25">
      <c r="A623" s="255" t="s">
        <v>1273</v>
      </c>
      <c r="B623" s="256" t="s">
        <v>44</v>
      </c>
      <c r="C623" s="256" t="s">
        <v>97</v>
      </c>
      <c r="D623" s="256" t="s">
        <v>74</v>
      </c>
      <c r="E623" s="257" t="str">
        <f t="shared" si="51"/>
        <v>Men Veteran</v>
      </c>
      <c r="F623" s="258">
        <v>29257</v>
      </c>
      <c r="G623" s="259">
        <f t="shared" si="52"/>
        <v>44926</v>
      </c>
      <c r="H623" s="260">
        <f t="shared" si="53"/>
        <v>42</v>
      </c>
      <c r="I623" s="257" t="str">
        <f t="shared" si="50"/>
        <v>Veteran</v>
      </c>
      <c r="J623" s="256" t="s">
        <v>1316</v>
      </c>
      <c r="K623" s="261">
        <v>72101300311</v>
      </c>
      <c r="L623" s="262" t="s">
        <v>1527</v>
      </c>
      <c r="N623" s="263"/>
      <c r="O623" s="263"/>
      <c r="P623" s="263"/>
      <c r="Q623" s="307"/>
    </row>
    <row r="624" spans="1:17" s="263" customFormat="1" x14ac:dyDescent="0.25">
      <c r="A624" s="255" t="s">
        <v>1274</v>
      </c>
      <c r="B624" s="256" t="s">
        <v>39</v>
      </c>
      <c r="C624" s="256" t="s">
        <v>949</v>
      </c>
      <c r="D624" s="256" t="s">
        <v>1295</v>
      </c>
      <c r="E624" s="257" t="str">
        <f t="shared" si="51"/>
        <v>Men Master</v>
      </c>
      <c r="F624" s="258">
        <v>25074</v>
      </c>
      <c r="G624" s="259">
        <f t="shared" si="52"/>
        <v>44926</v>
      </c>
      <c r="H624" s="260">
        <f t="shared" si="53"/>
        <v>54</v>
      </c>
      <c r="I624" s="257" t="str">
        <f>IF(H624="","Men Senior",IF(H624&gt;59.999,"Grand Masters",IF(H624&gt;49.999,"Master",IF(H624&gt;39.999,"Veteran",IF(H624&gt;21.999,"Senior",IF(H624&gt;16.999,"U/21","U/16"))))))</f>
        <v>Master</v>
      </c>
      <c r="J624" s="256" t="s">
        <v>1316</v>
      </c>
      <c r="K624" s="261">
        <v>6808245256086</v>
      </c>
      <c r="L624" s="262" t="s">
        <v>1530</v>
      </c>
      <c r="N624" s="25"/>
      <c r="O624" s="27"/>
      <c r="P624" s="27"/>
      <c r="Q624" s="308"/>
    </row>
    <row r="625" spans="1:17" s="263" customFormat="1" x14ac:dyDescent="0.2">
      <c r="A625" s="255" t="s">
        <v>1275</v>
      </c>
      <c r="B625" s="256" t="s">
        <v>39</v>
      </c>
      <c r="C625" s="256" t="s">
        <v>1296</v>
      </c>
      <c r="D625" s="256" t="s">
        <v>1295</v>
      </c>
      <c r="E625" s="257" t="str">
        <f t="shared" si="51"/>
        <v>Ladies Master</v>
      </c>
      <c r="F625" s="258">
        <v>24977</v>
      </c>
      <c r="G625" s="259">
        <f t="shared" si="52"/>
        <v>44926</v>
      </c>
      <c r="H625" s="260">
        <f t="shared" si="53"/>
        <v>54</v>
      </c>
      <c r="I625" s="257" t="str">
        <f>IF(H625="","Men Senior",IF(H625&gt;59.999,"Grand Masters",IF(H625&gt;49.999,"Master",IF(H625&gt;39.999,"Veteran",IF(H625&gt;21.999,"Senior",IF(H625&gt;16.999,"U/21","U/16"))))))</f>
        <v>Master</v>
      </c>
      <c r="J625" s="256" t="s">
        <v>67</v>
      </c>
      <c r="K625" s="261">
        <v>6805190091088</v>
      </c>
      <c r="L625" s="262" t="s">
        <v>1530</v>
      </c>
      <c r="Q625" s="307"/>
    </row>
    <row r="626" spans="1:17" s="263" customFormat="1" x14ac:dyDescent="0.2">
      <c r="A626" s="255" t="s">
        <v>1276</v>
      </c>
      <c r="B626" s="256" t="s">
        <v>43</v>
      </c>
      <c r="C626" s="256" t="s">
        <v>1085</v>
      </c>
      <c r="D626" s="256" t="s">
        <v>198</v>
      </c>
      <c r="E626" s="257" t="str">
        <f t="shared" si="51"/>
        <v>Men Veteran</v>
      </c>
      <c r="F626" s="258">
        <v>30194</v>
      </c>
      <c r="G626" s="259">
        <f t="shared" si="52"/>
        <v>44926</v>
      </c>
      <c r="H626" s="260">
        <f t="shared" si="53"/>
        <v>40</v>
      </c>
      <c r="I626" s="257" t="str">
        <f t="shared" ref="I626:I642" si="54">IF(H626="","Senior",IF(H626&gt;59.999,"Grand Masters",IF(H626&gt;49.999,"Master",IF(H626&gt;39.999,"Veteran",IF(H626&gt;21.999,"Senior",IF(H626&gt;16.999,"U/21","U/16"))))))</f>
        <v>Veteran</v>
      </c>
      <c r="J626" s="256" t="s">
        <v>1316</v>
      </c>
      <c r="K626" s="261">
        <v>75081050067</v>
      </c>
      <c r="L626" s="262" t="s">
        <v>1527</v>
      </c>
      <c r="Q626" s="307"/>
    </row>
    <row r="627" spans="1:17" x14ac:dyDescent="0.25">
      <c r="A627" s="230" t="s">
        <v>1297</v>
      </c>
      <c r="B627" s="231" t="s">
        <v>1538</v>
      </c>
      <c r="C627" s="231" t="s">
        <v>1312</v>
      </c>
      <c r="D627" s="231" t="s">
        <v>1311</v>
      </c>
      <c r="E627" s="237" t="str">
        <f t="shared" si="51"/>
        <v>Ladies Master</v>
      </c>
      <c r="F627" s="242">
        <v>26532</v>
      </c>
      <c r="G627" s="239">
        <f t="shared" si="52"/>
        <v>44926</v>
      </c>
      <c r="H627" s="240">
        <f t="shared" si="53"/>
        <v>50</v>
      </c>
      <c r="I627" s="237" t="str">
        <f t="shared" si="54"/>
        <v>Master</v>
      </c>
      <c r="J627" s="231" t="s">
        <v>67</v>
      </c>
      <c r="K627" s="241">
        <v>82083110827</v>
      </c>
      <c r="L627" s="246" t="s">
        <v>1527</v>
      </c>
      <c r="N627" s="288"/>
      <c r="O627" s="263"/>
      <c r="P627" s="263"/>
    </row>
    <row r="628" spans="1:17" s="288" customFormat="1" x14ac:dyDescent="0.25">
      <c r="A628" s="279" t="s">
        <v>1298</v>
      </c>
      <c r="B628" s="280" t="s">
        <v>41</v>
      </c>
      <c r="C628" s="280" t="s">
        <v>92</v>
      </c>
      <c r="D628" s="280" t="s">
        <v>1313</v>
      </c>
      <c r="E628" s="281" t="str">
        <f t="shared" si="51"/>
        <v>Men Master</v>
      </c>
      <c r="F628" s="282">
        <v>23530</v>
      </c>
      <c r="G628" s="283">
        <f t="shared" si="52"/>
        <v>44926</v>
      </c>
      <c r="H628" s="284">
        <f t="shared" si="53"/>
        <v>58</v>
      </c>
      <c r="I628" s="281" t="str">
        <f t="shared" si="54"/>
        <v>Master</v>
      </c>
      <c r="J628" s="280" t="s">
        <v>1316</v>
      </c>
      <c r="K628" s="285">
        <v>64060200018</v>
      </c>
      <c r="L628" s="286" t="s">
        <v>1527</v>
      </c>
      <c r="N628" s="287"/>
      <c r="O628" s="25"/>
      <c r="P628" s="25"/>
      <c r="Q628" s="307"/>
    </row>
    <row r="629" spans="1:17" s="287" customFormat="1" x14ac:dyDescent="0.25">
      <c r="A629" s="279" t="s">
        <v>1299</v>
      </c>
      <c r="B629" s="280" t="s">
        <v>41</v>
      </c>
      <c r="C629" s="280" t="s">
        <v>239</v>
      </c>
      <c r="D629" s="280" t="s">
        <v>245</v>
      </c>
      <c r="E629" s="281" t="str">
        <f t="shared" si="51"/>
        <v>Men Master</v>
      </c>
      <c r="F629" s="282">
        <v>25890</v>
      </c>
      <c r="G629" s="283">
        <f t="shared" si="52"/>
        <v>44926</v>
      </c>
      <c r="H629" s="284">
        <f t="shared" si="53"/>
        <v>52</v>
      </c>
      <c r="I629" s="281" t="str">
        <f t="shared" si="54"/>
        <v>Master</v>
      </c>
      <c r="J629" s="280" t="s">
        <v>1316</v>
      </c>
      <c r="K629" s="285">
        <v>70111800153</v>
      </c>
      <c r="L629" s="286" t="s">
        <v>1527</v>
      </c>
      <c r="N629" s="27"/>
      <c r="O629" s="288"/>
      <c r="P629" s="288"/>
      <c r="Q629" s="308"/>
    </row>
    <row r="630" spans="1:17" s="27" customFormat="1" x14ac:dyDescent="0.25">
      <c r="A630" s="230" t="s">
        <v>1300</v>
      </c>
      <c r="B630" s="231" t="s">
        <v>1078</v>
      </c>
      <c r="C630" s="231" t="s">
        <v>188</v>
      </c>
      <c r="D630" s="231" t="s">
        <v>1314</v>
      </c>
      <c r="E630" s="237" t="str">
        <f t="shared" si="51"/>
        <v>Men Veteran</v>
      </c>
      <c r="F630" s="242">
        <v>30088</v>
      </c>
      <c r="G630" s="239">
        <f t="shared" si="52"/>
        <v>44926</v>
      </c>
      <c r="H630" s="240">
        <f t="shared" si="53"/>
        <v>40</v>
      </c>
      <c r="I630" s="237" t="str">
        <f t="shared" si="54"/>
        <v>Veteran</v>
      </c>
      <c r="J630" s="231" t="s">
        <v>1316</v>
      </c>
      <c r="K630" s="241"/>
      <c r="L630" s="246"/>
      <c r="N630" s="25"/>
      <c r="O630" s="287"/>
      <c r="P630" s="287"/>
      <c r="Q630" s="307"/>
    </row>
    <row r="631" spans="1:17" x14ac:dyDescent="0.25">
      <c r="A631" s="230" t="s">
        <v>1301</v>
      </c>
      <c r="B631" s="231" t="s">
        <v>1547</v>
      </c>
      <c r="C631" s="231" t="s">
        <v>454</v>
      </c>
      <c r="D631" s="231" t="s">
        <v>121</v>
      </c>
      <c r="E631" s="237" t="str">
        <f t="shared" si="51"/>
        <v>Men Senior</v>
      </c>
      <c r="F631" s="242">
        <v>36535</v>
      </c>
      <c r="G631" s="239">
        <f t="shared" si="52"/>
        <v>44926</v>
      </c>
      <c r="H631" s="240">
        <f t="shared" si="53"/>
        <v>22</v>
      </c>
      <c r="I631" s="237" t="str">
        <f t="shared" si="54"/>
        <v>Senior</v>
      </c>
      <c r="J631" s="231" t="s">
        <v>1316</v>
      </c>
      <c r="K631" s="241">
        <v>81090210930</v>
      </c>
      <c r="L631" s="246" t="s">
        <v>1527</v>
      </c>
      <c r="N631" s="288"/>
      <c r="O631" s="27"/>
      <c r="P631" s="27"/>
      <c r="Q631" s="308"/>
    </row>
    <row r="632" spans="1:17" s="288" customFormat="1" x14ac:dyDescent="0.25">
      <c r="A632" s="279" t="s">
        <v>1302</v>
      </c>
      <c r="B632" s="280" t="s">
        <v>42</v>
      </c>
      <c r="C632" s="280" t="s">
        <v>2039</v>
      </c>
      <c r="D632" s="280" t="s">
        <v>2040</v>
      </c>
      <c r="E632" s="281" t="str">
        <f t="shared" si="51"/>
        <v>Men Senior</v>
      </c>
      <c r="F632" s="282">
        <v>31291</v>
      </c>
      <c r="G632" s="283">
        <f t="shared" si="52"/>
        <v>44926</v>
      </c>
      <c r="H632" s="284">
        <f t="shared" si="53"/>
        <v>37</v>
      </c>
      <c r="I632" s="281" t="str">
        <f t="shared" si="54"/>
        <v>Senior</v>
      </c>
      <c r="J632" s="280" t="s">
        <v>1316</v>
      </c>
      <c r="K632" s="285">
        <v>8509015299086</v>
      </c>
      <c r="L632" s="286" t="s">
        <v>1527</v>
      </c>
      <c r="N632" s="263"/>
      <c r="O632" s="25"/>
      <c r="P632" s="25"/>
      <c r="Q632" s="307"/>
    </row>
    <row r="633" spans="1:17" s="263" customFormat="1" x14ac:dyDescent="0.25">
      <c r="A633" s="255" t="s">
        <v>1303</v>
      </c>
      <c r="B633" s="256" t="s">
        <v>2087</v>
      </c>
      <c r="C633" s="256" t="s">
        <v>1977</v>
      </c>
      <c r="D633" s="256" t="s">
        <v>1292</v>
      </c>
      <c r="E633" s="257" t="str">
        <f t="shared" si="51"/>
        <v>Men Senior</v>
      </c>
      <c r="F633" s="258">
        <v>36032</v>
      </c>
      <c r="G633" s="259">
        <f t="shared" si="52"/>
        <v>44926</v>
      </c>
      <c r="H633" s="260">
        <f t="shared" si="53"/>
        <v>24</v>
      </c>
      <c r="I633" s="257" t="str">
        <f t="shared" si="54"/>
        <v>Senior</v>
      </c>
      <c r="J633" s="256" t="s">
        <v>1316</v>
      </c>
      <c r="K633" s="261">
        <v>98082500174</v>
      </c>
      <c r="L633" s="262" t="s">
        <v>1527</v>
      </c>
      <c r="N633" s="27"/>
      <c r="O633" s="288"/>
      <c r="P633" s="288"/>
      <c r="Q633" s="308"/>
    </row>
    <row r="634" spans="1:17" s="27" customFormat="1" x14ac:dyDescent="0.25">
      <c r="A634" s="230" t="s">
        <v>1304</v>
      </c>
      <c r="B634" s="231" t="s">
        <v>1448</v>
      </c>
      <c r="C634" s="231" t="s">
        <v>94</v>
      </c>
      <c r="D634" s="231" t="s">
        <v>240</v>
      </c>
      <c r="E634" s="237" t="str">
        <f t="shared" si="51"/>
        <v>Men Senior</v>
      </c>
      <c r="F634" s="242">
        <v>32125</v>
      </c>
      <c r="G634" s="239">
        <f t="shared" si="52"/>
        <v>44926</v>
      </c>
      <c r="H634" s="240">
        <f t="shared" si="53"/>
        <v>35</v>
      </c>
      <c r="I634" s="237" t="str">
        <f t="shared" si="54"/>
        <v>Senior</v>
      </c>
      <c r="J634" s="231" t="s">
        <v>1316</v>
      </c>
      <c r="K634" s="241">
        <v>87121400200</v>
      </c>
      <c r="L634" s="246" t="s">
        <v>1527</v>
      </c>
      <c r="N634" s="25"/>
      <c r="O634" s="263"/>
      <c r="P634" s="263"/>
      <c r="Q634" s="307"/>
    </row>
    <row r="635" spans="1:17" x14ac:dyDescent="0.25">
      <c r="A635" s="230" t="s">
        <v>1305</v>
      </c>
      <c r="B635" s="231" t="s">
        <v>2088</v>
      </c>
      <c r="C635" s="231" t="s">
        <v>1447</v>
      </c>
      <c r="D635" s="231" t="s">
        <v>142</v>
      </c>
      <c r="E635" s="237" t="str">
        <f t="shared" si="51"/>
        <v>Men Senior</v>
      </c>
      <c r="F635" s="242">
        <v>34880</v>
      </c>
      <c r="G635" s="239">
        <f t="shared" si="52"/>
        <v>44926</v>
      </c>
      <c r="H635" s="240">
        <f t="shared" si="53"/>
        <v>27</v>
      </c>
      <c r="I635" s="237" t="str">
        <f t="shared" si="54"/>
        <v>Senior</v>
      </c>
      <c r="J635" s="231" t="s">
        <v>1316</v>
      </c>
      <c r="K635" s="241">
        <v>95063000231</v>
      </c>
      <c r="L635" s="246" t="s">
        <v>1527</v>
      </c>
      <c r="N635" s="288"/>
      <c r="O635" s="27"/>
      <c r="P635" s="27"/>
      <c r="Q635" s="308"/>
    </row>
    <row r="636" spans="1:17" s="288" customFormat="1" x14ac:dyDescent="0.25">
      <c r="A636" s="279" t="s">
        <v>1306</v>
      </c>
      <c r="B636" s="280" t="s">
        <v>42</v>
      </c>
      <c r="C636" s="280" t="s">
        <v>116</v>
      </c>
      <c r="D636" s="280" t="s">
        <v>2065</v>
      </c>
      <c r="E636" s="281" t="str">
        <f t="shared" si="51"/>
        <v>Men Senior</v>
      </c>
      <c r="F636" s="282">
        <v>32772</v>
      </c>
      <c r="G636" s="283">
        <f t="shared" si="52"/>
        <v>44926</v>
      </c>
      <c r="H636" s="284">
        <f t="shared" si="53"/>
        <v>33</v>
      </c>
      <c r="I636" s="281" t="str">
        <f t="shared" si="54"/>
        <v>Senior</v>
      </c>
      <c r="J636" s="280" t="s">
        <v>1316</v>
      </c>
      <c r="K636" s="285">
        <v>8909215081088</v>
      </c>
      <c r="L636" s="286" t="s">
        <v>1530</v>
      </c>
      <c r="N636" s="27"/>
      <c r="O636" s="25"/>
      <c r="P636" s="25"/>
      <c r="Q636" s="307"/>
    </row>
    <row r="637" spans="1:17" s="27" customFormat="1" x14ac:dyDescent="0.25">
      <c r="A637" s="230" t="s">
        <v>1385</v>
      </c>
      <c r="B637" s="231" t="s">
        <v>1387</v>
      </c>
      <c r="C637" s="231" t="s">
        <v>339</v>
      </c>
      <c r="D637" s="231" t="s">
        <v>112</v>
      </c>
      <c r="E637" s="237" t="str">
        <f t="shared" si="51"/>
        <v>Men Master</v>
      </c>
      <c r="F637" s="242">
        <v>26165</v>
      </c>
      <c r="G637" s="239">
        <f t="shared" si="52"/>
        <v>44926</v>
      </c>
      <c r="H637" s="240">
        <f t="shared" si="53"/>
        <v>51</v>
      </c>
      <c r="I637" s="237" t="str">
        <f t="shared" si="54"/>
        <v>Master</v>
      </c>
      <c r="J637" s="231" t="s">
        <v>1316</v>
      </c>
      <c r="K637" s="241"/>
      <c r="L637" s="246"/>
      <c r="O637" s="288"/>
      <c r="P637" s="288"/>
      <c r="Q637" s="308"/>
    </row>
    <row r="638" spans="1:17" s="278" customFormat="1" x14ac:dyDescent="0.25">
      <c r="A638" s="255" t="s">
        <v>1386</v>
      </c>
      <c r="B638" s="256" t="s">
        <v>50</v>
      </c>
      <c r="C638" s="256" t="s">
        <v>101</v>
      </c>
      <c r="D638" s="256" t="s">
        <v>1388</v>
      </c>
      <c r="E638" s="257" t="str">
        <f t="shared" si="51"/>
        <v>Men Grand Masters</v>
      </c>
      <c r="F638" s="258">
        <v>22307</v>
      </c>
      <c r="G638" s="259">
        <f t="shared" si="52"/>
        <v>44926</v>
      </c>
      <c r="H638" s="260">
        <f t="shared" si="53"/>
        <v>61</v>
      </c>
      <c r="I638" s="257" t="str">
        <f t="shared" si="54"/>
        <v>Grand Masters</v>
      </c>
      <c r="J638" s="256" t="s">
        <v>1316</v>
      </c>
      <c r="K638" s="261">
        <v>610126105027</v>
      </c>
      <c r="L638" s="262" t="s">
        <v>1527</v>
      </c>
      <c r="Q638" s="308"/>
    </row>
    <row r="639" spans="1:17" s="27" customFormat="1" x14ac:dyDescent="0.25">
      <c r="A639" s="230" t="s">
        <v>1389</v>
      </c>
      <c r="B639" s="231" t="s">
        <v>1387</v>
      </c>
      <c r="C639" s="231" t="s">
        <v>1163</v>
      </c>
      <c r="D639" s="231" t="s">
        <v>190</v>
      </c>
      <c r="E639" s="237" t="str">
        <f t="shared" si="51"/>
        <v>Men Veteran</v>
      </c>
      <c r="F639" s="242">
        <v>27162</v>
      </c>
      <c r="G639" s="239">
        <f t="shared" si="52"/>
        <v>44926</v>
      </c>
      <c r="H639" s="240">
        <f t="shared" si="53"/>
        <v>48</v>
      </c>
      <c r="I639" s="237" t="str">
        <f t="shared" si="54"/>
        <v>Veteran</v>
      </c>
      <c r="J639" s="231" t="s">
        <v>1316</v>
      </c>
      <c r="K639" s="241">
        <v>74051310191</v>
      </c>
      <c r="L639" s="246" t="s">
        <v>1527</v>
      </c>
      <c r="N639" s="263"/>
      <c r="Q639" s="308"/>
    </row>
    <row r="640" spans="1:17" s="263" customFormat="1" ht="14.25" customHeight="1" x14ac:dyDescent="0.25">
      <c r="A640" s="255" t="s">
        <v>1390</v>
      </c>
      <c r="B640" s="256" t="s">
        <v>50</v>
      </c>
      <c r="C640" s="256" t="s">
        <v>455</v>
      </c>
      <c r="D640" s="256" t="s">
        <v>1391</v>
      </c>
      <c r="E640" s="257" t="str">
        <f t="shared" si="51"/>
        <v>Ladies Veteran</v>
      </c>
      <c r="F640" s="258">
        <v>29035</v>
      </c>
      <c r="G640" s="259">
        <f t="shared" si="52"/>
        <v>44926</v>
      </c>
      <c r="H640" s="260">
        <f t="shared" si="53"/>
        <v>43</v>
      </c>
      <c r="I640" s="257" t="str">
        <f t="shared" si="54"/>
        <v>Veteran</v>
      </c>
      <c r="J640" s="256" t="s">
        <v>67</v>
      </c>
      <c r="K640" s="261">
        <v>79062900119</v>
      </c>
      <c r="L640" s="262" t="s">
        <v>1527</v>
      </c>
      <c r="N640" s="278"/>
      <c r="O640" s="27"/>
      <c r="P640" s="27"/>
      <c r="Q640" s="308"/>
    </row>
    <row r="641" spans="1:17" s="278" customFormat="1" x14ac:dyDescent="0.25">
      <c r="A641" s="255" t="s">
        <v>1393</v>
      </c>
      <c r="B641" s="256" t="s">
        <v>50</v>
      </c>
      <c r="C641" s="256" t="s">
        <v>2024</v>
      </c>
      <c r="D641" s="256" t="s">
        <v>1997</v>
      </c>
      <c r="E641" s="257" t="str">
        <f t="shared" si="51"/>
        <v>Men U/16</v>
      </c>
      <c r="F641" s="258">
        <v>39427</v>
      </c>
      <c r="G641" s="259">
        <f t="shared" si="52"/>
        <v>44926</v>
      </c>
      <c r="H641" s="260">
        <f t="shared" si="53"/>
        <v>15</v>
      </c>
      <c r="I641" s="257" t="str">
        <f t="shared" si="54"/>
        <v>U/16</v>
      </c>
      <c r="J641" s="256" t="s">
        <v>1316</v>
      </c>
      <c r="K641" s="261">
        <v>20071112</v>
      </c>
      <c r="L641" s="262" t="s">
        <v>1527</v>
      </c>
      <c r="O641" s="263"/>
      <c r="P641" s="263"/>
      <c r="Q641" s="307"/>
    </row>
    <row r="642" spans="1:17" s="278" customFormat="1" x14ac:dyDescent="0.25">
      <c r="A642" s="255" t="s">
        <v>1394</v>
      </c>
      <c r="B642" s="256" t="s">
        <v>50</v>
      </c>
      <c r="C642" s="256" t="s">
        <v>952</v>
      </c>
      <c r="D642" s="256" t="s">
        <v>1997</v>
      </c>
      <c r="E642" s="257" t="str">
        <f t="shared" si="51"/>
        <v>Men Master</v>
      </c>
      <c r="F642" s="258">
        <v>25664</v>
      </c>
      <c r="G642" s="259">
        <f t="shared" si="52"/>
        <v>44926</v>
      </c>
      <c r="H642" s="260">
        <f t="shared" si="53"/>
        <v>52</v>
      </c>
      <c r="I642" s="257" t="str">
        <f t="shared" si="54"/>
        <v>Master</v>
      </c>
      <c r="J642" s="256" t="s">
        <v>1316</v>
      </c>
      <c r="K642" s="261"/>
      <c r="L642" s="262" t="s">
        <v>1527</v>
      </c>
      <c r="N642" s="27"/>
      <c r="Q642" s="308"/>
    </row>
    <row r="643" spans="1:17" s="27" customFormat="1" x14ac:dyDescent="0.25">
      <c r="A643" s="230" t="s">
        <v>1395</v>
      </c>
      <c r="B643" s="231" t="s">
        <v>1293</v>
      </c>
      <c r="C643" s="231" t="s">
        <v>434</v>
      </c>
      <c r="D643" s="231" t="s">
        <v>180</v>
      </c>
      <c r="E643" s="237" t="str">
        <f t="shared" si="51"/>
        <v>Men Veteran</v>
      </c>
      <c r="F643" s="242">
        <v>29052</v>
      </c>
      <c r="G643" s="239">
        <f t="shared" si="52"/>
        <v>44926</v>
      </c>
      <c r="H643" s="240">
        <f t="shared" si="53"/>
        <v>43</v>
      </c>
      <c r="I643" s="237" t="str">
        <f>IF(H643="","Men Senior",IF(H643&gt;59.999,"Grand Masters",IF(H643&gt;49.999,"Master",IF(H643&gt;39.999,"Veteran",IF(H643&gt;21.999,"Senior",IF(H643&gt;16.999,"U/21","U/16"))))))</f>
        <v>Veteran</v>
      </c>
      <c r="J643" s="231" t="s">
        <v>1316</v>
      </c>
      <c r="K643" s="241">
        <v>7907165013086</v>
      </c>
      <c r="L643" s="246" t="s">
        <v>1530</v>
      </c>
      <c r="O643" s="278"/>
      <c r="P643" s="278"/>
      <c r="Q643" s="308"/>
    </row>
    <row r="644" spans="1:17" s="27" customFormat="1" x14ac:dyDescent="0.25">
      <c r="A644" s="230" t="s">
        <v>1396</v>
      </c>
      <c r="B644" s="231" t="s">
        <v>1414</v>
      </c>
      <c r="C644" s="231" t="s">
        <v>1625</v>
      </c>
      <c r="D644" s="231" t="s">
        <v>1626</v>
      </c>
      <c r="E644" s="237" t="str">
        <f t="shared" si="51"/>
        <v>Men Senior</v>
      </c>
      <c r="F644" s="242">
        <v>32274</v>
      </c>
      <c r="G644" s="239">
        <f t="shared" si="52"/>
        <v>44926</v>
      </c>
      <c r="H644" s="240">
        <f t="shared" si="53"/>
        <v>34</v>
      </c>
      <c r="I644" s="237" t="str">
        <f t="shared" ref="I644:I651" si="55">IF(H644="","Senior",IF(H644&gt;59.999,"Grand Masters",IF(H644&gt;49.999,"Master",IF(H644&gt;39.999,"Veteran",IF(H644&gt;21.999,"Senior",IF(H644&gt;16.999,"U/21","U/16"))))))</f>
        <v>Senior</v>
      </c>
      <c r="J644" s="231" t="s">
        <v>1316</v>
      </c>
      <c r="K644" s="241">
        <v>88051100042</v>
      </c>
      <c r="L644" s="246" t="s">
        <v>1527</v>
      </c>
      <c r="N644" s="25"/>
      <c r="Q644" s="308"/>
    </row>
    <row r="645" spans="1:17" x14ac:dyDescent="0.25">
      <c r="A645" s="230" t="s">
        <v>1397</v>
      </c>
      <c r="B645" s="231" t="s">
        <v>1293</v>
      </c>
      <c r="C645" s="231" t="s">
        <v>386</v>
      </c>
      <c r="D645" s="231" t="s">
        <v>140</v>
      </c>
      <c r="E645" s="237" t="str">
        <f t="shared" si="51"/>
        <v>Men Master</v>
      </c>
      <c r="F645" s="242">
        <v>25984</v>
      </c>
      <c r="G645" s="239">
        <f t="shared" si="52"/>
        <v>44926</v>
      </c>
      <c r="H645" s="240">
        <f t="shared" si="53"/>
        <v>51</v>
      </c>
      <c r="I645" s="237" t="str">
        <f t="shared" si="55"/>
        <v>Master</v>
      </c>
      <c r="J645" s="231" t="s">
        <v>1316</v>
      </c>
      <c r="K645" s="241">
        <v>7102200800327</v>
      </c>
      <c r="L645" s="246" t="s">
        <v>1527</v>
      </c>
      <c r="N645" s="263"/>
      <c r="O645" s="27"/>
      <c r="P645" s="27"/>
      <c r="Q645" s="308"/>
    </row>
    <row r="646" spans="1:17" s="263" customFormat="1" x14ac:dyDescent="0.2">
      <c r="A646" s="255" t="s">
        <v>1398</v>
      </c>
      <c r="B646" s="256" t="s">
        <v>47</v>
      </c>
      <c r="C646" s="256" t="s">
        <v>438</v>
      </c>
      <c r="D646" s="256" t="s">
        <v>240</v>
      </c>
      <c r="E646" s="257" t="str">
        <f t="shared" si="51"/>
        <v>Men Senior</v>
      </c>
      <c r="F646" s="258">
        <v>34752</v>
      </c>
      <c r="G646" s="259">
        <f t="shared" si="52"/>
        <v>44926</v>
      </c>
      <c r="H646" s="260">
        <f t="shared" si="53"/>
        <v>27</v>
      </c>
      <c r="I646" s="257" t="str">
        <f t="shared" si="55"/>
        <v>Senior</v>
      </c>
      <c r="J646" s="256" t="s">
        <v>1316</v>
      </c>
      <c r="K646" s="261">
        <v>95022000277</v>
      </c>
      <c r="L646" s="262" t="s">
        <v>1527</v>
      </c>
      <c r="O646" s="25"/>
      <c r="P646" s="25"/>
      <c r="Q646" s="307"/>
    </row>
    <row r="647" spans="1:17" s="263" customFormat="1" x14ac:dyDescent="0.2">
      <c r="A647" s="255" t="s">
        <v>1400</v>
      </c>
      <c r="B647" s="256" t="s">
        <v>43</v>
      </c>
      <c r="C647" s="256" t="s">
        <v>1176</v>
      </c>
      <c r="D647" s="256" t="s">
        <v>273</v>
      </c>
      <c r="E647" s="257" t="str">
        <f t="shared" si="51"/>
        <v>Men Master</v>
      </c>
      <c r="F647" s="258">
        <v>24585</v>
      </c>
      <c r="G647" s="259">
        <f t="shared" si="52"/>
        <v>44926</v>
      </c>
      <c r="H647" s="260">
        <f t="shared" si="53"/>
        <v>55</v>
      </c>
      <c r="I647" s="257" t="str">
        <f t="shared" si="55"/>
        <v>Master</v>
      </c>
      <c r="J647" s="256" t="s">
        <v>1316</v>
      </c>
      <c r="K647" s="261">
        <v>6704235015089</v>
      </c>
      <c r="L647" s="262" t="s">
        <v>1530</v>
      </c>
      <c r="Q647" s="307"/>
    </row>
    <row r="648" spans="1:17" s="263" customFormat="1" x14ac:dyDescent="0.25">
      <c r="A648" s="264" t="s">
        <v>1403</v>
      </c>
      <c r="B648" s="265" t="s">
        <v>40</v>
      </c>
      <c r="C648" s="265" t="s">
        <v>289</v>
      </c>
      <c r="D648" s="265" t="s">
        <v>1961</v>
      </c>
      <c r="E648" s="257" t="str">
        <f t="shared" si="51"/>
        <v>Men U/21</v>
      </c>
      <c r="F648" s="266">
        <v>37685</v>
      </c>
      <c r="G648" s="259">
        <f t="shared" si="52"/>
        <v>44926</v>
      </c>
      <c r="H648" s="260">
        <f t="shared" si="53"/>
        <v>19</v>
      </c>
      <c r="I648" s="257" t="str">
        <f t="shared" si="55"/>
        <v>U/21</v>
      </c>
      <c r="J648" s="256" t="s">
        <v>1316</v>
      </c>
      <c r="K648" s="261">
        <v>20030305</v>
      </c>
      <c r="L648" s="262" t="s">
        <v>1527</v>
      </c>
      <c r="Q648" s="307"/>
    </row>
    <row r="649" spans="1:17" s="263" customFormat="1" ht="12.75" customHeight="1" x14ac:dyDescent="0.25">
      <c r="A649" s="264" t="s">
        <v>1404</v>
      </c>
      <c r="B649" s="265" t="s">
        <v>38</v>
      </c>
      <c r="C649" s="265" t="s">
        <v>1405</v>
      </c>
      <c r="D649" s="265" t="s">
        <v>1406</v>
      </c>
      <c r="E649" s="257" t="str">
        <f t="shared" si="51"/>
        <v>Men Senior</v>
      </c>
      <c r="F649" s="266">
        <v>32167</v>
      </c>
      <c r="G649" s="259">
        <f t="shared" si="52"/>
        <v>44926</v>
      </c>
      <c r="H649" s="260">
        <f t="shared" si="53"/>
        <v>34</v>
      </c>
      <c r="I649" s="257" t="str">
        <f t="shared" si="55"/>
        <v>Senior</v>
      </c>
      <c r="J649" s="256" t="s">
        <v>1316</v>
      </c>
      <c r="K649" s="261">
        <v>88012500256</v>
      </c>
      <c r="L649" s="262" t="s">
        <v>1527</v>
      </c>
      <c r="Q649" s="307"/>
    </row>
    <row r="650" spans="1:17" s="263" customFormat="1" x14ac:dyDescent="0.25">
      <c r="A650" s="264" t="s">
        <v>1407</v>
      </c>
      <c r="B650" s="265" t="s">
        <v>40</v>
      </c>
      <c r="C650" s="265" t="s">
        <v>2064</v>
      </c>
      <c r="D650" s="265" t="s">
        <v>153</v>
      </c>
      <c r="E650" s="257" t="str">
        <f t="shared" si="51"/>
        <v>Ladies Senior</v>
      </c>
      <c r="F650" s="266">
        <v>31797</v>
      </c>
      <c r="G650" s="259">
        <f t="shared" si="52"/>
        <v>44926</v>
      </c>
      <c r="H650" s="260">
        <f t="shared" si="53"/>
        <v>35</v>
      </c>
      <c r="I650" s="257" t="str">
        <f t="shared" si="55"/>
        <v>Senior</v>
      </c>
      <c r="J650" s="256" t="s">
        <v>67</v>
      </c>
      <c r="K650" s="261">
        <v>8701200215080</v>
      </c>
      <c r="L650" s="262" t="s">
        <v>1530</v>
      </c>
      <c r="N650" s="278"/>
      <c r="Q650" s="307"/>
    </row>
    <row r="651" spans="1:17" s="278" customFormat="1" x14ac:dyDescent="0.25">
      <c r="A651" s="264" t="s">
        <v>1409</v>
      </c>
      <c r="B651" s="256" t="s">
        <v>47</v>
      </c>
      <c r="C651" s="265" t="s">
        <v>372</v>
      </c>
      <c r="D651" s="265" t="s">
        <v>153</v>
      </c>
      <c r="E651" s="257" t="str">
        <f t="shared" si="51"/>
        <v>Men Master</v>
      </c>
      <c r="F651" s="266">
        <v>25182</v>
      </c>
      <c r="G651" s="259">
        <f t="shared" si="52"/>
        <v>44926</v>
      </c>
      <c r="H651" s="260">
        <f t="shared" si="53"/>
        <v>54</v>
      </c>
      <c r="I651" s="257" t="str">
        <f t="shared" si="55"/>
        <v>Master</v>
      </c>
      <c r="J651" s="256" t="s">
        <v>1316</v>
      </c>
      <c r="K651" s="261">
        <v>68121000839</v>
      </c>
      <c r="L651" s="262" t="s">
        <v>1527</v>
      </c>
      <c r="N651" s="27"/>
      <c r="O651" s="263"/>
      <c r="P651" s="263"/>
      <c r="Q651" s="307"/>
    </row>
    <row r="652" spans="1:17" s="27" customFormat="1" x14ac:dyDescent="0.25">
      <c r="A652" s="235" t="s">
        <v>1410</v>
      </c>
      <c r="B652" s="231" t="s">
        <v>1408</v>
      </c>
      <c r="C652" s="232" t="s">
        <v>1411</v>
      </c>
      <c r="D652" s="232" t="s">
        <v>1412</v>
      </c>
      <c r="E652" s="237" t="str">
        <f t="shared" si="51"/>
        <v>Ladies Senior</v>
      </c>
      <c r="F652" s="245">
        <v>35232</v>
      </c>
      <c r="G652" s="239">
        <f t="shared" si="52"/>
        <v>44926</v>
      </c>
      <c r="H652" s="240">
        <f t="shared" si="53"/>
        <v>26</v>
      </c>
      <c r="I652" s="237" t="s">
        <v>1506</v>
      </c>
      <c r="J652" s="231" t="s">
        <v>67</v>
      </c>
      <c r="K652" s="241">
        <v>96061600957</v>
      </c>
      <c r="L652" s="246" t="s">
        <v>1527</v>
      </c>
      <c r="O652" s="278"/>
      <c r="P652" s="278"/>
      <c r="Q652" s="308"/>
    </row>
    <row r="653" spans="1:17" s="27" customFormat="1" x14ac:dyDescent="0.25">
      <c r="A653" s="235" t="s">
        <v>1413</v>
      </c>
      <c r="B653" s="232" t="s">
        <v>1408</v>
      </c>
      <c r="C653" s="232" t="s">
        <v>188</v>
      </c>
      <c r="D653" s="232" t="s">
        <v>150</v>
      </c>
      <c r="E653" s="237" t="str">
        <f t="shared" si="51"/>
        <v>Men Senior</v>
      </c>
      <c r="F653" s="245">
        <v>30652</v>
      </c>
      <c r="G653" s="239">
        <f t="shared" si="52"/>
        <v>44926</v>
      </c>
      <c r="H653" s="240">
        <f t="shared" si="53"/>
        <v>39</v>
      </c>
      <c r="I653" s="237" t="str">
        <f t="shared" ref="I653:I689" si="56">IF(H653="","Senior",IF(H653&gt;59.999,"Grand Masters",IF(H653&gt;49.999,"Master",IF(H653&gt;39.999,"Veteran",IF(H653&gt;21.999,"Senior",IF(H653&gt;16.999,"U/21","U/16"))))))</f>
        <v>Senior</v>
      </c>
      <c r="J653" s="231" t="s">
        <v>1316</v>
      </c>
      <c r="K653" s="241">
        <v>8312021074</v>
      </c>
      <c r="L653" s="246" t="s">
        <v>1527</v>
      </c>
      <c r="Q653" s="308"/>
    </row>
    <row r="654" spans="1:17" s="27" customFormat="1" x14ac:dyDescent="0.25">
      <c r="A654" s="235" t="s">
        <v>1415</v>
      </c>
      <c r="B654" s="231" t="s">
        <v>1408</v>
      </c>
      <c r="C654" s="232" t="s">
        <v>2004</v>
      </c>
      <c r="D654" s="232" t="s">
        <v>153</v>
      </c>
      <c r="E654" s="237" t="str">
        <f t="shared" si="51"/>
        <v>Men U/21</v>
      </c>
      <c r="F654" s="245">
        <v>37096</v>
      </c>
      <c r="G654" s="239">
        <f t="shared" si="52"/>
        <v>44926</v>
      </c>
      <c r="H654" s="240">
        <f t="shared" si="53"/>
        <v>21</v>
      </c>
      <c r="I654" s="237" t="str">
        <f t="shared" si="56"/>
        <v>U/21</v>
      </c>
      <c r="J654" s="231" t="s">
        <v>1316</v>
      </c>
      <c r="K654" s="241"/>
      <c r="L654" s="246"/>
      <c r="Q654" s="308"/>
    </row>
    <row r="655" spans="1:17" s="27" customFormat="1" x14ac:dyDescent="0.25">
      <c r="A655" s="235" t="s">
        <v>1416</v>
      </c>
      <c r="B655" s="232" t="s">
        <v>1414</v>
      </c>
      <c r="C655" s="232" t="s">
        <v>1417</v>
      </c>
      <c r="D655" s="232" t="s">
        <v>126</v>
      </c>
      <c r="E655" s="237" t="str">
        <f t="shared" si="51"/>
        <v>Men Grand Masters</v>
      </c>
      <c r="F655" s="245">
        <v>21732</v>
      </c>
      <c r="G655" s="239">
        <f t="shared" si="52"/>
        <v>44926</v>
      </c>
      <c r="H655" s="240">
        <f t="shared" si="53"/>
        <v>63</v>
      </c>
      <c r="I655" s="237" t="str">
        <f t="shared" si="56"/>
        <v>Grand Masters</v>
      </c>
      <c r="J655" s="231" t="s">
        <v>1316</v>
      </c>
      <c r="K655" s="241">
        <v>5907015097087</v>
      </c>
      <c r="L655" s="246"/>
      <c r="Q655" s="308"/>
    </row>
    <row r="656" spans="1:17" s="27" customFormat="1" x14ac:dyDescent="0.25">
      <c r="A656" s="235" t="s">
        <v>1418</v>
      </c>
      <c r="B656" s="232" t="s">
        <v>1308</v>
      </c>
      <c r="C656" s="232" t="s">
        <v>329</v>
      </c>
      <c r="D656" s="232" t="s">
        <v>130</v>
      </c>
      <c r="E656" s="237" t="str">
        <f t="shared" si="51"/>
        <v>Men Grand Masters</v>
      </c>
      <c r="F656" s="245">
        <v>19792</v>
      </c>
      <c r="G656" s="239">
        <f t="shared" si="52"/>
        <v>44926</v>
      </c>
      <c r="H656" s="240">
        <f t="shared" si="53"/>
        <v>68</v>
      </c>
      <c r="I656" s="237" t="str">
        <f t="shared" si="56"/>
        <v>Grand Masters</v>
      </c>
      <c r="J656" s="231" t="s">
        <v>1316</v>
      </c>
      <c r="K656" s="241">
        <v>54030910025</v>
      </c>
      <c r="L656" s="246" t="s">
        <v>1527</v>
      </c>
      <c r="Q656" s="308"/>
    </row>
    <row r="657" spans="1:17" s="27" customFormat="1" x14ac:dyDescent="0.25">
      <c r="A657" s="235" t="s">
        <v>1419</v>
      </c>
      <c r="B657" s="232" t="s">
        <v>1308</v>
      </c>
      <c r="C657" s="232" t="s">
        <v>268</v>
      </c>
      <c r="D657" s="232" t="s">
        <v>82</v>
      </c>
      <c r="E657" s="237" t="str">
        <f t="shared" si="51"/>
        <v>Men U/21</v>
      </c>
      <c r="F657" s="245">
        <v>37825</v>
      </c>
      <c r="G657" s="239">
        <f t="shared" si="52"/>
        <v>44926</v>
      </c>
      <c r="H657" s="240">
        <f t="shared" si="53"/>
        <v>19</v>
      </c>
      <c r="I657" s="237" t="str">
        <f t="shared" si="56"/>
        <v>U/21</v>
      </c>
      <c r="J657" s="231" t="s">
        <v>1316</v>
      </c>
      <c r="K657" s="241"/>
      <c r="L657" s="246"/>
      <c r="Q657" s="308"/>
    </row>
    <row r="658" spans="1:17" s="27" customFormat="1" x14ac:dyDescent="0.25">
      <c r="A658" s="235" t="s">
        <v>1420</v>
      </c>
      <c r="B658" s="232" t="s">
        <v>1308</v>
      </c>
      <c r="C658" s="232" t="s">
        <v>1421</v>
      </c>
      <c r="D658" s="232" t="s">
        <v>82</v>
      </c>
      <c r="E658" s="237" t="str">
        <f t="shared" si="51"/>
        <v>Men U/21</v>
      </c>
      <c r="F658" s="245">
        <v>38420</v>
      </c>
      <c r="G658" s="239">
        <f t="shared" si="52"/>
        <v>44926</v>
      </c>
      <c r="H658" s="240">
        <f t="shared" si="53"/>
        <v>17</v>
      </c>
      <c r="I658" s="237" t="str">
        <f t="shared" si="56"/>
        <v>U/21</v>
      </c>
      <c r="J658" s="231" t="s">
        <v>1316</v>
      </c>
      <c r="K658" s="241"/>
      <c r="L658" s="246"/>
      <c r="N658" s="25"/>
      <c r="Q658" s="308"/>
    </row>
    <row r="659" spans="1:17" s="263" customFormat="1" x14ac:dyDescent="0.25">
      <c r="A659" s="264" t="s">
        <v>1422</v>
      </c>
      <c r="B659" s="256" t="s">
        <v>49</v>
      </c>
      <c r="C659" s="265" t="s">
        <v>1423</v>
      </c>
      <c r="D659" s="265" t="s">
        <v>1292</v>
      </c>
      <c r="E659" s="257" t="str">
        <f t="shared" si="51"/>
        <v>Men Veteran</v>
      </c>
      <c r="F659" s="266">
        <v>29691</v>
      </c>
      <c r="G659" s="259">
        <f t="shared" si="52"/>
        <v>44926</v>
      </c>
      <c r="H659" s="260">
        <f t="shared" si="53"/>
        <v>41</v>
      </c>
      <c r="I659" s="257" t="str">
        <f t="shared" si="56"/>
        <v>Veteran</v>
      </c>
      <c r="J659" s="256" t="s">
        <v>1316</v>
      </c>
      <c r="K659" s="261">
        <v>8104155147087</v>
      </c>
      <c r="L659" s="262" t="s">
        <v>1530</v>
      </c>
      <c r="N659" s="287"/>
      <c r="O659" s="27"/>
      <c r="P659" s="27"/>
      <c r="Q659" s="308"/>
    </row>
    <row r="660" spans="1:17" s="287" customFormat="1" x14ac:dyDescent="0.25">
      <c r="A660" s="289" t="s">
        <v>1424</v>
      </c>
      <c r="B660" s="290" t="s">
        <v>49</v>
      </c>
      <c r="C660" s="290" t="s">
        <v>992</v>
      </c>
      <c r="D660" s="290" t="s">
        <v>1425</v>
      </c>
      <c r="E660" s="281" t="str">
        <f t="shared" si="51"/>
        <v>Men Senior</v>
      </c>
      <c r="F660" s="291">
        <v>30442</v>
      </c>
      <c r="G660" s="283">
        <f t="shared" si="52"/>
        <v>44926</v>
      </c>
      <c r="H660" s="284">
        <f t="shared" si="53"/>
        <v>39</v>
      </c>
      <c r="I660" s="281" t="str">
        <f t="shared" si="56"/>
        <v>Senior</v>
      </c>
      <c r="J660" s="280" t="s">
        <v>1316</v>
      </c>
      <c r="K660" s="285">
        <v>830506104411</v>
      </c>
      <c r="L660" s="286" t="s">
        <v>1527</v>
      </c>
      <c r="N660" s="263"/>
      <c r="O660" s="263"/>
      <c r="P660" s="263"/>
      <c r="Q660" s="307"/>
    </row>
    <row r="661" spans="1:17" s="263" customFormat="1" x14ac:dyDescent="0.25">
      <c r="A661" s="264" t="s">
        <v>1426</v>
      </c>
      <c r="B661" s="265" t="s">
        <v>47</v>
      </c>
      <c r="C661" s="265" t="s">
        <v>2057</v>
      </c>
      <c r="D661" s="265" t="s">
        <v>129</v>
      </c>
      <c r="E661" s="257" t="str">
        <f t="shared" si="51"/>
        <v>Men Senior</v>
      </c>
      <c r="F661" s="266">
        <v>30656</v>
      </c>
      <c r="G661" s="259">
        <f t="shared" si="52"/>
        <v>44926</v>
      </c>
      <c r="H661" s="260">
        <f t="shared" si="53"/>
        <v>39</v>
      </c>
      <c r="I661" s="257" t="str">
        <f t="shared" si="56"/>
        <v>Senior</v>
      </c>
      <c r="J661" s="256" t="s">
        <v>1316</v>
      </c>
      <c r="K661" s="261">
        <v>831206110569</v>
      </c>
      <c r="L661" s="262" t="s">
        <v>1527</v>
      </c>
      <c r="N661" s="27"/>
      <c r="O661" s="287"/>
      <c r="P661" s="287"/>
      <c r="Q661" s="307"/>
    </row>
    <row r="662" spans="1:17" s="278" customFormat="1" x14ac:dyDescent="0.25">
      <c r="A662" s="264" t="s">
        <v>1427</v>
      </c>
      <c r="B662" s="265" t="s">
        <v>49</v>
      </c>
      <c r="C662" s="265" t="s">
        <v>1783</v>
      </c>
      <c r="D662" s="265" t="s">
        <v>258</v>
      </c>
      <c r="E662" s="257" t="str">
        <f t="shared" si="51"/>
        <v>Men U/16</v>
      </c>
      <c r="F662" s="266">
        <v>41669</v>
      </c>
      <c r="G662" s="259">
        <f t="shared" si="52"/>
        <v>44926</v>
      </c>
      <c r="H662" s="260">
        <f t="shared" si="53"/>
        <v>8</v>
      </c>
      <c r="I662" s="257" t="str">
        <f t="shared" si="56"/>
        <v>U/16</v>
      </c>
      <c r="J662" s="256" t="s">
        <v>1316</v>
      </c>
      <c r="K662" s="261">
        <v>20140130</v>
      </c>
      <c r="L662" s="262" t="s">
        <v>1527</v>
      </c>
      <c r="N662" s="27"/>
      <c r="O662" s="263"/>
      <c r="P662" s="263"/>
      <c r="Q662" s="307"/>
    </row>
    <row r="663" spans="1:17" s="278" customFormat="1" x14ac:dyDescent="0.25">
      <c r="A663" s="264" t="s">
        <v>1428</v>
      </c>
      <c r="B663" s="265" t="s">
        <v>49</v>
      </c>
      <c r="C663" s="265" t="s">
        <v>424</v>
      </c>
      <c r="D663" s="265" t="s">
        <v>1971</v>
      </c>
      <c r="E663" s="257" t="str">
        <f t="shared" si="51"/>
        <v>Men Veteran</v>
      </c>
      <c r="F663" s="266">
        <v>29893</v>
      </c>
      <c r="G663" s="259">
        <f t="shared" si="52"/>
        <v>44926</v>
      </c>
      <c r="H663" s="260">
        <f t="shared" si="53"/>
        <v>41</v>
      </c>
      <c r="I663" s="257" t="str">
        <f t="shared" si="56"/>
        <v>Veteran</v>
      </c>
      <c r="J663" s="256" t="s">
        <v>1316</v>
      </c>
      <c r="K663" s="261">
        <v>811110310595</v>
      </c>
      <c r="L663" s="262" t="s">
        <v>1527</v>
      </c>
      <c r="Q663" s="308"/>
    </row>
    <row r="664" spans="1:17" s="27" customFormat="1" x14ac:dyDescent="0.25">
      <c r="A664" s="235" t="s">
        <v>1429</v>
      </c>
      <c r="B664" s="232" t="s">
        <v>1308</v>
      </c>
      <c r="C664" s="232" t="s">
        <v>90</v>
      </c>
      <c r="D664" s="232" t="s">
        <v>1430</v>
      </c>
      <c r="E664" s="237" t="str">
        <f t="shared" si="51"/>
        <v>Men U/16</v>
      </c>
      <c r="F664" s="245">
        <v>38890</v>
      </c>
      <c r="G664" s="239">
        <f t="shared" si="52"/>
        <v>44926</v>
      </c>
      <c r="H664" s="240">
        <f t="shared" si="53"/>
        <v>16</v>
      </c>
      <c r="I664" s="237" t="str">
        <f t="shared" si="56"/>
        <v>U/16</v>
      </c>
      <c r="J664" s="231" t="s">
        <v>1316</v>
      </c>
      <c r="K664" s="241"/>
      <c r="L664" s="246"/>
      <c r="N664" s="278"/>
      <c r="O664" s="278"/>
      <c r="P664" s="278"/>
      <c r="Q664" s="308"/>
    </row>
    <row r="665" spans="1:17" s="27" customFormat="1" x14ac:dyDescent="0.25">
      <c r="A665" s="235" t="s">
        <v>1431</v>
      </c>
      <c r="B665" s="232" t="s">
        <v>1308</v>
      </c>
      <c r="C665" s="232" t="s">
        <v>1432</v>
      </c>
      <c r="D665" s="232" t="s">
        <v>1430</v>
      </c>
      <c r="E665" s="237" t="str">
        <f t="shared" si="51"/>
        <v>Men Veteran</v>
      </c>
      <c r="F665" s="245">
        <v>26721</v>
      </c>
      <c r="G665" s="239">
        <f t="shared" si="52"/>
        <v>44926</v>
      </c>
      <c r="H665" s="240">
        <f t="shared" si="53"/>
        <v>49</v>
      </c>
      <c r="I665" s="237" t="str">
        <f t="shared" si="56"/>
        <v>Veteran</v>
      </c>
      <c r="J665" s="231" t="s">
        <v>1316</v>
      </c>
      <c r="K665" s="241"/>
      <c r="L665" s="246"/>
      <c r="N665" s="263"/>
      <c r="Q665" s="308"/>
    </row>
    <row r="666" spans="1:17" s="263" customFormat="1" x14ac:dyDescent="0.25">
      <c r="A666" s="264" t="s">
        <v>1433</v>
      </c>
      <c r="B666" s="265" t="s">
        <v>43</v>
      </c>
      <c r="C666" s="265" t="s">
        <v>1434</v>
      </c>
      <c r="D666" s="265" t="s">
        <v>1435</v>
      </c>
      <c r="E666" s="257" t="str">
        <f t="shared" si="51"/>
        <v>Men Senior</v>
      </c>
      <c r="F666" s="266">
        <v>33486</v>
      </c>
      <c r="G666" s="259">
        <f t="shared" si="52"/>
        <v>44926</v>
      </c>
      <c r="H666" s="260">
        <f t="shared" si="53"/>
        <v>31</v>
      </c>
      <c r="I666" s="257" t="str">
        <f t="shared" si="56"/>
        <v>Senior</v>
      </c>
      <c r="J666" s="256" t="s">
        <v>1316</v>
      </c>
      <c r="K666" s="261">
        <v>9109055025084</v>
      </c>
      <c r="L666" s="262" t="s">
        <v>1527</v>
      </c>
      <c r="O666" s="27"/>
      <c r="P666" s="27"/>
      <c r="Q666" s="308"/>
    </row>
    <row r="667" spans="1:17" s="263" customFormat="1" x14ac:dyDescent="0.25">
      <c r="A667" s="255" t="s">
        <v>1436</v>
      </c>
      <c r="B667" s="256" t="s">
        <v>37</v>
      </c>
      <c r="C667" s="256" t="s">
        <v>1437</v>
      </c>
      <c r="D667" s="256" t="s">
        <v>286</v>
      </c>
      <c r="E667" s="257" t="str">
        <f t="shared" si="51"/>
        <v>Men Veteran</v>
      </c>
      <c r="F667" s="258">
        <v>27638</v>
      </c>
      <c r="G667" s="259">
        <f t="shared" si="52"/>
        <v>44926</v>
      </c>
      <c r="H667" s="260">
        <f t="shared" si="53"/>
        <v>47</v>
      </c>
      <c r="I667" s="257" t="str">
        <f t="shared" si="56"/>
        <v>Veteran</v>
      </c>
      <c r="J667" s="256" t="s">
        <v>1316</v>
      </c>
      <c r="K667" s="261">
        <v>75090110301</v>
      </c>
      <c r="L667" s="262" t="s">
        <v>1527</v>
      </c>
      <c r="N667" s="27"/>
      <c r="Q667" s="307"/>
    </row>
    <row r="668" spans="1:17" s="27" customFormat="1" x14ac:dyDescent="0.25">
      <c r="A668" s="235" t="s">
        <v>1438</v>
      </c>
      <c r="B668" s="232" t="s">
        <v>1414</v>
      </c>
      <c r="C668" s="232" t="s">
        <v>97</v>
      </c>
      <c r="D668" s="232" t="s">
        <v>1439</v>
      </c>
      <c r="E668" s="237" t="str">
        <f t="shared" si="51"/>
        <v>Men Grand Masters</v>
      </c>
      <c r="F668" s="245"/>
      <c r="G668" s="239">
        <f t="shared" si="52"/>
        <v>44926</v>
      </c>
      <c r="H668" s="240">
        <f t="shared" si="53"/>
        <v>123</v>
      </c>
      <c r="I668" s="237" t="str">
        <f t="shared" si="56"/>
        <v>Grand Masters</v>
      </c>
      <c r="J668" s="231" t="s">
        <v>1316</v>
      </c>
      <c r="K668" s="241"/>
      <c r="L668" s="246"/>
      <c r="O668" s="263"/>
      <c r="P668" s="263"/>
      <c r="Q668" s="307"/>
    </row>
    <row r="669" spans="1:17" s="27" customFormat="1" x14ac:dyDescent="0.25">
      <c r="A669" s="235" t="s">
        <v>1440</v>
      </c>
      <c r="B669" s="232" t="s">
        <v>1414</v>
      </c>
      <c r="C669" s="232" t="s">
        <v>1441</v>
      </c>
      <c r="D669" s="232" t="s">
        <v>1442</v>
      </c>
      <c r="E669" s="237" t="str">
        <f t="shared" si="51"/>
        <v>Men Senior</v>
      </c>
      <c r="F669" s="245">
        <v>33407</v>
      </c>
      <c r="G669" s="239">
        <f t="shared" si="52"/>
        <v>44926</v>
      </c>
      <c r="H669" s="240">
        <f t="shared" si="53"/>
        <v>31</v>
      </c>
      <c r="I669" s="237" t="str">
        <f t="shared" si="56"/>
        <v>Senior</v>
      </c>
      <c r="J669" s="231" t="s">
        <v>1316</v>
      </c>
      <c r="K669" s="241">
        <v>91061800121</v>
      </c>
      <c r="L669" s="246"/>
      <c r="Q669" s="308"/>
    </row>
    <row r="670" spans="1:17" s="27" customFormat="1" x14ac:dyDescent="0.25">
      <c r="A670" s="235" t="s">
        <v>1443</v>
      </c>
      <c r="B670" s="232" t="s">
        <v>1309</v>
      </c>
      <c r="C670" s="232" t="s">
        <v>284</v>
      </c>
      <c r="D670" s="232" t="s">
        <v>318</v>
      </c>
      <c r="E670" s="237" t="str">
        <f t="shared" si="51"/>
        <v>Men Grand Masters</v>
      </c>
      <c r="F670" s="245"/>
      <c r="G670" s="239">
        <f t="shared" si="52"/>
        <v>44926</v>
      </c>
      <c r="H670" s="240">
        <f t="shared" si="53"/>
        <v>123</v>
      </c>
      <c r="I670" s="237" t="str">
        <f t="shared" si="56"/>
        <v>Grand Masters</v>
      </c>
      <c r="J670" s="231" t="s">
        <v>1316</v>
      </c>
      <c r="K670" s="241"/>
      <c r="L670" s="246"/>
      <c r="N670" s="263"/>
      <c r="Q670" s="308"/>
    </row>
    <row r="671" spans="1:17" s="263" customFormat="1" x14ac:dyDescent="0.25">
      <c r="A671" s="255" t="s">
        <v>1445</v>
      </c>
      <c r="B671" s="256" t="s">
        <v>39</v>
      </c>
      <c r="C671" s="256" t="s">
        <v>1528</v>
      </c>
      <c r="D671" s="256" t="s">
        <v>1446</v>
      </c>
      <c r="E671" s="257" t="str">
        <f t="shared" si="51"/>
        <v>Ladies Veteran</v>
      </c>
      <c r="F671" s="258">
        <v>26998</v>
      </c>
      <c r="G671" s="259">
        <f t="shared" si="52"/>
        <v>44926</v>
      </c>
      <c r="H671" s="260">
        <f t="shared" si="53"/>
        <v>49</v>
      </c>
      <c r="I671" s="257" t="str">
        <f t="shared" si="56"/>
        <v>Veteran</v>
      </c>
      <c r="J671" s="256" t="s">
        <v>67</v>
      </c>
      <c r="K671" s="261">
        <v>73113010117</v>
      </c>
      <c r="L671" s="262" t="s">
        <v>1527</v>
      </c>
      <c r="N671" s="27"/>
      <c r="O671" s="27"/>
      <c r="P671" s="27"/>
      <c r="Q671" s="308"/>
    </row>
    <row r="672" spans="1:17" s="27" customFormat="1" x14ac:dyDescent="0.25">
      <c r="A672" s="235" t="s">
        <v>1450</v>
      </c>
      <c r="B672" s="232" t="s">
        <v>1449</v>
      </c>
      <c r="C672" s="232" t="s">
        <v>1010</v>
      </c>
      <c r="D672" s="232" t="s">
        <v>1451</v>
      </c>
      <c r="E672" s="237" t="str">
        <f t="shared" si="51"/>
        <v>Men Grand Masters</v>
      </c>
      <c r="F672" s="245"/>
      <c r="G672" s="239">
        <f t="shared" si="52"/>
        <v>44926</v>
      </c>
      <c r="H672" s="240">
        <f t="shared" si="53"/>
        <v>123</v>
      </c>
      <c r="I672" s="237" t="str">
        <f t="shared" si="56"/>
        <v>Grand Masters</v>
      </c>
      <c r="J672" s="231" t="s">
        <v>1316</v>
      </c>
      <c r="K672" s="241"/>
      <c r="L672" s="246"/>
      <c r="O672" s="263"/>
      <c r="P672" s="263"/>
      <c r="Q672" s="307"/>
    </row>
    <row r="673" spans="1:17" s="27" customFormat="1" x14ac:dyDescent="0.25">
      <c r="A673" s="235" t="s">
        <v>1452</v>
      </c>
      <c r="B673" s="232" t="s">
        <v>1078</v>
      </c>
      <c r="C673" s="232" t="s">
        <v>1453</v>
      </c>
      <c r="D673" s="232" t="s">
        <v>1454</v>
      </c>
      <c r="E673" s="237" t="str">
        <f t="shared" si="51"/>
        <v>Men Master</v>
      </c>
      <c r="F673" s="245">
        <v>25546</v>
      </c>
      <c r="G673" s="239">
        <f t="shared" si="52"/>
        <v>44926</v>
      </c>
      <c r="H673" s="240">
        <f t="shared" si="53"/>
        <v>53</v>
      </c>
      <c r="I673" s="237" t="str">
        <f t="shared" si="56"/>
        <v>Master</v>
      </c>
      <c r="J673" s="231" t="s">
        <v>1316</v>
      </c>
      <c r="K673" s="241"/>
      <c r="L673" s="246"/>
      <c r="Q673" s="308"/>
    </row>
    <row r="674" spans="1:17" s="27" customFormat="1" x14ac:dyDescent="0.25">
      <c r="A674" s="235" t="s">
        <v>1455</v>
      </c>
      <c r="B674" s="232" t="s">
        <v>1308</v>
      </c>
      <c r="C674" s="232" t="s">
        <v>1456</v>
      </c>
      <c r="D674" s="232" t="s">
        <v>412</v>
      </c>
      <c r="E674" s="237" t="str">
        <f t="shared" si="51"/>
        <v>Men Grand Masters</v>
      </c>
      <c r="F674" s="245">
        <v>22549</v>
      </c>
      <c r="G674" s="239">
        <f t="shared" si="52"/>
        <v>44926</v>
      </c>
      <c r="H674" s="240">
        <f t="shared" si="53"/>
        <v>61</v>
      </c>
      <c r="I674" s="237" t="str">
        <f t="shared" si="56"/>
        <v>Grand Masters</v>
      </c>
      <c r="J674" s="231" t="s">
        <v>1316</v>
      </c>
      <c r="K674" s="241"/>
      <c r="L674" s="246"/>
      <c r="Q674" s="308"/>
    </row>
    <row r="675" spans="1:17" s="27" customFormat="1" x14ac:dyDescent="0.25">
      <c r="A675" s="235" t="s">
        <v>1459</v>
      </c>
      <c r="B675" s="232" t="s">
        <v>1399</v>
      </c>
      <c r="C675" s="232" t="s">
        <v>1401</v>
      </c>
      <c r="D675" s="232" t="s">
        <v>1460</v>
      </c>
      <c r="E675" s="237" t="str">
        <f t="shared" si="51"/>
        <v>Ladies Senior</v>
      </c>
      <c r="F675" s="245">
        <v>33030</v>
      </c>
      <c r="G675" s="239">
        <f t="shared" si="52"/>
        <v>44926</v>
      </c>
      <c r="H675" s="240">
        <f t="shared" si="53"/>
        <v>32</v>
      </c>
      <c r="I675" s="237" t="str">
        <f t="shared" si="56"/>
        <v>Senior</v>
      </c>
      <c r="J675" s="231" t="s">
        <v>67</v>
      </c>
      <c r="K675" s="241">
        <v>9006060155080</v>
      </c>
      <c r="L675" s="246" t="s">
        <v>1530</v>
      </c>
      <c r="N675" s="263"/>
      <c r="Q675" s="308"/>
    </row>
    <row r="676" spans="1:17" s="263" customFormat="1" x14ac:dyDescent="0.25">
      <c r="A676" s="264" t="s">
        <v>1461</v>
      </c>
      <c r="B676" s="265" t="s">
        <v>43</v>
      </c>
      <c r="C676" s="265" t="s">
        <v>424</v>
      </c>
      <c r="D676" s="265" t="s">
        <v>1624</v>
      </c>
      <c r="E676" s="257" t="str">
        <f t="shared" ref="E676:E739" si="57">CONCATENATE(J676," ",I676)</f>
        <v>Men Master</v>
      </c>
      <c r="F676" s="266">
        <v>24538</v>
      </c>
      <c r="G676" s="259">
        <f t="shared" ref="G676:G739" si="58">$G$5</f>
        <v>44926</v>
      </c>
      <c r="H676" s="260">
        <f t="shared" ref="H676:H739" si="59">INT(YEARFRAC(F676,G676))</f>
        <v>55</v>
      </c>
      <c r="I676" s="257" t="str">
        <f t="shared" si="56"/>
        <v>Master</v>
      </c>
      <c r="J676" s="256" t="s">
        <v>1316</v>
      </c>
      <c r="K676" s="261">
        <v>67030701054</v>
      </c>
      <c r="L676" s="262" t="s">
        <v>1527</v>
      </c>
      <c r="N676" s="25"/>
      <c r="O676" s="27"/>
      <c r="P676" s="27"/>
      <c r="Q676" s="308"/>
    </row>
    <row r="677" spans="1:17" x14ac:dyDescent="0.25">
      <c r="A677" s="235" t="s">
        <v>1462</v>
      </c>
      <c r="B677" s="231" t="s">
        <v>1293</v>
      </c>
      <c r="C677" s="232" t="s">
        <v>1285</v>
      </c>
      <c r="D677" s="232" t="s">
        <v>1463</v>
      </c>
      <c r="E677" s="237" t="str">
        <f t="shared" si="57"/>
        <v>Men Veteran</v>
      </c>
      <c r="F677" s="245">
        <v>27588</v>
      </c>
      <c r="G677" s="239">
        <f t="shared" si="58"/>
        <v>44926</v>
      </c>
      <c r="H677" s="240">
        <f t="shared" si="59"/>
        <v>47</v>
      </c>
      <c r="I677" s="237" t="str">
        <f t="shared" si="56"/>
        <v>Veteran</v>
      </c>
      <c r="J677" s="231" t="s">
        <v>1316</v>
      </c>
      <c r="K677" s="241">
        <v>75071310217</v>
      </c>
      <c r="L677" s="246" t="s">
        <v>1527</v>
      </c>
      <c r="N677" s="27"/>
      <c r="O677" s="263"/>
      <c r="P677" s="263"/>
    </row>
    <row r="678" spans="1:17" s="27" customFormat="1" x14ac:dyDescent="0.25">
      <c r="A678" s="235" t="s">
        <v>1464</v>
      </c>
      <c r="B678" s="232" t="s">
        <v>1294</v>
      </c>
      <c r="C678" s="232" t="s">
        <v>1465</v>
      </c>
      <c r="D678" s="232" t="s">
        <v>310</v>
      </c>
      <c r="E678" s="237" t="str">
        <f t="shared" si="57"/>
        <v>Men U/16</v>
      </c>
      <c r="F678" s="245">
        <v>38827</v>
      </c>
      <c r="G678" s="239">
        <f t="shared" si="58"/>
        <v>44926</v>
      </c>
      <c r="H678" s="240">
        <f t="shared" si="59"/>
        <v>16</v>
      </c>
      <c r="I678" s="237" t="str">
        <f t="shared" si="56"/>
        <v>U/16</v>
      </c>
      <c r="J678" s="231" t="s">
        <v>1316</v>
      </c>
      <c r="K678" s="241" t="s">
        <v>1539</v>
      </c>
      <c r="L678" s="246" t="s">
        <v>1527</v>
      </c>
      <c r="O678" s="25"/>
      <c r="P678" s="25"/>
      <c r="Q678" s="307"/>
    </row>
    <row r="679" spans="1:17" s="27" customFormat="1" x14ac:dyDescent="0.25">
      <c r="A679" s="235" t="s">
        <v>1466</v>
      </c>
      <c r="B679" s="232" t="s">
        <v>1538</v>
      </c>
      <c r="C679" s="232" t="s">
        <v>1467</v>
      </c>
      <c r="D679" s="232" t="s">
        <v>153</v>
      </c>
      <c r="E679" s="237" t="str">
        <f t="shared" si="57"/>
        <v>Ladies Senior</v>
      </c>
      <c r="F679" s="245">
        <v>34090</v>
      </c>
      <c r="G679" s="239">
        <f t="shared" si="58"/>
        <v>44926</v>
      </c>
      <c r="H679" s="240">
        <f t="shared" si="59"/>
        <v>29</v>
      </c>
      <c r="I679" s="237" t="str">
        <f t="shared" si="56"/>
        <v>Senior</v>
      </c>
      <c r="J679" s="231" t="s">
        <v>67</v>
      </c>
      <c r="K679" s="241"/>
      <c r="L679" s="246"/>
      <c r="Q679" s="308"/>
    </row>
    <row r="680" spans="1:17" s="27" customFormat="1" x14ac:dyDescent="0.25">
      <c r="A680" s="235" t="s">
        <v>1468</v>
      </c>
      <c r="B680" s="232" t="s">
        <v>1538</v>
      </c>
      <c r="C680" s="232" t="s">
        <v>221</v>
      </c>
      <c r="D680" s="232" t="s">
        <v>108</v>
      </c>
      <c r="E680" s="237" t="str">
        <f t="shared" si="57"/>
        <v>Men Veteran</v>
      </c>
      <c r="F680" s="245">
        <v>30144</v>
      </c>
      <c r="G680" s="239">
        <f t="shared" si="58"/>
        <v>44926</v>
      </c>
      <c r="H680" s="240">
        <f t="shared" si="59"/>
        <v>40</v>
      </c>
      <c r="I680" s="237" t="str">
        <f t="shared" si="56"/>
        <v>Veteran</v>
      </c>
      <c r="J680" s="231" t="s">
        <v>1316</v>
      </c>
      <c r="K680" s="241"/>
      <c r="L680" s="246"/>
      <c r="Q680" s="308"/>
    </row>
    <row r="681" spans="1:17" s="27" customFormat="1" x14ac:dyDescent="0.25">
      <c r="A681" s="235" t="s">
        <v>1469</v>
      </c>
      <c r="B681" s="232" t="s">
        <v>1078</v>
      </c>
      <c r="C681" s="232" t="s">
        <v>1470</v>
      </c>
      <c r="D681" s="232" t="s">
        <v>1471</v>
      </c>
      <c r="E681" s="237" t="str">
        <f t="shared" si="57"/>
        <v>Men U/21</v>
      </c>
      <c r="F681" s="245">
        <v>37582</v>
      </c>
      <c r="G681" s="239">
        <f t="shared" si="58"/>
        <v>44926</v>
      </c>
      <c r="H681" s="240">
        <f t="shared" si="59"/>
        <v>20</v>
      </c>
      <c r="I681" s="237" t="str">
        <f t="shared" si="56"/>
        <v>U/21</v>
      </c>
      <c r="J681" s="231" t="s">
        <v>1316</v>
      </c>
      <c r="K681" s="241"/>
      <c r="L681" s="246"/>
      <c r="N681" s="263"/>
      <c r="Q681" s="308"/>
    </row>
    <row r="682" spans="1:17" s="263" customFormat="1" x14ac:dyDescent="0.25">
      <c r="A682" s="264" t="s">
        <v>1472</v>
      </c>
      <c r="B682" s="265" t="s">
        <v>39</v>
      </c>
      <c r="C682" s="265" t="s">
        <v>1473</v>
      </c>
      <c r="D682" s="265" t="s">
        <v>331</v>
      </c>
      <c r="E682" s="257" t="str">
        <f t="shared" si="57"/>
        <v>Ladies Senior</v>
      </c>
      <c r="F682" s="266">
        <v>33895</v>
      </c>
      <c r="G682" s="259">
        <f t="shared" si="58"/>
        <v>44926</v>
      </c>
      <c r="H682" s="260">
        <f t="shared" si="59"/>
        <v>30</v>
      </c>
      <c r="I682" s="257" t="str">
        <f t="shared" si="56"/>
        <v>Senior</v>
      </c>
      <c r="J682" s="256" t="s">
        <v>67</v>
      </c>
      <c r="K682" s="261">
        <v>92101800659</v>
      </c>
      <c r="L682" s="262" t="s">
        <v>1527</v>
      </c>
      <c r="N682" s="27"/>
      <c r="O682" s="27"/>
      <c r="P682" s="27"/>
      <c r="Q682" s="308"/>
    </row>
    <row r="683" spans="1:17" s="27" customFormat="1" x14ac:dyDescent="0.25">
      <c r="A683" s="235" t="s">
        <v>1474</v>
      </c>
      <c r="B683" s="231" t="s">
        <v>1408</v>
      </c>
      <c r="C683" s="232" t="s">
        <v>1475</v>
      </c>
      <c r="D683" s="232" t="s">
        <v>153</v>
      </c>
      <c r="E683" s="237" t="str">
        <f t="shared" si="57"/>
        <v>Men U/21</v>
      </c>
      <c r="F683" s="245">
        <v>37066</v>
      </c>
      <c r="G683" s="239">
        <f t="shared" si="58"/>
        <v>44926</v>
      </c>
      <c r="H683" s="240">
        <f t="shared" si="59"/>
        <v>21</v>
      </c>
      <c r="I683" s="237" t="str">
        <f t="shared" si="56"/>
        <v>U/21</v>
      </c>
      <c r="J683" s="231" t="s">
        <v>1316</v>
      </c>
      <c r="K683" s="241"/>
      <c r="L683" s="246" t="s">
        <v>1527</v>
      </c>
      <c r="O683" s="263"/>
      <c r="P683" s="263"/>
      <c r="Q683" s="307"/>
    </row>
    <row r="684" spans="1:17" s="27" customFormat="1" x14ac:dyDescent="0.25">
      <c r="A684" s="235" t="s">
        <v>1476</v>
      </c>
      <c r="B684" s="232" t="s">
        <v>1828</v>
      </c>
      <c r="C684" s="232" t="s">
        <v>221</v>
      </c>
      <c r="D684" s="232" t="s">
        <v>322</v>
      </c>
      <c r="E684" s="237" t="str">
        <f t="shared" si="57"/>
        <v>Men Senior</v>
      </c>
      <c r="F684" s="245">
        <v>32800</v>
      </c>
      <c r="G684" s="239">
        <f t="shared" si="58"/>
        <v>44926</v>
      </c>
      <c r="H684" s="240">
        <f t="shared" si="59"/>
        <v>33</v>
      </c>
      <c r="I684" s="237" t="str">
        <f t="shared" si="56"/>
        <v>Senior</v>
      </c>
      <c r="J684" s="231" t="s">
        <v>1316</v>
      </c>
      <c r="K684" s="241">
        <v>89091000066</v>
      </c>
      <c r="L684" s="246" t="s">
        <v>1527</v>
      </c>
      <c r="Q684" s="308"/>
    </row>
    <row r="685" spans="1:17" s="27" customFormat="1" x14ac:dyDescent="0.25">
      <c r="A685" s="235" t="s">
        <v>1477</v>
      </c>
      <c r="B685" s="232" t="s">
        <v>1828</v>
      </c>
      <c r="C685" s="232" t="s">
        <v>1479</v>
      </c>
      <c r="D685" s="232" t="s">
        <v>1478</v>
      </c>
      <c r="E685" s="237" t="str">
        <f t="shared" si="57"/>
        <v>Men Senior</v>
      </c>
      <c r="F685" s="245">
        <v>35060</v>
      </c>
      <c r="G685" s="239">
        <f t="shared" si="58"/>
        <v>44926</v>
      </c>
      <c r="H685" s="240">
        <f t="shared" si="59"/>
        <v>27</v>
      </c>
      <c r="I685" s="237" t="str">
        <f t="shared" si="56"/>
        <v>Senior</v>
      </c>
      <c r="J685" s="231" t="s">
        <v>1316</v>
      </c>
      <c r="K685" s="241">
        <v>95122700637</v>
      </c>
      <c r="L685" s="246" t="s">
        <v>1527</v>
      </c>
      <c r="N685" s="25"/>
      <c r="Q685" s="308"/>
    </row>
    <row r="686" spans="1:17" x14ac:dyDescent="0.25">
      <c r="A686" s="235" t="s">
        <v>1480</v>
      </c>
      <c r="B686" s="231" t="s">
        <v>1309</v>
      </c>
      <c r="C686" s="232" t="s">
        <v>1981</v>
      </c>
      <c r="D686" s="232" t="s">
        <v>1961</v>
      </c>
      <c r="E686" s="237" t="str">
        <f t="shared" si="57"/>
        <v>Ladies Senior</v>
      </c>
      <c r="F686" s="245">
        <v>33210</v>
      </c>
      <c r="G686" s="239">
        <f t="shared" si="58"/>
        <v>44926</v>
      </c>
      <c r="H686" s="240">
        <f t="shared" si="59"/>
        <v>32</v>
      </c>
      <c r="I686" s="237" t="str">
        <f t="shared" si="56"/>
        <v>Senior</v>
      </c>
      <c r="J686" s="231" t="s">
        <v>67</v>
      </c>
      <c r="K686" s="241">
        <v>90120300524</v>
      </c>
      <c r="L686" s="246" t="s">
        <v>1527</v>
      </c>
      <c r="N686" s="27"/>
      <c r="O686" s="27"/>
      <c r="P686" s="27"/>
      <c r="Q686" s="308"/>
    </row>
    <row r="687" spans="1:17" s="27" customFormat="1" x14ac:dyDescent="0.25">
      <c r="A687" s="235" t="s">
        <v>1481</v>
      </c>
      <c r="B687" s="232" t="s">
        <v>1387</v>
      </c>
      <c r="C687" s="232" t="s">
        <v>1482</v>
      </c>
      <c r="D687" s="232" t="s">
        <v>1152</v>
      </c>
      <c r="E687" s="237" t="str">
        <f t="shared" si="57"/>
        <v>Men Senior</v>
      </c>
      <c r="F687" s="245">
        <v>33357</v>
      </c>
      <c r="G687" s="239">
        <f t="shared" si="58"/>
        <v>44926</v>
      </c>
      <c r="H687" s="240">
        <f t="shared" si="59"/>
        <v>31</v>
      </c>
      <c r="I687" s="237" t="str">
        <f t="shared" si="56"/>
        <v>Senior</v>
      </c>
      <c r="J687" s="231" t="s">
        <v>1316</v>
      </c>
      <c r="K687" s="241">
        <v>91042900108</v>
      </c>
      <c r="L687" s="246" t="s">
        <v>1527</v>
      </c>
      <c r="N687" s="288"/>
      <c r="O687" s="25"/>
      <c r="P687" s="25"/>
      <c r="Q687" s="307"/>
    </row>
    <row r="688" spans="1:17" s="288" customFormat="1" x14ac:dyDescent="0.25">
      <c r="A688" s="289" t="s">
        <v>1483</v>
      </c>
      <c r="B688" s="290" t="s">
        <v>49</v>
      </c>
      <c r="C688" s="290" t="s">
        <v>2071</v>
      </c>
      <c r="D688" s="290" t="s">
        <v>258</v>
      </c>
      <c r="E688" s="281" t="str">
        <f t="shared" si="57"/>
        <v>ladies Veteran</v>
      </c>
      <c r="F688" s="291">
        <v>28557</v>
      </c>
      <c r="G688" s="283">
        <f t="shared" si="58"/>
        <v>44926</v>
      </c>
      <c r="H688" s="284">
        <f t="shared" si="59"/>
        <v>44</v>
      </c>
      <c r="I688" s="281" t="str">
        <f t="shared" si="56"/>
        <v>Veteran</v>
      </c>
      <c r="J688" s="280" t="s">
        <v>1392</v>
      </c>
      <c r="K688" s="285">
        <v>78030800320</v>
      </c>
      <c r="L688" s="286" t="s">
        <v>1527</v>
      </c>
      <c r="N688" s="27"/>
      <c r="O688" s="27"/>
      <c r="P688" s="27"/>
      <c r="Q688" s="308"/>
    </row>
    <row r="689" spans="1:17" s="27" customFormat="1" x14ac:dyDescent="0.25">
      <c r="A689" s="235" t="s">
        <v>1484</v>
      </c>
      <c r="B689" s="232" t="s">
        <v>1308</v>
      </c>
      <c r="C689" s="232" t="s">
        <v>107</v>
      </c>
      <c r="D689" s="232" t="s">
        <v>1485</v>
      </c>
      <c r="E689" s="237" t="str">
        <f t="shared" si="57"/>
        <v>Men Master</v>
      </c>
      <c r="F689" s="245">
        <v>25422</v>
      </c>
      <c r="G689" s="239">
        <f t="shared" si="58"/>
        <v>44926</v>
      </c>
      <c r="H689" s="240">
        <f t="shared" si="59"/>
        <v>53</v>
      </c>
      <c r="I689" s="237" t="str">
        <f t="shared" si="56"/>
        <v>Master</v>
      </c>
      <c r="J689" s="231" t="s">
        <v>1316</v>
      </c>
      <c r="K689" s="241"/>
      <c r="L689" s="246"/>
      <c r="O689" s="288"/>
      <c r="P689" s="288"/>
      <c r="Q689" s="308"/>
    </row>
    <row r="690" spans="1:17" s="27" customFormat="1" x14ac:dyDescent="0.25">
      <c r="A690" s="235" t="s">
        <v>1486</v>
      </c>
      <c r="B690" s="232" t="s">
        <v>1293</v>
      </c>
      <c r="C690" s="232" t="s">
        <v>397</v>
      </c>
      <c r="D690" s="232" t="s">
        <v>365</v>
      </c>
      <c r="E690" s="237" t="str">
        <f t="shared" si="57"/>
        <v>Men Senior</v>
      </c>
      <c r="F690" s="245">
        <v>34451</v>
      </c>
      <c r="G690" s="239">
        <f t="shared" si="58"/>
        <v>44926</v>
      </c>
      <c r="H690" s="240">
        <f t="shared" si="59"/>
        <v>28</v>
      </c>
      <c r="I690" s="237" t="str">
        <f>IF(H690="","Men Senior",IF(H690&gt;59.999,"Grand Masters",IF(H690&gt;49.999,"Master",IF(H690&gt;39.999,"Veteran",IF(H690&gt;21.999,"Senior",IF(H690&gt;16.999,"U/21","U/16"))))))</f>
        <v>Senior</v>
      </c>
      <c r="J690" s="231" t="s">
        <v>1316</v>
      </c>
      <c r="K690" s="241">
        <v>94042700039</v>
      </c>
      <c r="L690" s="246" t="s">
        <v>1527</v>
      </c>
      <c r="N690" s="263"/>
      <c r="Q690" s="308"/>
    </row>
    <row r="691" spans="1:17" s="263" customFormat="1" x14ac:dyDescent="0.25">
      <c r="A691" s="255" t="s">
        <v>1487</v>
      </c>
      <c r="B691" s="256" t="s">
        <v>37</v>
      </c>
      <c r="C691" s="256" t="s">
        <v>1488</v>
      </c>
      <c r="D691" s="256" t="s">
        <v>1489</v>
      </c>
      <c r="E691" s="257" t="str">
        <f t="shared" si="57"/>
        <v>Men Senior</v>
      </c>
      <c r="F691" s="258">
        <v>36199</v>
      </c>
      <c r="G691" s="259">
        <f t="shared" si="58"/>
        <v>44926</v>
      </c>
      <c r="H691" s="260">
        <f t="shared" si="59"/>
        <v>23</v>
      </c>
      <c r="I691" s="257" t="str">
        <f t="shared" ref="I691:I712" si="60">IF(H691="","Senior",IF(H691&gt;59.999,"Grand Masters",IF(H691&gt;49.999,"Master",IF(H691&gt;39.999,"Veteran",IF(H691&gt;21.999,"Senior",IF(H691&gt;16.999,"U/21","U/16"))))))</f>
        <v>Senior</v>
      </c>
      <c r="J691" s="256" t="s">
        <v>1316</v>
      </c>
      <c r="K691" s="261">
        <v>99020800132</v>
      </c>
      <c r="L691" s="262" t="s">
        <v>1527</v>
      </c>
      <c r="N691" s="27"/>
      <c r="O691" s="27"/>
      <c r="P691" s="27"/>
      <c r="Q691" s="308"/>
    </row>
    <row r="692" spans="1:17" s="27" customFormat="1" x14ac:dyDescent="0.25">
      <c r="A692" s="235" t="s">
        <v>1491</v>
      </c>
      <c r="B692" s="232" t="s">
        <v>1448</v>
      </c>
      <c r="C692" s="232" t="s">
        <v>1498</v>
      </c>
      <c r="D692" s="232" t="s">
        <v>373</v>
      </c>
      <c r="E692" s="237" t="str">
        <f t="shared" si="57"/>
        <v>Men Senior</v>
      </c>
      <c r="F692" s="245">
        <v>30825</v>
      </c>
      <c r="G692" s="239">
        <f t="shared" si="58"/>
        <v>44926</v>
      </c>
      <c r="H692" s="240">
        <f t="shared" si="59"/>
        <v>38</v>
      </c>
      <c r="I692" s="237" t="str">
        <f t="shared" si="60"/>
        <v>Senior</v>
      </c>
      <c r="J692" s="231" t="s">
        <v>1316</v>
      </c>
      <c r="K692" s="241">
        <v>84052310446</v>
      </c>
      <c r="L692" s="246" t="s">
        <v>1527</v>
      </c>
      <c r="N692" s="263"/>
      <c r="O692" s="263"/>
      <c r="P692" s="263"/>
      <c r="Q692" s="307"/>
    </row>
    <row r="693" spans="1:17" s="263" customFormat="1" x14ac:dyDescent="0.25">
      <c r="A693" s="264" t="s">
        <v>1492</v>
      </c>
      <c r="B693" s="256" t="s">
        <v>50</v>
      </c>
      <c r="C693" s="265" t="s">
        <v>1499</v>
      </c>
      <c r="D693" s="265" t="s">
        <v>322</v>
      </c>
      <c r="E693" s="257" t="str">
        <f t="shared" si="57"/>
        <v>Men Grand Masters</v>
      </c>
      <c r="F693" s="266">
        <v>17172</v>
      </c>
      <c r="G693" s="259">
        <f t="shared" si="58"/>
        <v>44926</v>
      </c>
      <c r="H693" s="260">
        <f t="shared" si="59"/>
        <v>75</v>
      </c>
      <c r="I693" s="257" t="str">
        <f t="shared" si="60"/>
        <v>Grand Masters</v>
      </c>
      <c r="J693" s="256" t="s">
        <v>1316</v>
      </c>
      <c r="K693" s="261">
        <v>47010500398</v>
      </c>
      <c r="L693" s="262" t="s">
        <v>1527</v>
      </c>
      <c r="N693" s="27"/>
      <c r="O693" s="27"/>
      <c r="P693" s="27"/>
      <c r="Q693" s="308"/>
    </row>
    <row r="694" spans="1:17" s="27" customFormat="1" x14ac:dyDescent="0.25">
      <c r="A694" s="235" t="s">
        <v>1493</v>
      </c>
      <c r="B694" s="232" t="s">
        <v>1547</v>
      </c>
      <c r="C694" s="232" t="s">
        <v>1204</v>
      </c>
      <c r="D694" s="232" t="s">
        <v>1292</v>
      </c>
      <c r="E694" s="237" t="str">
        <f t="shared" si="57"/>
        <v>Men U/21</v>
      </c>
      <c r="F694" s="245">
        <v>37215</v>
      </c>
      <c r="G694" s="239">
        <f t="shared" si="58"/>
        <v>44926</v>
      </c>
      <c r="H694" s="240">
        <f t="shared" si="59"/>
        <v>21</v>
      </c>
      <c r="I694" s="237" t="str">
        <f t="shared" si="60"/>
        <v>U/21</v>
      </c>
      <c r="J694" s="231" t="s">
        <v>1316</v>
      </c>
      <c r="K694" s="241"/>
      <c r="L694" s="246"/>
      <c r="O694" s="263"/>
      <c r="P694" s="263"/>
      <c r="Q694" s="307"/>
    </row>
    <row r="695" spans="1:17" s="27" customFormat="1" x14ac:dyDescent="0.25">
      <c r="A695" s="235" t="s">
        <v>1494</v>
      </c>
      <c r="B695" s="232" t="s">
        <v>1408</v>
      </c>
      <c r="C695" s="232" t="s">
        <v>362</v>
      </c>
      <c r="D695" s="232" t="s">
        <v>249</v>
      </c>
      <c r="E695" s="237" t="str">
        <f t="shared" si="57"/>
        <v>Men Senior</v>
      </c>
      <c r="F695" s="245">
        <v>33172</v>
      </c>
      <c r="G695" s="239">
        <f t="shared" si="58"/>
        <v>44926</v>
      </c>
      <c r="H695" s="240">
        <f t="shared" si="59"/>
        <v>32</v>
      </c>
      <c r="I695" s="237" t="str">
        <f t="shared" si="60"/>
        <v>Senior</v>
      </c>
      <c r="J695" s="231" t="s">
        <v>1316</v>
      </c>
      <c r="K695" s="241">
        <v>90102600309</v>
      </c>
      <c r="L695" s="246" t="s">
        <v>1527</v>
      </c>
      <c r="Q695" s="308"/>
    </row>
    <row r="696" spans="1:17" s="27" customFormat="1" x14ac:dyDescent="0.25">
      <c r="A696" s="235" t="s">
        <v>1500</v>
      </c>
      <c r="B696" s="232" t="s">
        <v>1547</v>
      </c>
      <c r="C696" s="232" t="s">
        <v>1501</v>
      </c>
      <c r="D696" s="232" t="s">
        <v>1502</v>
      </c>
      <c r="E696" s="237" t="str">
        <f t="shared" si="57"/>
        <v>Men Senior</v>
      </c>
      <c r="F696" s="245">
        <v>30893</v>
      </c>
      <c r="G696" s="239">
        <f t="shared" si="58"/>
        <v>44926</v>
      </c>
      <c r="H696" s="240">
        <f t="shared" si="59"/>
        <v>38</v>
      </c>
      <c r="I696" s="237" t="str">
        <f t="shared" si="60"/>
        <v>Senior</v>
      </c>
      <c r="J696" s="231" t="s">
        <v>1316</v>
      </c>
      <c r="K696" s="241">
        <v>8407305031089</v>
      </c>
      <c r="L696" s="246"/>
      <c r="N696" s="278"/>
      <c r="Q696" s="308"/>
    </row>
    <row r="697" spans="1:17" s="278" customFormat="1" x14ac:dyDescent="0.25">
      <c r="A697" s="264" t="s">
        <v>1503</v>
      </c>
      <c r="B697" s="265" t="s">
        <v>39</v>
      </c>
      <c r="C697" s="265" t="s">
        <v>2055</v>
      </c>
      <c r="D697" s="265" t="s">
        <v>2056</v>
      </c>
      <c r="E697" s="257" t="str">
        <f t="shared" si="57"/>
        <v>Men Senior</v>
      </c>
      <c r="F697" s="266">
        <v>34112</v>
      </c>
      <c r="G697" s="259">
        <f t="shared" si="58"/>
        <v>44926</v>
      </c>
      <c r="H697" s="260">
        <f t="shared" si="59"/>
        <v>29</v>
      </c>
      <c r="I697" s="257" t="str">
        <f t="shared" si="60"/>
        <v>Senior</v>
      </c>
      <c r="J697" s="256" t="s">
        <v>1316</v>
      </c>
      <c r="K697" s="261">
        <v>93052300504</v>
      </c>
      <c r="L697" s="262" t="s">
        <v>1527</v>
      </c>
      <c r="N697" s="25"/>
      <c r="O697" s="27"/>
      <c r="P697" s="27"/>
      <c r="Q697" s="308"/>
    </row>
    <row r="698" spans="1:17" x14ac:dyDescent="0.25">
      <c r="A698" s="235" t="s">
        <v>1504</v>
      </c>
      <c r="B698" s="231" t="s">
        <v>1399</v>
      </c>
      <c r="C698" s="232" t="s">
        <v>1505</v>
      </c>
      <c r="D698" s="232" t="s">
        <v>1678</v>
      </c>
      <c r="E698" s="237" t="str">
        <f t="shared" si="57"/>
        <v>Ladies Senior</v>
      </c>
      <c r="F698" s="245">
        <v>33952</v>
      </c>
      <c r="G698" s="239">
        <f t="shared" si="58"/>
        <v>44926</v>
      </c>
      <c r="H698" s="240">
        <f t="shared" si="59"/>
        <v>30</v>
      </c>
      <c r="I698" s="237" t="str">
        <f t="shared" si="60"/>
        <v>Senior</v>
      </c>
      <c r="J698" s="231" t="s">
        <v>67</v>
      </c>
      <c r="K698" s="241">
        <v>92121400157</v>
      </c>
      <c r="L698" s="246" t="s">
        <v>1527</v>
      </c>
      <c r="N698" s="263"/>
      <c r="O698" s="278"/>
      <c r="P698" s="278"/>
      <c r="Q698" s="308"/>
    </row>
    <row r="699" spans="1:17" s="263" customFormat="1" x14ac:dyDescent="0.2">
      <c r="A699" s="255" t="s">
        <v>1507</v>
      </c>
      <c r="B699" s="256" t="s">
        <v>37</v>
      </c>
      <c r="C699" s="256" t="s">
        <v>319</v>
      </c>
      <c r="D699" s="256" t="s">
        <v>1525</v>
      </c>
      <c r="E699" s="257" t="str">
        <f t="shared" si="57"/>
        <v>Men Master</v>
      </c>
      <c r="F699" s="258">
        <v>24196</v>
      </c>
      <c r="G699" s="259">
        <f t="shared" si="58"/>
        <v>44926</v>
      </c>
      <c r="H699" s="260">
        <f t="shared" si="59"/>
        <v>56</v>
      </c>
      <c r="I699" s="257" t="str">
        <f t="shared" si="60"/>
        <v>Master</v>
      </c>
      <c r="J699" s="256" t="s">
        <v>1316</v>
      </c>
      <c r="K699" s="261">
        <v>66033000102</v>
      </c>
      <c r="L699" s="262" t="s">
        <v>1527</v>
      </c>
      <c r="O699" s="25"/>
      <c r="P699" s="25"/>
      <c r="Q699" s="307"/>
    </row>
    <row r="700" spans="1:17" s="263" customFormat="1" ht="15" customHeight="1" x14ac:dyDescent="0.2">
      <c r="A700" s="255" t="s">
        <v>1508</v>
      </c>
      <c r="B700" s="256" t="s">
        <v>37</v>
      </c>
      <c r="C700" s="256" t="s">
        <v>307</v>
      </c>
      <c r="D700" s="256" t="s">
        <v>295</v>
      </c>
      <c r="E700" s="257" t="str">
        <f t="shared" si="57"/>
        <v>Men U/16</v>
      </c>
      <c r="F700" s="258">
        <v>39352</v>
      </c>
      <c r="G700" s="259">
        <f t="shared" si="58"/>
        <v>44926</v>
      </c>
      <c r="H700" s="260">
        <f t="shared" si="59"/>
        <v>15</v>
      </c>
      <c r="I700" s="257" t="str">
        <f t="shared" si="60"/>
        <v>U/16</v>
      </c>
      <c r="J700" s="256" t="s">
        <v>1316</v>
      </c>
      <c r="K700" s="261">
        <v>20070927</v>
      </c>
      <c r="L700" s="262" t="s">
        <v>1527</v>
      </c>
      <c r="Q700" s="307"/>
    </row>
    <row r="701" spans="1:17" s="263" customFormat="1" x14ac:dyDescent="0.2">
      <c r="A701" s="255" t="s">
        <v>1509</v>
      </c>
      <c r="B701" s="256" t="s">
        <v>37</v>
      </c>
      <c r="C701" s="256" t="s">
        <v>1523</v>
      </c>
      <c r="D701" s="256" t="s">
        <v>286</v>
      </c>
      <c r="E701" s="257" t="str">
        <f t="shared" si="57"/>
        <v>Ladies Veteran</v>
      </c>
      <c r="F701" s="258">
        <v>27699</v>
      </c>
      <c r="G701" s="259">
        <f t="shared" si="58"/>
        <v>44926</v>
      </c>
      <c r="H701" s="260">
        <f t="shared" si="59"/>
        <v>47</v>
      </c>
      <c r="I701" s="257" t="str">
        <f t="shared" si="60"/>
        <v>Veteran</v>
      </c>
      <c r="J701" s="256" t="s">
        <v>67</v>
      </c>
      <c r="K701" s="261">
        <v>75110100055</v>
      </c>
      <c r="L701" s="262" t="s">
        <v>1527</v>
      </c>
      <c r="N701" s="25"/>
      <c r="Q701" s="307"/>
    </row>
    <row r="702" spans="1:17" x14ac:dyDescent="0.25">
      <c r="A702" s="230" t="s">
        <v>1510</v>
      </c>
      <c r="B702" s="231" t="s">
        <v>1310</v>
      </c>
      <c r="C702" s="231" t="s">
        <v>1524</v>
      </c>
      <c r="D702" s="231" t="s">
        <v>1489</v>
      </c>
      <c r="E702" s="237" t="str">
        <f t="shared" si="57"/>
        <v>Men Master</v>
      </c>
      <c r="F702" s="242">
        <v>24480</v>
      </c>
      <c r="G702" s="239">
        <f t="shared" si="58"/>
        <v>44926</v>
      </c>
      <c r="H702" s="240">
        <f t="shared" si="59"/>
        <v>55</v>
      </c>
      <c r="I702" s="237" t="str">
        <f t="shared" si="60"/>
        <v>Master</v>
      </c>
      <c r="J702" s="231" t="s">
        <v>1316</v>
      </c>
      <c r="K702" s="241">
        <v>67010800561</v>
      </c>
      <c r="L702" s="246" t="s">
        <v>1527</v>
      </c>
      <c r="N702" s="27"/>
      <c r="O702" s="263"/>
      <c r="P702" s="263"/>
    </row>
    <row r="703" spans="1:17" s="27" customFormat="1" x14ac:dyDescent="0.25">
      <c r="A703" s="235" t="s">
        <v>1511</v>
      </c>
      <c r="B703" s="232" t="s">
        <v>1309</v>
      </c>
      <c r="C703" s="232" t="s">
        <v>1526</v>
      </c>
      <c r="D703" s="232" t="s">
        <v>143</v>
      </c>
      <c r="E703" s="237" t="str">
        <f t="shared" si="57"/>
        <v>Ladies Senior</v>
      </c>
      <c r="F703" s="245">
        <v>34059</v>
      </c>
      <c r="G703" s="239">
        <f t="shared" si="58"/>
        <v>44926</v>
      </c>
      <c r="H703" s="240">
        <f t="shared" si="59"/>
        <v>29</v>
      </c>
      <c r="I703" s="237" t="str">
        <f t="shared" si="60"/>
        <v>Senior</v>
      </c>
      <c r="J703" s="231" t="s">
        <v>67</v>
      </c>
      <c r="K703" s="241">
        <v>93033100155</v>
      </c>
      <c r="L703" s="246" t="s">
        <v>1527</v>
      </c>
      <c r="O703" s="25"/>
      <c r="P703" s="25"/>
      <c r="Q703" s="307"/>
    </row>
    <row r="704" spans="1:17" s="27" customFormat="1" x14ac:dyDescent="0.25">
      <c r="A704" s="235" t="s">
        <v>1512</v>
      </c>
      <c r="B704" s="232" t="s">
        <v>1309</v>
      </c>
      <c r="C704" s="232" t="s">
        <v>97</v>
      </c>
      <c r="D704" s="232" t="s">
        <v>82</v>
      </c>
      <c r="E704" s="237" t="str">
        <f t="shared" si="57"/>
        <v>Men Veteran</v>
      </c>
      <c r="F704" s="245">
        <v>30118</v>
      </c>
      <c r="G704" s="239">
        <f t="shared" si="58"/>
        <v>44926</v>
      </c>
      <c r="H704" s="240">
        <f t="shared" si="59"/>
        <v>40</v>
      </c>
      <c r="I704" s="237" t="str">
        <f t="shared" si="60"/>
        <v>Veteran</v>
      </c>
      <c r="J704" s="231" t="s">
        <v>1316</v>
      </c>
      <c r="K704" s="241">
        <v>82061610838</v>
      </c>
      <c r="L704" s="246" t="s">
        <v>1527</v>
      </c>
      <c r="Q704" s="308"/>
    </row>
    <row r="705" spans="1:17" s="27" customFormat="1" x14ac:dyDescent="0.25">
      <c r="A705" s="235" t="s">
        <v>1513</v>
      </c>
      <c r="B705" s="232" t="s">
        <v>1399</v>
      </c>
      <c r="C705" s="232" t="s">
        <v>1532</v>
      </c>
      <c r="D705" s="232" t="s">
        <v>78</v>
      </c>
      <c r="E705" s="237" t="str">
        <f t="shared" si="57"/>
        <v>Men Veteran</v>
      </c>
      <c r="F705" s="245">
        <v>26811</v>
      </c>
      <c r="G705" s="239">
        <f t="shared" si="58"/>
        <v>44926</v>
      </c>
      <c r="H705" s="240">
        <f t="shared" si="59"/>
        <v>49</v>
      </c>
      <c r="I705" s="237" t="str">
        <f t="shared" si="60"/>
        <v>Veteran</v>
      </c>
      <c r="J705" s="231" t="s">
        <v>1316</v>
      </c>
      <c r="K705" s="241">
        <v>7305275008080</v>
      </c>
      <c r="L705" s="246" t="s">
        <v>1530</v>
      </c>
      <c r="Q705" s="308"/>
    </row>
    <row r="706" spans="1:17" s="278" customFormat="1" x14ac:dyDescent="0.25">
      <c r="A706" s="264" t="s">
        <v>1514</v>
      </c>
      <c r="B706" s="265" t="s">
        <v>42</v>
      </c>
      <c r="C706" s="265" t="s">
        <v>2116</v>
      </c>
      <c r="D706" s="265" t="s">
        <v>2117</v>
      </c>
      <c r="E706" s="257" t="str">
        <f t="shared" si="57"/>
        <v>Men Veteran</v>
      </c>
      <c r="F706" s="266">
        <v>27695</v>
      </c>
      <c r="G706" s="259">
        <f t="shared" si="58"/>
        <v>44926</v>
      </c>
      <c r="H706" s="260">
        <f t="shared" si="59"/>
        <v>47</v>
      </c>
      <c r="I706" s="257" t="str">
        <f t="shared" si="60"/>
        <v>Veteran</v>
      </c>
      <c r="J706" s="256" t="s">
        <v>1316</v>
      </c>
      <c r="K706" s="261">
        <v>7510285071081</v>
      </c>
      <c r="L706" s="262" t="s">
        <v>1530</v>
      </c>
      <c r="N706" s="263"/>
      <c r="Q706" s="308"/>
    </row>
    <row r="707" spans="1:17" s="287" customFormat="1" ht="13.5" customHeight="1" x14ac:dyDescent="0.25">
      <c r="A707" s="289" t="s">
        <v>1515</v>
      </c>
      <c r="B707" s="290" t="s">
        <v>42</v>
      </c>
      <c r="C707" s="290" t="s">
        <v>2066</v>
      </c>
      <c r="D707" s="290" t="s">
        <v>1534</v>
      </c>
      <c r="E707" s="281" t="str">
        <f t="shared" si="57"/>
        <v>Men Master</v>
      </c>
      <c r="F707" s="291">
        <v>24791</v>
      </c>
      <c r="G707" s="283">
        <f t="shared" si="58"/>
        <v>44926</v>
      </c>
      <c r="H707" s="284">
        <f t="shared" si="59"/>
        <v>55</v>
      </c>
      <c r="I707" s="281" t="str">
        <f t="shared" si="60"/>
        <v>Master</v>
      </c>
      <c r="J707" s="280" t="s">
        <v>1316</v>
      </c>
      <c r="K707" s="285">
        <v>67111500075</v>
      </c>
      <c r="L707" s="286" t="s">
        <v>1527</v>
      </c>
      <c r="O707" s="27"/>
      <c r="P707" s="27"/>
      <c r="Q707" s="308"/>
    </row>
    <row r="708" spans="1:17" s="287" customFormat="1" ht="13.5" customHeight="1" x14ac:dyDescent="0.25">
      <c r="A708" s="289" t="s">
        <v>1516</v>
      </c>
      <c r="B708" s="290" t="s">
        <v>42</v>
      </c>
      <c r="C708" s="290" t="s">
        <v>1535</v>
      </c>
      <c r="D708" s="290" t="s">
        <v>1534</v>
      </c>
      <c r="E708" s="281" t="str">
        <f t="shared" si="57"/>
        <v>Men U/21</v>
      </c>
      <c r="F708" s="291">
        <v>37299</v>
      </c>
      <c r="G708" s="283">
        <f t="shared" si="58"/>
        <v>44926</v>
      </c>
      <c r="H708" s="284">
        <f t="shared" si="59"/>
        <v>20</v>
      </c>
      <c r="I708" s="281" t="str">
        <f t="shared" si="60"/>
        <v>U/21</v>
      </c>
      <c r="J708" s="280" t="s">
        <v>1316</v>
      </c>
      <c r="K708" s="294" t="s">
        <v>2068</v>
      </c>
      <c r="L708" s="286" t="s">
        <v>1527</v>
      </c>
      <c r="N708" s="263"/>
      <c r="Q708" s="307"/>
    </row>
    <row r="709" spans="1:17" s="263" customFormat="1" x14ac:dyDescent="0.25">
      <c r="A709" s="255" t="s">
        <v>1517</v>
      </c>
      <c r="B709" s="256" t="s">
        <v>37</v>
      </c>
      <c r="C709" s="256" t="s">
        <v>1540</v>
      </c>
      <c r="D709" s="256" t="s">
        <v>82</v>
      </c>
      <c r="E709" s="257" t="str">
        <f t="shared" si="57"/>
        <v>Men Senior</v>
      </c>
      <c r="F709" s="258">
        <v>31202</v>
      </c>
      <c r="G709" s="259">
        <f t="shared" si="58"/>
        <v>44926</v>
      </c>
      <c r="H709" s="260">
        <f t="shared" si="59"/>
        <v>37</v>
      </c>
      <c r="I709" s="257" t="str">
        <f t="shared" si="60"/>
        <v>Senior</v>
      </c>
      <c r="J709" s="256" t="s">
        <v>1316</v>
      </c>
      <c r="K709" s="261">
        <v>85060410072</v>
      </c>
      <c r="L709" s="262" t="s">
        <v>1527</v>
      </c>
      <c r="N709" s="27"/>
      <c r="O709" s="287"/>
      <c r="P709" s="287"/>
      <c r="Q709" s="307"/>
    </row>
    <row r="710" spans="1:17" s="27" customFormat="1" x14ac:dyDescent="0.25">
      <c r="A710" s="235" t="s">
        <v>1518</v>
      </c>
      <c r="B710" s="232" t="s">
        <v>1294</v>
      </c>
      <c r="C710" s="232" t="s">
        <v>1541</v>
      </c>
      <c r="D710" s="232" t="s">
        <v>1113</v>
      </c>
      <c r="E710" s="237" t="str">
        <f t="shared" si="57"/>
        <v>Ladies U/21</v>
      </c>
      <c r="F710" s="245">
        <v>38373</v>
      </c>
      <c r="G710" s="239">
        <f t="shared" si="58"/>
        <v>44926</v>
      </c>
      <c r="H710" s="240">
        <f t="shared" si="59"/>
        <v>17</v>
      </c>
      <c r="I710" s="237" t="str">
        <f t="shared" si="60"/>
        <v>U/21</v>
      </c>
      <c r="J710" s="231" t="s">
        <v>67</v>
      </c>
      <c r="K710" s="241" t="s">
        <v>1542</v>
      </c>
      <c r="L710" s="246" t="s">
        <v>1527</v>
      </c>
      <c r="O710" s="263"/>
      <c r="P710" s="263"/>
      <c r="Q710" s="307"/>
    </row>
    <row r="711" spans="1:17" s="27" customFormat="1" x14ac:dyDescent="0.25">
      <c r="A711" s="235" t="s">
        <v>1519</v>
      </c>
      <c r="B711" s="232" t="s">
        <v>1294</v>
      </c>
      <c r="C711" s="232" t="s">
        <v>260</v>
      </c>
      <c r="D711" s="232" t="s">
        <v>1113</v>
      </c>
      <c r="E711" s="237" t="str">
        <f t="shared" si="57"/>
        <v>Men U/16</v>
      </c>
      <c r="F711" s="245">
        <v>39346</v>
      </c>
      <c r="G711" s="239">
        <f t="shared" si="58"/>
        <v>44926</v>
      </c>
      <c r="H711" s="240">
        <f t="shared" si="59"/>
        <v>15</v>
      </c>
      <c r="I711" s="237" t="str">
        <f t="shared" si="60"/>
        <v>U/16</v>
      </c>
      <c r="J711" s="231" t="s">
        <v>1316</v>
      </c>
      <c r="K711" s="241" t="s">
        <v>1543</v>
      </c>
      <c r="L711" s="246" t="s">
        <v>1527</v>
      </c>
      <c r="Q711" s="308"/>
    </row>
    <row r="712" spans="1:17" s="27" customFormat="1" x14ac:dyDescent="0.25">
      <c r="A712" s="235" t="s">
        <v>1520</v>
      </c>
      <c r="B712" s="232" t="s">
        <v>1294</v>
      </c>
      <c r="C712" s="232" t="s">
        <v>1544</v>
      </c>
      <c r="D712" s="232" t="s">
        <v>498</v>
      </c>
      <c r="E712" s="237" t="str">
        <f t="shared" si="57"/>
        <v>Men Senior</v>
      </c>
      <c r="F712" s="245">
        <v>30669</v>
      </c>
      <c r="G712" s="239">
        <f t="shared" si="58"/>
        <v>44926</v>
      </c>
      <c r="H712" s="240">
        <f t="shared" si="59"/>
        <v>39</v>
      </c>
      <c r="I712" s="237" t="str">
        <f t="shared" si="60"/>
        <v>Senior</v>
      </c>
      <c r="J712" s="231" t="s">
        <v>1316</v>
      </c>
      <c r="K712" s="241">
        <v>83121910582</v>
      </c>
      <c r="L712" s="246" t="s">
        <v>1527</v>
      </c>
      <c r="N712" s="263"/>
      <c r="Q712" s="308"/>
    </row>
    <row r="713" spans="1:17" s="263" customFormat="1" x14ac:dyDescent="0.25">
      <c r="A713" s="264" t="s">
        <v>1521</v>
      </c>
      <c r="B713" s="265" t="s">
        <v>39</v>
      </c>
      <c r="C713" s="265" t="s">
        <v>352</v>
      </c>
      <c r="D713" s="265" t="s">
        <v>240</v>
      </c>
      <c r="E713" s="257" t="str">
        <f t="shared" si="57"/>
        <v>Men Senior</v>
      </c>
      <c r="F713" s="258">
        <v>33907</v>
      </c>
      <c r="G713" s="259">
        <f t="shared" si="58"/>
        <v>44926</v>
      </c>
      <c r="H713" s="260">
        <f t="shared" si="59"/>
        <v>30</v>
      </c>
      <c r="I713" s="257" t="str">
        <f>IF(H713="","Men Senior",IF(H713&gt;59.999,"Grand Masters",IF(H713&gt;49.999,"Master",IF(H713&gt;39.999,"Veteran",IF(H713&gt;21.999,"Senior",IF(H713&gt;16.999,"U/21","U/16"))))))</f>
        <v>Senior</v>
      </c>
      <c r="J713" s="256" t="s">
        <v>1316</v>
      </c>
      <c r="K713" s="261">
        <v>84100510397</v>
      </c>
      <c r="L713" s="262" t="s">
        <v>1527</v>
      </c>
      <c r="O713" s="27"/>
      <c r="P713" s="27"/>
      <c r="Q713" s="308"/>
    </row>
    <row r="714" spans="1:17" s="263" customFormat="1" x14ac:dyDescent="0.25">
      <c r="A714" s="264" t="s">
        <v>1522</v>
      </c>
      <c r="B714" s="265" t="s">
        <v>43</v>
      </c>
      <c r="C714" s="265" t="s">
        <v>247</v>
      </c>
      <c r="D714" s="265" t="s">
        <v>1548</v>
      </c>
      <c r="E714" s="257" t="str">
        <f t="shared" si="57"/>
        <v>Men Veteran</v>
      </c>
      <c r="F714" s="266">
        <v>29634</v>
      </c>
      <c r="G714" s="259">
        <f t="shared" si="58"/>
        <v>44926</v>
      </c>
      <c r="H714" s="260">
        <f t="shared" si="59"/>
        <v>41</v>
      </c>
      <c r="I714" s="257" t="str">
        <f t="shared" ref="I714:I737" si="61">IF(H714="","Senior",IF(H714&gt;59.999,"Grand Masters",IF(H714&gt;49.999,"Master",IF(H714&gt;39.999,"Veteran",IF(H714&gt;21.999,"Senior",IF(H714&gt;16.999,"U/21","U/16"))))))</f>
        <v>Veteran</v>
      </c>
      <c r="J714" s="256" t="s">
        <v>1316</v>
      </c>
      <c r="K714" s="261">
        <v>81021710032</v>
      </c>
      <c r="L714" s="262" t="s">
        <v>1527</v>
      </c>
      <c r="N714" s="27"/>
      <c r="Q714" s="307"/>
    </row>
    <row r="715" spans="1:17" s="27" customFormat="1" x14ac:dyDescent="0.25">
      <c r="A715" s="235" t="s">
        <v>1549</v>
      </c>
      <c r="B715" s="232" t="s">
        <v>1547</v>
      </c>
      <c r="C715" s="232" t="s">
        <v>1204</v>
      </c>
      <c r="D715" s="232" t="s">
        <v>1292</v>
      </c>
      <c r="E715" s="237" t="str">
        <f t="shared" si="57"/>
        <v>Men U/21</v>
      </c>
      <c r="F715" s="245">
        <v>37215</v>
      </c>
      <c r="G715" s="239">
        <f t="shared" si="58"/>
        <v>44926</v>
      </c>
      <c r="H715" s="240">
        <f t="shared" si="59"/>
        <v>21</v>
      </c>
      <c r="I715" s="237" t="str">
        <f t="shared" si="61"/>
        <v>U/21</v>
      </c>
      <c r="J715" s="231" t="s">
        <v>1316</v>
      </c>
      <c r="K715" s="241"/>
      <c r="L715" s="246" t="s">
        <v>1527</v>
      </c>
      <c r="O715" s="263"/>
      <c r="P715" s="263"/>
      <c r="Q715" s="307"/>
    </row>
    <row r="716" spans="1:17" s="27" customFormat="1" x14ac:dyDescent="0.25">
      <c r="A716" s="235" t="s">
        <v>1550</v>
      </c>
      <c r="B716" s="232" t="s">
        <v>1308</v>
      </c>
      <c r="C716" s="232" t="s">
        <v>120</v>
      </c>
      <c r="D716" s="232" t="s">
        <v>118</v>
      </c>
      <c r="E716" s="237" t="str">
        <f t="shared" si="57"/>
        <v>Men Veteran</v>
      </c>
      <c r="F716" s="245">
        <v>30116</v>
      </c>
      <c r="G716" s="239">
        <f t="shared" si="58"/>
        <v>44926</v>
      </c>
      <c r="H716" s="240">
        <f t="shared" si="59"/>
        <v>40</v>
      </c>
      <c r="I716" s="237" t="str">
        <f t="shared" si="61"/>
        <v>Veteran</v>
      </c>
      <c r="J716" s="231" t="s">
        <v>1316</v>
      </c>
      <c r="K716" s="241">
        <v>82061410332</v>
      </c>
      <c r="L716" s="246" t="s">
        <v>1527</v>
      </c>
      <c r="N716" s="263"/>
      <c r="Q716" s="308"/>
    </row>
    <row r="717" spans="1:17" s="263" customFormat="1" x14ac:dyDescent="0.25">
      <c r="A717" s="264" t="s">
        <v>1551</v>
      </c>
      <c r="B717" s="265" t="s">
        <v>50</v>
      </c>
      <c r="C717" s="265" t="s">
        <v>1555</v>
      </c>
      <c r="D717" s="265" t="s">
        <v>1478</v>
      </c>
      <c r="E717" s="257" t="str">
        <f t="shared" si="57"/>
        <v>Men U/16</v>
      </c>
      <c r="F717" s="266">
        <v>39696</v>
      </c>
      <c r="G717" s="259">
        <f t="shared" si="58"/>
        <v>44926</v>
      </c>
      <c r="H717" s="260">
        <f t="shared" si="59"/>
        <v>14</v>
      </c>
      <c r="I717" s="257" t="str">
        <f t="shared" si="61"/>
        <v>U/16</v>
      </c>
      <c r="J717" s="256" t="s">
        <v>1316</v>
      </c>
      <c r="K717" s="261">
        <v>20080905</v>
      </c>
      <c r="L717" s="262" t="s">
        <v>1527</v>
      </c>
      <c r="N717" s="25"/>
      <c r="O717" s="27"/>
      <c r="P717" s="27"/>
      <c r="Q717" s="308"/>
    </row>
    <row r="718" spans="1:17" x14ac:dyDescent="0.2">
      <c r="A718" s="230" t="s">
        <v>1552</v>
      </c>
      <c r="B718" s="231" t="s">
        <v>2088</v>
      </c>
      <c r="C718" s="231" t="s">
        <v>188</v>
      </c>
      <c r="D718" s="231" t="s">
        <v>402</v>
      </c>
      <c r="E718" s="237" t="str">
        <f t="shared" si="57"/>
        <v>Men Senior</v>
      </c>
      <c r="F718" s="242">
        <v>35582</v>
      </c>
      <c r="G718" s="239">
        <f t="shared" si="58"/>
        <v>44926</v>
      </c>
      <c r="H718" s="240">
        <f t="shared" si="59"/>
        <v>25</v>
      </c>
      <c r="I718" s="237" t="str">
        <f t="shared" si="61"/>
        <v>Senior</v>
      </c>
      <c r="J718" s="231" t="s">
        <v>1316</v>
      </c>
      <c r="K718" s="241">
        <v>97060100625</v>
      </c>
      <c r="L718" s="246" t="s">
        <v>1527</v>
      </c>
      <c r="N718" s="263"/>
      <c r="O718" s="263"/>
      <c r="P718" s="263"/>
    </row>
    <row r="719" spans="1:17" s="263" customFormat="1" x14ac:dyDescent="0.2">
      <c r="A719" s="255" t="s">
        <v>1553</v>
      </c>
      <c r="B719" s="256" t="s">
        <v>2087</v>
      </c>
      <c r="C719" s="256" t="s">
        <v>248</v>
      </c>
      <c r="D719" s="256" t="s">
        <v>966</v>
      </c>
      <c r="E719" s="257" t="str">
        <f t="shared" si="57"/>
        <v>Men Senior</v>
      </c>
      <c r="F719" s="258">
        <v>34250</v>
      </c>
      <c r="G719" s="259">
        <f t="shared" si="58"/>
        <v>44926</v>
      </c>
      <c r="H719" s="260">
        <f t="shared" si="59"/>
        <v>29</v>
      </c>
      <c r="I719" s="257" t="str">
        <f t="shared" si="61"/>
        <v>Senior</v>
      </c>
      <c r="J719" s="256" t="s">
        <v>1316</v>
      </c>
      <c r="K719" s="261">
        <v>93100800060</v>
      </c>
      <c r="L719" s="262" t="s">
        <v>1527</v>
      </c>
      <c r="O719" s="25"/>
      <c r="P719" s="25"/>
      <c r="Q719" s="307"/>
    </row>
    <row r="720" spans="1:17" s="263" customFormat="1" x14ac:dyDescent="0.25">
      <c r="A720" s="255" t="s">
        <v>1554</v>
      </c>
      <c r="B720" s="256" t="s">
        <v>2087</v>
      </c>
      <c r="C720" s="256" t="s">
        <v>97</v>
      </c>
      <c r="D720" s="256" t="s">
        <v>1556</v>
      </c>
      <c r="E720" s="257" t="str">
        <f t="shared" si="57"/>
        <v>Men Senior</v>
      </c>
      <c r="F720" s="258">
        <v>33253</v>
      </c>
      <c r="G720" s="259">
        <f t="shared" si="58"/>
        <v>44926</v>
      </c>
      <c r="H720" s="260">
        <f t="shared" si="59"/>
        <v>31</v>
      </c>
      <c r="I720" s="257" t="str">
        <f t="shared" si="61"/>
        <v>Senior</v>
      </c>
      <c r="J720" s="256" t="s">
        <v>1316</v>
      </c>
      <c r="K720" s="261">
        <v>91011500857</v>
      </c>
      <c r="L720" s="262" t="s">
        <v>1527</v>
      </c>
      <c r="N720" s="27"/>
      <c r="Q720" s="307"/>
    </row>
    <row r="721" spans="1:17" s="27" customFormat="1" x14ac:dyDescent="0.25">
      <c r="A721" s="235" t="s">
        <v>1557</v>
      </c>
      <c r="B721" s="232" t="s">
        <v>1449</v>
      </c>
      <c r="C721" s="232" t="s">
        <v>243</v>
      </c>
      <c r="D721" s="232" t="s">
        <v>1570</v>
      </c>
      <c r="E721" s="237" t="str">
        <f t="shared" si="57"/>
        <v>Men Master</v>
      </c>
      <c r="F721" s="245">
        <v>24337</v>
      </c>
      <c r="G721" s="239">
        <f t="shared" si="58"/>
        <v>44926</v>
      </c>
      <c r="H721" s="240">
        <f t="shared" si="59"/>
        <v>56</v>
      </c>
      <c r="I721" s="237" t="str">
        <f t="shared" si="61"/>
        <v>Master</v>
      </c>
      <c r="J721" s="231" t="s">
        <v>1316</v>
      </c>
      <c r="K721" s="241">
        <v>66081800202</v>
      </c>
      <c r="L721" s="246" t="s">
        <v>1527</v>
      </c>
      <c r="O721" s="263"/>
      <c r="P721" s="263"/>
      <c r="Q721" s="307"/>
    </row>
    <row r="722" spans="1:17" s="27" customFormat="1" x14ac:dyDescent="0.25">
      <c r="A722" s="235" t="s">
        <v>1558</v>
      </c>
      <c r="B722" s="232" t="s">
        <v>1449</v>
      </c>
      <c r="C722" s="232" t="s">
        <v>439</v>
      </c>
      <c r="D722" s="232" t="s">
        <v>82</v>
      </c>
      <c r="E722" s="237" t="str">
        <f t="shared" si="57"/>
        <v>Men Senior</v>
      </c>
      <c r="F722" s="245">
        <v>33171</v>
      </c>
      <c r="G722" s="239">
        <f t="shared" si="58"/>
        <v>44926</v>
      </c>
      <c r="H722" s="240">
        <f t="shared" si="59"/>
        <v>32</v>
      </c>
      <c r="I722" s="237" t="str">
        <f t="shared" si="61"/>
        <v>Senior</v>
      </c>
      <c r="J722" s="231" t="s">
        <v>1316</v>
      </c>
      <c r="K722" s="241">
        <v>90102500177</v>
      </c>
      <c r="L722" s="246" t="s">
        <v>1527</v>
      </c>
      <c r="Q722" s="308"/>
    </row>
    <row r="723" spans="1:17" s="27" customFormat="1" x14ac:dyDescent="0.25">
      <c r="A723" s="235" t="s">
        <v>1559</v>
      </c>
      <c r="B723" s="232" t="s">
        <v>1449</v>
      </c>
      <c r="C723" s="232" t="s">
        <v>1571</v>
      </c>
      <c r="D723" s="232" t="s">
        <v>1439</v>
      </c>
      <c r="E723" s="237" t="str">
        <f t="shared" si="57"/>
        <v>Men Senior</v>
      </c>
      <c r="F723" s="245">
        <v>32937</v>
      </c>
      <c r="G723" s="239">
        <f t="shared" si="58"/>
        <v>44926</v>
      </c>
      <c r="H723" s="240">
        <f t="shared" si="59"/>
        <v>32</v>
      </c>
      <c r="I723" s="237" t="str">
        <f t="shared" si="61"/>
        <v>Senior</v>
      </c>
      <c r="J723" s="231" t="s">
        <v>1316</v>
      </c>
      <c r="K723" s="241">
        <v>90030500157</v>
      </c>
      <c r="L723" s="246" t="s">
        <v>1527</v>
      </c>
      <c r="Q723" s="308"/>
    </row>
    <row r="724" spans="1:17" s="27" customFormat="1" x14ac:dyDescent="0.25">
      <c r="A724" s="235" t="s">
        <v>1560</v>
      </c>
      <c r="B724" s="232" t="s">
        <v>1449</v>
      </c>
      <c r="C724" s="232" t="s">
        <v>297</v>
      </c>
      <c r="D724" s="232" t="s">
        <v>1279</v>
      </c>
      <c r="E724" s="237" t="str">
        <f t="shared" si="57"/>
        <v>Men Senior</v>
      </c>
      <c r="F724" s="245">
        <v>33407</v>
      </c>
      <c r="G724" s="239">
        <f t="shared" si="58"/>
        <v>44926</v>
      </c>
      <c r="H724" s="240">
        <f t="shared" si="59"/>
        <v>31</v>
      </c>
      <c r="I724" s="237" t="str">
        <f t="shared" si="61"/>
        <v>Senior</v>
      </c>
      <c r="J724" s="231" t="s">
        <v>1316</v>
      </c>
      <c r="K724" s="241">
        <v>91061800121</v>
      </c>
      <c r="L724" s="246" t="s">
        <v>1527</v>
      </c>
      <c r="Q724" s="308"/>
    </row>
    <row r="725" spans="1:17" s="27" customFormat="1" x14ac:dyDescent="0.25">
      <c r="A725" s="235" t="s">
        <v>1561</v>
      </c>
      <c r="B725" s="232" t="s">
        <v>1449</v>
      </c>
      <c r="C725" s="232" t="s">
        <v>1572</v>
      </c>
      <c r="D725" s="232" t="s">
        <v>1573</v>
      </c>
      <c r="E725" s="237" t="str">
        <f t="shared" si="57"/>
        <v>Men Veteran</v>
      </c>
      <c r="F725" s="245">
        <v>27973</v>
      </c>
      <c r="G725" s="239">
        <f t="shared" si="58"/>
        <v>44926</v>
      </c>
      <c r="H725" s="240">
        <f t="shared" si="59"/>
        <v>46</v>
      </c>
      <c r="I725" s="237" t="str">
        <f t="shared" si="61"/>
        <v>Veteran</v>
      </c>
      <c r="J725" s="231" t="s">
        <v>1316</v>
      </c>
      <c r="K725" s="241">
        <v>76080110490</v>
      </c>
      <c r="L725" s="246" t="s">
        <v>1527</v>
      </c>
      <c r="Q725" s="308"/>
    </row>
    <row r="726" spans="1:17" s="27" customFormat="1" x14ac:dyDescent="0.25">
      <c r="A726" s="235" t="s">
        <v>1562</v>
      </c>
      <c r="B726" s="232" t="s">
        <v>1449</v>
      </c>
      <c r="C726" s="232" t="s">
        <v>479</v>
      </c>
      <c r="D726" s="232" t="s">
        <v>1574</v>
      </c>
      <c r="E726" s="237" t="str">
        <f t="shared" si="57"/>
        <v>Men Senior</v>
      </c>
      <c r="F726" s="245">
        <v>32423</v>
      </c>
      <c r="G726" s="239">
        <f t="shared" si="58"/>
        <v>44926</v>
      </c>
      <c r="H726" s="240">
        <f t="shared" si="59"/>
        <v>34</v>
      </c>
      <c r="I726" s="237" t="str">
        <f t="shared" si="61"/>
        <v>Senior</v>
      </c>
      <c r="J726" s="231" t="s">
        <v>1316</v>
      </c>
      <c r="K726" s="241">
        <v>881000701199</v>
      </c>
      <c r="L726" s="246" t="s">
        <v>1527</v>
      </c>
      <c r="Q726" s="308"/>
    </row>
    <row r="727" spans="1:17" s="27" customFormat="1" x14ac:dyDescent="0.25">
      <c r="A727" s="235" t="s">
        <v>1563</v>
      </c>
      <c r="B727" s="232" t="s">
        <v>1449</v>
      </c>
      <c r="C727" s="232" t="s">
        <v>1575</v>
      </c>
      <c r="D727" s="232" t="s">
        <v>90</v>
      </c>
      <c r="E727" s="237" t="str">
        <f t="shared" si="57"/>
        <v>Men Senior</v>
      </c>
      <c r="F727" s="245">
        <v>30736</v>
      </c>
      <c r="G727" s="239">
        <f t="shared" si="58"/>
        <v>44926</v>
      </c>
      <c r="H727" s="240">
        <f t="shared" si="59"/>
        <v>38</v>
      </c>
      <c r="I727" s="237" t="str">
        <f t="shared" si="61"/>
        <v>Senior</v>
      </c>
      <c r="J727" s="231" t="s">
        <v>1316</v>
      </c>
      <c r="K727" s="241">
        <v>84022410922</v>
      </c>
      <c r="L727" s="246" t="s">
        <v>1527</v>
      </c>
      <c r="Q727" s="308"/>
    </row>
    <row r="728" spans="1:17" s="27" customFormat="1" x14ac:dyDescent="0.25">
      <c r="A728" s="235" t="s">
        <v>1564</v>
      </c>
      <c r="B728" s="232" t="s">
        <v>1449</v>
      </c>
      <c r="C728" s="232" t="s">
        <v>1576</v>
      </c>
      <c r="D728" s="232" t="s">
        <v>1577</v>
      </c>
      <c r="E728" s="237" t="str">
        <f t="shared" si="57"/>
        <v>Men Senior</v>
      </c>
      <c r="F728" s="245">
        <v>32082</v>
      </c>
      <c r="G728" s="239">
        <f t="shared" si="58"/>
        <v>44926</v>
      </c>
      <c r="H728" s="240">
        <f t="shared" si="59"/>
        <v>35</v>
      </c>
      <c r="I728" s="237" t="str">
        <f t="shared" si="61"/>
        <v>Senior</v>
      </c>
      <c r="J728" s="231" t="s">
        <v>1316</v>
      </c>
      <c r="K728" s="241">
        <v>87110100073</v>
      </c>
      <c r="L728" s="246" t="s">
        <v>1527</v>
      </c>
      <c r="Q728" s="308"/>
    </row>
    <row r="729" spans="1:17" s="27" customFormat="1" x14ac:dyDescent="0.25">
      <c r="A729" s="235" t="s">
        <v>1565</v>
      </c>
      <c r="B729" s="232" t="s">
        <v>1449</v>
      </c>
      <c r="C729" s="232" t="s">
        <v>1578</v>
      </c>
      <c r="D729" s="232" t="s">
        <v>1579</v>
      </c>
      <c r="E729" s="237" t="str">
        <f t="shared" si="57"/>
        <v>Ladies Grand Masters</v>
      </c>
      <c r="F729" s="245"/>
      <c r="G729" s="239">
        <f t="shared" si="58"/>
        <v>44926</v>
      </c>
      <c r="H729" s="240">
        <f t="shared" si="59"/>
        <v>123</v>
      </c>
      <c r="I729" s="237" t="str">
        <f t="shared" si="61"/>
        <v>Grand Masters</v>
      </c>
      <c r="J729" s="231" t="s">
        <v>67</v>
      </c>
      <c r="K729" s="241"/>
      <c r="L729" s="246" t="s">
        <v>1527</v>
      </c>
      <c r="Q729" s="308"/>
    </row>
    <row r="730" spans="1:17" s="27" customFormat="1" x14ac:dyDescent="0.25">
      <c r="A730" s="235" t="s">
        <v>1566</v>
      </c>
      <c r="B730" s="232" t="s">
        <v>1449</v>
      </c>
      <c r="C730" s="232" t="s">
        <v>1580</v>
      </c>
      <c r="D730" s="232" t="s">
        <v>972</v>
      </c>
      <c r="E730" s="237" t="str">
        <f t="shared" si="57"/>
        <v>Men Senior</v>
      </c>
      <c r="F730" s="245">
        <v>33691</v>
      </c>
      <c r="G730" s="239">
        <f t="shared" si="58"/>
        <v>44926</v>
      </c>
      <c r="H730" s="240">
        <f t="shared" si="59"/>
        <v>30</v>
      </c>
      <c r="I730" s="237" t="str">
        <f t="shared" si="61"/>
        <v>Senior</v>
      </c>
      <c r="J730" s="231" t="s">
        <v>1316</v>
      </c>
      <c r="K730" s="241">
        <v>92032800012</v>
      </c>
      <c r="L730" s="246" t="s">
        <v>1527</v>
      </c>
      <c r="N730" s="25"/>
      <c r="Q730" s="308"/>
    </row>
    <row r="731" spans="1:17" x14ac:dyDescent="0.25">
      <c r="A731" s="230" t="s">
        <v>1567</v>
      </c>
      <c r="B731" s="231" t="s">
        <v>2088</v>
      </c>
      <c r="C731" s="231" t="s">
        <v>303</v>
      </c>
      <c r="D731" s="231" t="s">
        <v>1974</v>
      </c>
      <c r="E731" s="237" t="str">
        <f t="shared" si="57"/>
        <v>Men Senior</v>
      </c>
      <c r="F731" s="242">
        <v>34422</v>
      </c>
      <c r="G731" s="239">
        <f t="shared" si="58"/>
        <v>44926</v>
      </c>
      <c r="H731" s="240">
        <f t="shared" si="59"/>
        <v>28</v>
      </c>
      <c r="I731" s="237" t="str">
        <f t="shared" si="61"/>
        <v>Senior</v>
      </c>
      <c r="J731" s="231" t="s">
        <v>1316</v>
      </c>
      <c r="K731" s="241">
        <v>94032900299</v>
      </c>
      <c r="L731" s="246" t="s">
        <v>1527</v>
      </c>
      <c r="N731" s="27"/>
      <c r="O731" s="27"/>
      <c r="P731" s="27"/>
      <c r="Q731" s="308"/>
    </row>
    <row r="732" spans="1:17" s="27" customFormat="1" x14ac:dyDescent="0.25">
      <c r="A732" s="235" t="s">
        <v>1568</v>
      </c>
      <c r="B732" s="232" t="s">
        <v>1449</v>
      </c>
      <c r="C732" s="232" t="s">
        <v>1581</v>
      </c>
      <c r="D732" s="232" t="s">
        <v>322</v>
      </c>
      <c r="E732" s="237" t="str">
        <f t="shared" si="57"/>
        <v>Men Senior</v>
      </c>
      <c r="F732" s="245">
        <v>33395</v>
      </c>
      <c r="G732" s="239">
        <f t="shared" si="58"/>
        <v>44926</v>
      </c>
      <c r="H732" s="240">
        <f t="shared" si="59"/>
        <v>31</v>
      </c>
      <c r="I732" s="237" t="str">
        <f t="shared" si="61"/>
        <v>Senior</v>
      </c>
      <c r="J732" s="231" t="s">
        <v>1316</v>
      </c>
      <c r="K732" s="241">
        <v>91060600129</v>
      </c>
      <c r="L732" s="246" t="s">
        <v>1527</v>
      </c>
      <c r="N732" s="263"/>
      <c r="O732" s="25"/>
      <c r="P732" s="25"/>
      <c r="Q732" s="307"/>
    </row>
    <row r="733" spans="1:17" s="263" customFormat="1" x14ac:dyDescent="0.25">
      <c r="A733" s="255" t="s">
        <v>1569</v>
      </c>
      <c r="B733" s="256" t="s">
        <v>2087</v>
      </c>
      <c r="C733" s="256" t="s">
        <v>341</v>
      </c>
      <c r="D733" s="256" t="s">
        <v>1582</v>
      </c>
      <c r="E733" s="257" t="str">
        <f t="shared" si="57"/>
        <v>Men Senior</v>
      </c>
      <c r="F733" s="258">
        <v>35870</v>
      </c>
      <c r="G733" s="259">
        <f t="shared" si="58"/>
        <v>44926</v>
      </c>
      <c r="H733" s="260">
        <f t="shared" si="59"/>
        <v>24</v>
      </c>
      <c r="I733" s="257" t="str">
        <f t="shared" si="61"/>
        <v>Senior</v>
      </c>
      <c r="J733" s="256" t="s">
        <v>1316</v>
      </c>
      <c r="K733" s="261">
        <v>98031600775</v>
      </c>
      <c r="L733" s="262" t="s">
        <v>1527</v>
      </c>
      <c r="O733" s="27"/>
      <c r="P733" s="27"/>
      <c r="Q733" s="308"/>
    </row>
    <row r="734" spans="1:17" s="263" customFormat="1" x14ac:dyDescent="0.25">
      <c r="A734" s="264" t="s">
        <v>1586</v>
      </c>
      <c r="B734" s="265" t="s">
        <v>48</v>
      </c>
      <c r="C734" s="265" t="s">
        <v>970</v>
      </c>
      <c r="D734" s="265" t="s">
        <v>115</v>
      </c>
      <c r="E734" s="257" t="str">
        <f t="shared" si="57"/>
        <v>Men Veteran</v>
      </c>
      <c r="F734" s="266">
        <v>29902</v>
      </c>
      <c r="G734" s="259">
        <f t="shared" si="58"/>
        <v>44926</v>
      </c>
      <c r="H734" s="260">
        <f t="shared" si="59"/>
        <v>41</v>
      </c>
      <c r="I734" s="257" t="str">
        <f t="shared" si="61"/>
        <v>Veteran</v>
      </c>
      <c r="J734" s="256" t="s">
        <v>1316</v>
      </c>
      <c r="K734" s="261">
        <v>81112700064</v>
      </c>
      <c r="L734" s="262" t="s">
        <v>1527</v>
      </c>
      <c r="Q734" s="307"/>
    </row>
    <row r="735" spans="1:17" s="263" customFormat="1" x14ac:dyDescent="0.25">
      <c r="A735" s="264" t="s">
        <v>1587</v>
      </c>
      <c r="B735" s="265" t="s">
        <v>48</v>
      </c>
      <c r="C735" s="265" t="s">
        <v>1610</v>
      </c>
      <c r="D735" s="265" t="s">
        <v>115</v>
      </c>
      <c r="E735" s="257" t="str">
        <f t="shared" si="57"/>
        <v>Ladies Senior</v>
      </c>
      <c r="F735" s="266">
        <v>32033</v>
      </c>
      <c r="G735" s="259">
        <f t="shared" si="58"/>
        <v>44926</v>
      </c>
      <c r="H735" s="260">
        <f t="shared" si="59"/>
        <v>35</v>
      </c>
      <c r="I735" s="257" t="str">
        <f t="shared" si="61"/>
        <v>Senior</v>
      </c>
      <c r="J735" s="256" t="s">
        <v>67</v>
      </c>
      <c r="K735" s="261">
        <v>87091300815</v>
      </c>
      <c r="L735" s="262" t="s">
        <v>1527</v>
      </c>
      <c r="N735" s="27"/>
      <c r="Q735" s="307"/>
    </row>
    <row r="736" spans="1:17" s="27" customFormat="1" x14ac:dyDescent="0.25">
      <c r="A736" s="235" t="s">
        <v>1588</v>
      </c>
      <c r="B736" s="232" t="s">
        <v>1309</v>
      </c>
      <c r="C736" s="232" t="s">
        <v>104</v>
      </c>
      <c r="D736" s="232" t="s">
        <v>1611</v>
      </c>
      <c r="E736" s="237" t="str">
        <f t="shared" si="57"/>
        <v>Men Veteran</v>
      </c>
      <c r="F736" s="245">
        <v>29588</v>
      </c>
      <c r="G736" s="239">
        <f t="shared" si="58"/>
        <v>44926</v>
      </c>
      <c r="H736" s="240">
        <f t="shared" si="59"/>
        <v>41</v>
      </c>
      <c r="I736" s="237" t="str">
        <f t="shared" si="61"/>
        <v>Veteran</v>
      </c>
      <c r="J736" s="231" t="s">
        <v>1316</v>
      </c>
      <c r="K736" s="241">
        <v>82010210298</v>
      </c>
      <c r="L736" s="246" t="s">
        <v>1527</v>
      </c>
      <c r="O736" s="263"/>
      <c r="P736" s="263"/>
      <c r="Q736" s="307"/>
    </row>
    <row r="737" spans="1:17" s="27" customFormat="1" x14ac:dyDescent="0.25">
      <c r="A737" s="235" t="s">
        <v>1589</v>
      </c>
      <c r="B737" s="232" t="s">
        <v>1309</v>
      </c>
      <c r="C737" s="232" t="s">
        <v>1612</v>
      </c>
      <c r="D737" s="232" t="s">
        <v>180</v>
      </c>
      <c r="E737" s="237" t="str">
        <f t="shared" si="57"/>
        <v>Men Master</v>
      </c>
      <c r="F737" s="245">
        <v>24497</v>
      </c>
      <c r="G737" s="239">
        <f t="shared" si="58"/>
        <v>44926</v>
      </c>
      <c r="H737" s="240">
        <f t="shared" si="59"/>
        <v>55</v>
      </c>
      <c r="I737" s="237" t="str">
        <f t="shared" si="61"/>
        <v>Master</v>
      </c>
      <c r="J737" s="231" t="s">
        <v>1316</v>
      </c>
      <c r="K737" s="241">
        <v>67012500212</v>
      </c>
      <c r="L737" s="246" t="s">
        <v>1527</v>
      </c>
      <c r="Q737" s="308"/>
    </row>
    <row r="738" spans="1:17" s="27" customFormat="1" x14ac:dyDescent="0.25">
      <c r="A738" s="235" t="s">
        <v>1590</v>
      </c>
      <c r="B738" s="232" t="s">
        <v>1293</v>
      </c>
      <c r="C738" s="232" t="s">
        <v>1613</v>
      </c>
      <c r="D738" s="232" t="s">
        <v>151</v>
      </c>
      <c r="E738" s="237" t="str">
        <f t="shared" si="57"/>
        <v>Ladies Senior</v>
      </c>
      <c r="F738" s="245">
        <v>31552</v>
      </c>
      <c r="G738" s="239">
        <f t="shared" si="58"/>
        <v>44926</v>
      </c>
      <c r="H738" s="240">
        <f t="shared" si="59"/>
        <v>36</v>
      </c>
      <c r="I738" s="237" t="str">
        <f>IF(H738="","Men Senior",IF(H738&gt;59.999,"Grand Masters",IF(H738&gt;49.999,"Master",IF(H738&gt;39.999,"Veteran",IF(H738&gt;21.999,"Senior",IF(H738&gt;16.999,"U/21","U/16"))))))</f>
        <v>Senior</v>
      </c>
      <c r="J738" s="231" t="s">
        <v>67</v>
      </c>
      <c r="K738" s="241">
        <v>86052000635</v>
      </c>
      <c r="L738" s="246" t="s">
        <v>1527</v>
      </c>
      <c r="Q738" s="308"/>
    </row>
    <row r="739" spans="1:17" s="27" customFormat="1" x14ac:dyDescent="0.25">
      <c r="A739" s="235" t="s">
        <v>1591</v>
      </c>
      <c r="B739" s="232" t="s">
        <v>1293</v>
      </c>
      <c r="C739" s="232" t="s">
        <v>445</v>
      </c>
      <c r="D739" s="232" t="s">
        <v>91</v>
      </c>
      <c r="E739" s="237" t="str">
        <f t="shared" si="57"/>
        <v>Men Master</v>
      </c>
      <c r="F739" s="245">
        <v>24647</v>
      </c>
      <c r="G739" s="239">
        <f t="shared" si="58"/>
        <v>44926</v>
      </c>
      <c r="H739" s="240">
        <f t="shared" si="59"/>
        <v>55</v>
      </c>
      <c r="I739" s="237" t="str">
        <f>IF(H739="","Men Senior",IF(H739&gt;59.999,"Grand Masters",IF(H739&gt;49.999,"Master",IF(H739&gt;39.999,"Veteran",IF(H739&gt;21.999,"Senior",IF(H739&gt;16.999,"U/21","U/16"))))))</f>
        <v>Master</v>
      </c>
      <c r="J739" s="231" t="s">
        <v>1316</v>
      </c>
      <c r="K739" s="241">
        <v>67062400483</v>
      </c>
      <c r="L739" s="246" t="s">
        <v>1527</v>
      </c>
      <c r="Q739" s="308"/>
    </row>
    <row r="740" spans="1:17" s="27" customFormat="1" x14ac:dyDescent="0.25">
      <c r="A740" s="235" t="s">
        <v>1592</v>
      </c>
      <c r="B740" s="232" t="s">
        <v>1293</v>
      </c>
      <c r="C740" s="232" t="s">
        <v>1614</v>
      </c>
      <c r="D740" s="232" t="s">
        <v>91</v>
      </c>
      <c r="E740" s="237" t="str">
        <f t="shared" ref="E740:E750" si="62">CONCATENATE(J740," ",I740)</f>
        <v>Ladies Master</v>
      </c>
      <c r="F740" s="245">
        <v>25093</v>
      </c>
      <c r="G740" s="239">
        <f t="shared" ref="G740:G803" si="63">$G$5</f>
        <v>44926</v>
      </c>
      <c r="H740" s="240">
        <f t="shared" ref="H740:H803" si="64">INT(YEARFRAC(F740,G740))</f>
        <v>54</v>
      </c>
      <c r="I740" s="237" t="str">
        <f>IF(H740="","Men Senior",IF(H740&gt;59.999,"Grand Masters",IF(H740&gt;49.999,"Master",IF(H740&gt;39.999,"Veteran",IF(H740&gt;21.999,"Senior",IF(H740&gt;16.999,"U/21","U/16"))))))</f>
        <v>Master</v>
      </c>
      <c r="J740" s="231" t="s">
        <v>67</v>
      </c>
      <c r="K740" s="241">
        <v>68091210086</v>
      </c>
      <c r="L740" s="246" t="s">
        <v>1527</v>
      </c>
      <c r="Q740" s="308"/>
    </row>
    <row r="741" spans="1:17" s="27" customFormat="1" x14ac:dyDescent="0.25">
      <c r="A741" s="235" t="s">
        <v>1593</v>
      </c>
      <c r="B741" s="232" t="s">
        <v>1307</v>
      </c>
      <c r="C741" s="232" t="s">
        <v>104</v>
      </c>
      <c r="D741" s="232" t="s">
        <v>1617</v>
      </c>
      <c r="E741" s="237" t="str">
        <f t="shared" si="62"/>
        <v>Men Master</v>
      </c>
      <c r="F741" s="245">
        <v>26331</v>
      </c>
      <c r="G741" s="239">
        <f t="shared" si="63"/>
        <v>44926</v>
      </c>
      <c r="H741" s="240">
        <f t="shared" si="64"/>
        <v>50</v>
      </c>
      <c r="I741" s="237" t="str">
        <f t="shared" ref="I741:I772" si="65">IF(H741="","Senior",IF(H741&gt;59.999,"Grand Masters",IF(H741&gt;49.999,"Master",IF(H741&gt;39.999,"Veteran",IF(H741&gt;21.999,"Senior",IF(H741&gt;16.999,"U/21","U/16"))))))</f>
        <v>Master</v>
      </c>
      <c r="J741" s="231" t="s">
        <v>1316</v>
      </c>
      <c r="K741" s="241">
        <v>7202025078083</v>
      </c>
      <c r="L741" s="246" t="s">
        <v>1530</v>
      </c>
      <c r="Q741" s="308"/>
    </row>
    <row r="742" spans="1:17" s="27" customFormat="1" x14ac:dyDescent="0.25">
      <c r="A742" s="235" t="s">
        <v>1594</v>
      </c>
      <c r="B742" s="232" t="s">
        <v>1408</v>
      </c>
      <c r="C742" s="232" t="s">
        <v>149</v>
      </c>
      <c r="D742" s="232" t="s">
        <v>1618</v>
      </c>
      <c r="E742" s="237" t="str">
        <f t="shared" si="62"/>
        <v>Men Senior</v>
      </c>
      <c r="F742" s="245">
        <v>32545</v>
      </c>
      <c r="G742" s="239">
        <f t="shared" si="63"/>
        <v>44926</v>
      </c>
      <c r="H742" s="240">
        <f t="shared" si="64"/>
        <v>33</v>
      </c>
      <c r="I742" s="237" t="str">
        <f t="shared" si="65"/>
        <v>Senior</v>
      </c>
      <c r="J742" s="231" t="s">
        <v>1316</v>
      </c>
      <c r="K742" s="241">
        <v>89020600184</v>
      </c>
      <c r="L742" s="246" t="s">
        <v>1527</v>
      </c>
      <c r="Q742" s="308"/>
    </row>
    <row r="743" spans="1:17" s="27" customFormat="1" x14ac:dyDescent="0.25">
      <c r="A743" s="235" t="s">
        <v>1595</v>
      </c>
      <c r="B743" s="232" t="s">
        <v>1408</v>
      </c>
      <c r="C743" s="232" t="s">
        <v>1619</v>
      </c>
      <c r="D743" s="232" t="s">
        <v>966</v>
      </c>
      <c r="E743" s="237" t="str">
        <f t="shared" si="62"/>
        <v>Men Senior</v>
      </c>
      <c r="F743" s="245">
        <v>30777</v>
      </c>
      <c r="G743" s="239">
        <f t="shared" si="63"/>
        <v>44926</v>
      </c>
      <c r="H743" s="240">
        <f t="shared" si="64"/>
        <v>38</v>
      </c>
      <c r="I743" s="237" t="str">
        <f t="shared" si="65"/>
        <v>Senior</v>
      </c>
      <c r="J743" s="231" t="s">
        <v>1316</v>
      </c>
      <c r="K743" s="241">
        <v>84040510836</v>
      </c>
      <c r="L743" s="246" t="s">
        <v>1527</v>
      </c>
      <c r="Q743" s="308"/>
    </row>
    <row r="744" spans="1:17" s="27" customFormat="1" x14ac:dyDescent="0.25">
      <c r="A744" s="235" t="s">
        <v>1596</v>
      </c>
      <c r="B744" s="232" t="s">
        <v>1408</v>
      </c>
      <c r="C744" s="232" t="s">
        <v>108</v>
      </c>
      <c r="D744" s="232" t="s">
        <v>154</v>
      </c>
      <c r="E744" s="237" t="str">
        <f t="shared" si="62"/>
        <v>Men Senior</v>
      </c>
      <c r="F744" s="245">
        <v>33212</v>
      </c>
      <c r="G744" s="239">
        <f t="shared" si="63"/>
        <v>44926</v>
      </c>
      <c r="H744" s="240">
        <f t="shared" si="64"/>
        <v>32</v>
      </c>
      <c r="I744" s="237" t="str">
        <f t="shared" si="65"/>
        <v>Senior</v>
      </c>
      <c r="J744" s="231" t="s">
        <v>1316</v>
      </c>
      <c r="K744" s="241">
        <v>90120500086</v>
      </c>
      <c r="L744" s="246" t="s">
        <v>1527</v>
      </c>
      <c r="Q744" s="308"/>
    </row>
    <row r="745" spans="1:17" s="27" customFormat="1" x14ac:dyDescent="0.25">
      <c r="A745" s="235" t="s">
        <v>1597</v>
      </c>
      <c r="B745" s="231" t="s">
        <v>1408</v>
      </c>
      <c r="C745" s="232" t="s">
        <v>1620</v>
      </c>
      <c r="D745" s="232" t="s">
        <v>965</v>
      </c>
      <c r="E745" s="237" t="str">
        <f t="shared" si="62"/>
        <v>Men Senior</v>
      </c>
      <c r="F745" s="245">
        <v>30822</v>
      </c>
      <c r="G745" s="239">
        <f t="shared" si="63"/>
        <v>44926</v>
      </c>
      <c r="H745" s="240">
        <f t="shared" si="64"/>
        <v>38</v>
      </c>
      <c r="I745" s="237" t="str">
        <f t="shared" si="65"/>
        <v>Senior</v>
      </c>
      <c r="J745" s="231" t="s">
        <v>1316</v>
      </c>
      <c r="K745" s="241">
        <v>84052010407</v>
      </c>
      <c r="L745" s="246" t="s">
        <v>1527</v>
      </c>
      <c r="Q745" s="308"/>
    </row>
    <row r="746" spans="1:17" s="27" customFormat="1" x14ac:dyDescent="0.25">
      <c r="A746" s="235" t="s">
        <v>1598</v>
      </c>
      <c r="B746" s="232" t="s">
        <v>1408</v>
      </c>
      <c r="C746" s="232" t="s">
        <v>1621</v>
      </c>
      <c r="D746" s="232" t="s">
        <v>143</v>
      </c>
      <c r="E746" s="237" t="str">
        <f t="shared" si="62"/>
        <v>Men Senior</v>
      </c>
      <c r="F746" s="245">
        <v>30491</v>
      </c>
      <c r="G746" s="239">
        <f t="shared" si="63"/>
        <v>44926</v>
      </c>
      <c r="H746" s="240">
        <f t="shared" si="64"/>
        <v>39</v>
      </c>
      <c r="I746" s="237" t="str">
        <f t="shared" si="65"/>
        <v>Senior</v>
      </c>
      <c r="J746" s="231" t="s">
        <v>1316</v>
      </c>
      <c r="K746" s="241">
        <v>83062410957</v>
      </c>
      <c r="L746" s="246" t="s">
        <v>1527</v>
      </c>
      <c r="Q746" s="308"/>
    </row>
    <row r="747" spans="1:17" s="27" customFormat="1" x14ac:dyDescent="0.25">
      <c r="A747" s="235" t="s">
        <v>1599</v>
      </c>
      <c r="B747" s="232" t="s">
        <v>1408</v>
      </c>
      <c r="C747" s="232" t="s">
        <v>1622</v>
      </c>
      <c r="D747" s="232" t="s">
        <v>1623</v>
      </c>
      <c r="E747" s="237" t="str">
        <f t="shared" si="62"/>
        <v>Men Senior</v>
      </c>
      <c r="F747" s="245">
        <v>30719</v>
      </c>
      <c r="G747" s="239">
        <f t="shared" si="63"/>
        <v>44926</v>
      </c>
      <c r="H747" s="240">
        <f t="shared" si="64"/>
        <v>38</v>
      </c>
      <c r="I747" s="237" t="str">
        <f t="shared" si="65"/>
        <v>Senior</v>
      </c>
      <c r="J747" s="231" t="s">
        <v>1316</v>
      </c>
      <c r="K747" s="241">
        <v>84020710953</v>
      </c>
      <c r="L747" s="246" t="s">
        <v>1527</v>
      </c>
      <c r="N747" s="263"/>
      <c r="Q747" s="308"/>
    </row>
    <row r="748" spans="1:17" s="263" customFormat="1" x14ac:dyDescent="0.25">
      <c r="A748" s="264" t="s">
        <v>1600</v>
      </c>
      <c r="B748" s="265" t="s">
        <v>47</v>
      </c>
      <c r="C748" s="265" t="s">
        <v>1620</v>
      </c>
      <c r="D748" s="265" t="s">
        <v>965</v>
      </c>
      <c r="E748" s="257" t="str">
        <f t="shared" si="62"/>
        <v>Men Senior</v>
      </c>
      <c r="F748" s="266">
        <v>30822</v>
      </c>
      <c r="G748" s="259">
        <f t="shared" si="63"/>
        <v>44926</v>
      </c>
      <c r="H748" s="260">
        <f t="shared" si="64"/>
        <v>38</v>
      </c>
      <c r="I748" s="257" t="str">
        <f t="shared" si="65"/>
        <v>Senior</v>
      </c>
      <c r="J748" s="256" t="s">
        <v>1316</v>
      </c>
      <c r="K748" s="261">
        <v>84052010407</v>
      </c>
      <c r="L748" s="262" t="s">
        <v>1527</v>
      </c>
      <c r="N748" s="27"/>
      <c r="O748" s="27"/>
      <c r="P748" s="27"/>
      <c r="Q748" s="308"/>
    </row>
    <row r="749" spans="1:17" s="27" customFormat="1" x14ac:dyDescent="0.25">
      <c r="A749" s="235" t="s">
        <v>1601</v>
      </c>
      <c r="B749" s="232" t="s">
        <v>1414</v>
      </c>
      <c r="C749" s="232" t="s">
        <v>1627</v>
      </c>
      <c r="D749" s="232" t="s">
        <v>1628</v>
      </c>
      <c r="E749" s="237" t="str">
        <f t="shared" si="62"/>
        <v>Men Grand Masters</v>
      </c>
      <c r="F749" s="245">
        <v>20707</v>
      </c>
      <c r="G749" s="239">
        <f t="shared" si="63"/>
        <v>44926</v>
      </c>
      <c r="H749" s="240">
        <f t="shared" si="64"/>
        <v>66</v>
      </c>
      <c r="I749" s="237" t="str">
        <f t="shared" si="65"/>
        <v>Grand Masters</v>
      </c>
      <c r="J749" s="231" t="s">
        <v>1316</v>
      </c>
      <c r="K749" s="241">
        <v>56090901377</v>
      </c>
      <c r="L749" s="246" t="s">
        <v>1527</v>
      </c>
      <c r="O749" s="263"/>
      <c r="P749" s="263"/>
      <c r="Q749" s="307"/>
    </row>
    <row r="750" spans="1:17" s="27" customFormat="1" x14ac:dyDescent="0.25">
      <c r="A750" s="235" t="s">
        <v>1602</v>
      </c>
      <c r="B750" s="232" t="s">
        <v>1414</v>
      </c>
      <c r="C750" s="232" t="s">
        <v>1629</v>
      </c>
      <c r="D750" s="232" t="s">
        <v>1628</v>
      </c>
      <c r="E750" s="237" t="str">
        <f t="shared" si="62"/>
        <v>Men Senior</v>
      </c>
      <c r="F750" s="245">
        <v>32063</v>
      </c>
      <c r="G750" s="239">
        <f t="shared" si="63"/>
        <v>44926</v>
      </c>
      <c r="H750" s="240">
        <f t="shared" si="64"/>
        <v>35</v>
      </c>
      <c r="I750" s="237" t="str">
        <f t="shared" si="65"/>
        <v>Senior</v>
      </c>
      <c r="J750" s="231" t="s">
        <v>1316</v>
      </c>
      <c r="K750" s="241">
        <v>87101300049</v>
      </c>
      <c r="L750" s="246" t="s">
        <v>1527</v>
      </c>
      <c r="Q750" s="308"/>
    </row>
    <row r="751" spans="1:17" s="27" customFormat="1" x14ac:dyDescent="0.25">
      <c r="A751" s="235" t="s">
        <v>1603</v>
      </c>
      <c r="B751" s="232" t="s">
        <v>1293</v>
      </c>
      <c r="C751" s="232" t="s">
        <v>1631</v>
      </c>
      <c r="D751" s="232" t="s">
        <v>1632</v>
      </c>
      <c r="E751" s="237" t="str">
        <f t="shared" ref="E751:E782" si="66">IF(C751="NEW NAME","",CONCATENATE(J751," ",I751))</f>
        <v>Men Senior</v>
      </c>
      <c r="F751" s="245">
        <v>36570</v>
      </c>
      <c r="G751" s="239">
        <f t="shared" si="63"/>
        <v>44926</v>
      </c>
      <c r="H751" s="240">
        <f t="shared" si="64"/>
        <v>22</v>
      </c>
      <c r="I751" s="237" t="str">
        <f t="shared" si="65"/>
        <v>Senior</v>
      </c>
      <c r="J751" s="231" t="s">
        <v>1316</v>
      </c>
      <c r="K751" s="241"/>
      <c r="L751" s="246" t="s">
        <v>1664</v>
      </c>
      <c r="N751" s="25"/>
      <c r="Q751" s="308"/>
    </row>
    <row r="752" spans="1:17" s="263" customFormat="1" x14ac:dyDescent="0.25">
      <c r="A752" s="264" t="s">
        <v>1604</v>
      </c>
      <c r="B752" s="256" t="s">
        <v>39</v>
      </c>
      <c r="C752" s="265" t="s">
        <v>341</v>
      </c>
      <c r="D752" s="265" t="s">
        <v>332</v>
      </c>
      <c r="E752" s="257" t="str">
        <f t="shared" si="66"/>
        <v>Men Senior</v>
      </c>
      <c r="F752" s="266">
        <v>30960</v>
      </c>
      <c r="G752" s="259">
        <f t="shared" si="63"/>
        <v>44926</v>
      </c>
      <c r="H752" s="260">
        <f t="shared" si="64"/>
        <v>38</v>
      </c>
      <c r="I752" s="257" t="str">
        <f t="shared" si="65"/>
        <v>Senior</v>
      </c>
      <c r="J752" s="256" t="s">
        <v>1316</v>
      </c>
      <c r="K752" s="261">
        <v>84100510397</v>
      </c>
      <c r="L752" s="262" t="s">
        <v>1527</v>
      </c>
      <c r="N752" s="27"/>
      <c r="O752" s="27"/>
      <c r="P752" s="27"/>
      <c r="Q752" s="308"/>
    </row>
    <row r="753" spans="1:17" s="27" customFormat="1" x14ac:dyDescent="0.25">
      <c r="A753" s="235" t="s">
        <v>1605</v>
      </c>
      <c r="B753" s="232" t="s">
        <v>1294</v>
      </c>
      <c r="C753" s="232" t="s">
        <v>1148</v>
      </c>
      <c r="D753" s="232" t="s">
        <v>1665</v>
      </c>
      <c r="E753" s="237" t="str">
        <f t="shared" si="66"/>
        <v>Men Master</v>
      </c>
      <c r="F753" s="245">
        <v>25593</v>
      </c>
      <c r="G753" s="239">
        <f t="shared" si="63"/>
        <v>44926</v>
      </c>
      <c r="H753" s="240">
        <f t="shared" si="64"/>
        <v>52</v>
      </c>
      <c r="I753" s="237" t="str">
        <f t="shared" si="65"/>
        <v>Master</v>
      </c>
      <c r="J753" s="231" t="s">
        <v>1316</v>
      </c>
      <c r="K753" s="241">
        <v>70012500011</v>
      </c>
      <c r="L753" s="246" t="s">
        <v>1527</v>
      </c>
      <c r="N753" s="278"/>
      <c r="O753" s="263"/>
      <c r="P753" s="263"/>
      <c r="Q753" s="307"/>
    </row>
    <row r="754" spans="1:17" s="27" customFormat="1" x14ac:dyDescent="0.25">
      <c r="A754" s="235" t="s">
        <v>1606</v>
      </c>
      <c r="B754" s="232" t="s">
        <v>1294</v>
      </c>
      <c r="C754" s="232" t="s">
        <v>1666</v>
      </c>
      <c r="D754" s="232" t="s">
        <v>1665</v>
      </c>
      <c r="E754" s="237" t="e">
        <f t="shared" si="66"/>
        <v>#VALUE!</v>
      </c>
      <c r="F754" s="245" t="s">
        <v>1634</v>
      </c>
      <c r="G754" s="239">
        <f t="shared" si="63"/>
        <v>44926</v>
      </c>
      <c r="H754" s="240" t="e">
        <f t="shared" si="64"/>
        <v>#VALUE!</v>
      </c>
      <c r="I754" s="237" t="e">
        <f t="shared" si="65"/>
        <v>#VALUE!</v>
      </c>
      <c r="J754" s="231" t="s">
        <v>1316</v>
      </c>
      <c r="K754" s="241" t="s">
        <v>1648</v>
      </c>
      <c r="L754" s="246" t="s">
        <v>1649</v>
      </c>
      <c r="Q754" s="308"/>
    </row>
    <row r="755" spans="1:17" s="27" customFormat="1" x14ac:dyDescent="0.25">
      <c r="A755" s="235" t="s">
        <v>1607</v>
      </c>
      <c r="B755" s="232" t="s">
        <v>1829</v>
      </c>
      <c r="C755" s="232" t="s">
        <v>101</v>
      </c>
      <c r="D755" s="232" t="s">
        <v>108</v>
      </c>
      <c r="E755" s="237" t="str">
        <f t="shared" si="66"/>
        <v>Men Senior</v>
      </c>
      <c r="F755" s="245">
        <v>30643</v>
      </c>
      <c r="G755" s="239">
        <f t="shared" si="63"/>
        <v>44926</v>
      </c>
      <c r="H755" s="240">
        <f t="shared" si="64"/>
        <v>39</v>
      </c>
      <c r="I755" s="237" t="str">
        <f t="shared" si="65"/>
        <v>Senior</v>
      </c>
      <c r="J755" s="231" t="s">
        <v>1316</v>
      </c>
      <c r="K755" s="241">
        <v>83112310117</v>
      </c>
      <c r="L755" s="246" t="s">
        <v>1533</v>
      </c>
      <c r="Q755" s="308"/>
    </row>
    <row r="756" spans="1:17" s="27" customFormat="1" x14ac:dyDescent="0.25">
      <c r="A756" s="235" t="s">
        <v>1608</v>
      </c>
      <c r="B756" s="232" t="s">
        <v>1746</v>
      </c>
      <c r="C756" s="232" t="s">
        <v>271</v>
      </c>
      <c r="D756" s="232" t="s">
        <v>1667</v>
      </c>
      <c r="E756" s="237" t="str">
        <f t="shared" si="66"/>
        <v>Men Senior</v>
      </c>
      <c r="F756" s="245">
        <v>30558</v>
      </c>
      <c r="G756" s="239">
        <f t="shared" si="63"/>
        <v>44926</v>
      </c>
      <c r="H756" s="240">
        <f t="shared" si="64"/>
        <v>39</v>
      </c>
      <c r="I756" s="237" t="str">
        <f t="shared" si="65"/>
        <v>Senior</v>
      </c>
      <c r="J756" s="231" t="s">
        <v>1316</v>
      </c>
      <c r="K756" s="241">
        <v>8308305032807</v>
      </c>
      <c r="L756" s="246" t="s">
        <v>1530</v>
      </c>
      <c r="N756" s="287"/>
      <c r="Q756" s="308"/>
    </row>
    <row r="757" spans="1:17" s="287" customFormat="1" x14ac:dyDescent="0.25">
      <c r="A757" s="289" t="s">
        <v>1609</v>
      </c>
      <c r="B757" s="290" t="s">
        <v>41</v>
      </c>
      <c r="C757" s="290" t="s">
        <v>1668</v>
      </c>
      <c r="D757" s="290" t="s">
        <v>245</v>
      </c>
      <c r="E757" s="281" t="str">
        <f t="shared" si="66"/>
        <v>Men Senior</v>
      </c>
      <c r="F757" s="291">
        <v>34422</v>
      </c>
      <c r="G757" s="283">
        <f t="shared" si="63"/>
        <v>44926</v>
      </c>
      <c r="H757" s="284">
        <f t="shared" si="64"/>
        <v>28</v>
      </c>
      <c r="I757" s="281" t="str">
        <f t="shared" si="65"/>
        <v>Senior</v>
      </c>
      <c r="J757" s="280" t="s">
        <v>1316</v>
      </c>
      <c r="K757" s="285">
        <v>94032900515</v>
      </c>
      <c r="L757" s="286" t="s">
        <v>1527</v>
      </c>
      <c r="N757" s="25"/>
      <c r="O757" s="27"/>
      <c r="P757" s="27"/>
      <c r="Q757" s="308"/>
    </row>
    <row r="758" spans="1:17" x14ac:dyDescent="0.25">
      <c r="A758" s="235" t="s">
        <v>1635</v>
      </c>
      <c r="B758" s="231" t="s">
        <v>1308</v>
      </c>
      <c r="C758" s="232" t="s">
        <v>1669</v>
      </c>
      <c r="D758" s="232" t="s">
        <v>381</v>
      </c>
      <c r="E758" s="237" t="str">
        <f t="shared" si="66"/>
        <v>Men Senior</v>
      </c>
      <c r="F758" s="245">
        <v>30994</v>
      </c>
      <c r="G758" s="239">
        <f t="shared" si="63"/>
        <v>44926</v>
      </c>
      <c r="H758" s="240">
        <f t="shared" si="64"/>
        <v>38</v>
      </c>
      <c r="I758" s="237" t="str">
        <f t="shared" si="65"/>
        <v>Senior</v>
      </c>
      <c r="J758" s="231" t="s">
        <v>1316</v>
      </c>
      <c r="K758" s="241">
        <v>84110810221</v>
      </c>
      <c r="L758" s="246" t="s">
        <v>1527</v>
      </c>
      <c r="N758" s="27"/>
      <c r="O758" s="287"/>
      <c r="P758" s="287"/>
    </row>
    <row r="759" spans="1:17" s="27" customFormat="1" x14ac:dyDescent="0.25">
      <c r="A759" s="235" t="s">
        <v>1636</v>
      </c>
      <c r="B759" s="232" t="s">
        <v>1547</v>
      </c>
      <c r="C759" s="232" t="s">
        <v>1670</v>
      </c>
      <c r="D759" s="232" t="s">
        <v>318</v>
      </c>
      <c r="E759" s="237" t="str">
        <f t="shared" si="66"/>
        <v>Men Senior</v>
      </c>
      <c r="F759" s="245">
        <v>31262</v>
      </c>
      <c r="G759" s="239">
        <f t="shared" si="63"/>
        <v>44926</v>
      </c>
      <c r="H759" s="240">
        <f t="shared" si="64"/>
        <v>37</v>
      </c>
      <c r="I759" s="237" t="str">
        <f t="shared" si="65"/>
        <v>Senior</v>
      </c>
      <c r="J759" s="231" t="s">
        <v>1316</v>
      </c>
      <c r="K759" s="241">
        <v>8508035031081</v>
      </c>
      <c r="L759" s="246" t="s">
        <v>1530</v>
      </c>
      <c r="N759" s="263"/>
      <c r="O759" s="25"/>
      <c r="P759" s="25"/>
      <c r="Q759" s="307"/>
    </row>
    <row r="760" spans="1:17" s="263" customFormat="1" x14ac:dyDescent="0.25">
      <c r="A760" s="255" t="s">
        <v>1637</v>
      </c>
      <c r="B760" s="256" t="s">
        <v>37</v>
      </c>
      <c r="C760" s="256" t="s">
        <v>1671</v>
      </c>
      <c r="D760" s="256" t="s">
        <v>315</v>
      </c>
      <c r="E760" s="257" t="str">
        <f t="shared" si="66"/>
        <v>Men U/16</v>
      </c>
      <c r="F760" s="258">
        <v>39331</v>
      </c>
      <c r="G760" s="259">
        <f t="shared" si="63"/>
        <v>44926</v>
      </c>
      <c r="H760" s="260">
        <f t="shared" si="64"/>
        <v>15</v>
      </c>
      <c r="I760" s="257" t="str">
        <f t="shared" si="65"/>
        <v>U/16</v>
      </c>
      <c r="J760" s="256" t="s">
        <v>1316</v>
      </c>
      <c r="K760" s="261">
        <v>20071106</v>
      </c>
      <c r="L760" s="262" t="s">
        <v>1527</v>
      </c>
      <c r="O760" s="27"/>
      <c r="P760" s="27"/>
      <c r="Q760" s="308"/>
    </row>
    <row r="761" spans="1:17" s="263" customFormat="1" x14ac:dyDescent="0.25">
      <c r="A761" s="264" t="s">
        <v>1638</v>
      </c>
      <c r="B761" s="265" t="s">
        <v>43</v>
      </c>
      <c r="C761" s="265" t="s">
        <v>1673</v>
      </c>
      <c r="D761" s="265" t="s">
        <v>407</v>
      </c>
      <c r="E761" s="257" t="str">
        <f t="shared" si="66"/>
        <v>Men Senior</v>
      </c>
      <c r="F761" s="266">
        <v>36728</v>
      </c>
      <c r="G761" s="259">
        <f t="shared" si="63"/>
        <v>44926</v>
      </c>
      <c r="H761" s="260">
        <f t="shared" si="64"/>
        <v>22</v>
      </c>
      <c r="I761" s="257" t="str">
        <f t="shared" si="65"/>
        <v>Senior</v>
      </c>
      <c r="J761" s="256" t="s">
        <v>1316</v>
      </c>
      <c r="K761" s="261">
        <v>72100397</v>
      </c>
      <c r="L761" s="262" t="s">
        <v>1527</v>
      </c>
      <c r="N761" s="27"/>
      <c r="Q761" s="307"/>
    </row>
    <row r="762" spans="1:17" s="27" customFormat="1" x14ac:dyDescent="0.25">
      <c r="A762" s="235" t="s">
        <v>1639</v>
      </c>
      <c r="B762" s="232" t="s">
        <v>1309</v>
      </c>
      <c r="C762" s="232" t="s">
        <v>1674</v>
      </c>
      <c r="D762" s="232" t="s">
        <v>82</v>
      </c>
      <c r="E762" s="237" t="str">
        <f t="shared" si="66"/>
        <v>Men Veteran</v>
      </c>
      <c r="F762" s="245">
        <v>27575</v>
      </c>
      <c r="G762" s="239">
        <f t="shared" si="63"/>
        <v>44926</v>
      </c>
      <c r="H762" s="240">
        <f t="shared" si="64"/>
        <v>47</v>
      </c>
      <c r="I762" s="237" t="str">
        <f t="shared" si="65"/>
        <v>Veteran</v>
      </c>
      <c r="J762" s="231" t="s">
        <v>1316</v>
      </c>
      <c r="K762" s="241">
        <v>75063010199</v>
      </c>
      <c r="L762" s="246" t="s">
        <v>1527</v>
      </c>
      <c r="O762" s="263"/>
      <c r="P762" s="263"/>
      <c r="Q762" s="307"/>
    </row>
    <row r="763" spans="1:17" s="27" customFormat="1" x14ac:dyDescent="0.25">
      <c r="A763" s="235" t="s">
        <v>1640</v>
      </c>
      <c r="B763" s="232" t="s">
        <v>1308</v>
      </c>
      <c r="C763" s="232" t="s">
        <v>1123</v>
      </c>
      <c r="D763" s="232" t="s">
        <v>1124</v>
      </c>
      <c r="E763" s="237" t="str">
        <f t="shared" si="66"/>
        <v>Men Veteran</v>
      </c>
      <c r="F763" s="245">
        <v>28302</v>
      </c>
      <c r="G763" s="239">
        <f t="shared" si="63"/>
        <v>44926</v>
      </c>
      <c r="H763" s="240">
        <f t="shared" si="64"/>
        <v>45</v>
      </c>
      <c r="I763" s="237" t="str">
        <f t="shared" si="65"/>
        <v>Veteran</v>
      </c>
      <c r="J763" s="231" t="s">
        <v>1316</v>
      </c>
      <c r="K763" s="241">
        <v>77062600091</v>
      </c>
      <c r="L763" s="246" t="s">
        <v>1527</v>
      </c>
      <c r="N763" s="287"/>
      <c r="Q763" s="308"/>
    </row>
    <row r="764" spans="1:17" s="287" customFormat="1" x14ac:dyDescent="0.25">
      <c r="A764" s="289" t="s">
        <v>1641</v>
      </c>
      <c r="B764" s="290" t="s">
        <v>41</v>
      </c>
      <c r="C764" s="290" t="s">
        <v>453</v>
      </c>
      <c r="D764" s="290" t="s">
        <v>80</v>
      </c>
      <c r="E764" s="281" t="str">
        <f t="shared" si="66"/>
        <v>Men Senior</v>
      </c>
      <c r="F764" s="291">
        <v>33529</v>
      </c>
      <c r="G764" s="283">
        <f t="shared" si="63"/>
        <v>44926</v>
      </c>
      <c r="H764" s="284">
        <f t="shared" si="64"/>
        <v>31</v>
      </c>
      <c r="I764" s="281" t="str">
        <f t="shared" si="65"/>
        <v>Senior</v>
      </c>
      <c r="J764" s="280" t="s">
        <v>1316</v>
      </c>
      <c r="K764" s="285">
        <v>91101856080</v>
      </c>
      <c r="L764" s="286" t="s">
        <v>1527</v>
      </c>
      <c r="O764" s="27"/>
      <c r="P764" s="27"/>
      <c r="Q764" s="308"/>
    </row>
    <row r="765" spans="1:17" s="287" customFormat="1" ht="13.5" customHeight="1" x14ac:dyDescent="0.25">
      <c r="A765" s="289" t="s">
        <v>1642</v>
      </c>
      <c r="B765" s="290" t="s">
        <v>42</v>
      </c>
      <c r="C765" s="290" t="s">
        <v>1675</v>
      </c>
      <c r="D765" s="290" t="s">
        <v>1676</v>
      </c>
      <c r="E765" s="281" t="str">
        <f t="shared" si="66"/>
        <v>Men Veteran</v>
      </c>
      <c r="F765" s="291">
        <v>30083</v>
      </c>
      <c r="G765" s="283">
        <f t="shared" si="63"/>
        <v>44926</v>
      </c>
      <c r="H765" s="284">
        <f t="shared" si="64"/>
        <v>40</v>
      </c>
      <c r="I765" s="281" t="str">
        <f t="shared" si="65"/>
        <v>Veteran</v>
      </c>
      <c r="J765" s="280" t="s">
        <v>1316</v>
      </c>
      <c r="K765" s="285">
        <v>82051210020</v>
      </c>
      <c r="L765" s="286" t="s">
        <v>1527</v>
      </c>
      <c r="N765" s="288"/>
      <c r="Q765" s="307"/>
    </row>
    <row r="766" spans="1:17" s="288" customFormat="1" x14ac:dyDescent="0.25">
      <c r="A766" s="289" t="s">
        <v>1643</v>
      </c>
      <c r="B766" s="290" t="s">
        <v>44</v>
      </c>
      <c r="C766" s="290" t="s">
        <v>189</v>
      </c>
      <c r="D766" s="290" t="s">
        <v>78</v>
      </c>
      <c r="E766" s="281" t="str">
        <f t="shared" si="66"/>
        <v>Men U/21</v>
      </c>
      <c r="F766" s="291">
        <v>36973</v>
      </c>
      <c r="G766" s="283">
        <f t="shared" si="63"/>
        <v>44926</v>
      </c>
      <c r="H766" s="284">
        <f t="shared" si="64"/>
        <v>21</v>
      </c>
      <c r="I766" s="281" t="str">
        <f t="shared" si="65"/>
        <v>U/21</v>
      </c>
      <c r="J766" s="280" t="s">
        <v>1316</v>
      </c>
      <c r="K766" s="285" t="s">
        <v>1648</v>
      </c>
      <c r="L766" s="286" t="s">
        <v>1530</v>
      </c>
      <c r="N766" s="25"/>
      <c r="O766" s="287"/>
      <c r="P766" s="287"/>
      <c r="Q766" s="307"/>
    </row>
    <row r="767" spans="1:17" x14ac:dyDescent="0.25">
      <c r="A767" s="235" t="s">
        <v>1644</v>
      </c>
      <c r="B767" s="231" t="s">
        <v>1399</v>
      </c>
      <c r="C767" s="232" t="s">
        <v>1677</v>
      </c>
      <c r="D767" s="232" t="s">
        <v>1678</v>
      </c>
      <c r="E767" s="237" t="str">
        <f t="shared" si="66"/>
        <v>Ladies Senior</v>
      </c>
      <c r="F767" s="245">
        <v>34676</v>
      </c>
      <c r="G767" s="239">
        <f t="shared" si="63"/>
        <v>44926</v>
      </c>
      <c r="H767" s="240">
        <f t="shared" si="64"/>
        <v>28</v>
      </c>
      <c r="I767" s="237" t="str">
        <f t="shared" si="65"/>
        <v>Senior</v>
      </c>
      <c r="J767" s="231" t="s">
        <v>67</v>
      </c>
      <c r="K767" s="241" t="s">
        <v>1648</v>
      </c>
      <c r="L767" s="246" t="s">
        <v>1530</v>
      </c>
      <c r="O767" s="288"/>
      <c r="P767" s="288"/>
      <c r="Q767" s="308"/>
    </row>
    <row r="768" spans="1:17" s="263" customFormat="1" x14ac:dyDescent="0.25">
      <c r="A768" s="264" t="s">
        <v>1645</v>
      </c>
      <c r="B768" s="256" t="s">
        <v>44</v>
      </c>
      <c r="C768" s="265" t="s">
        <v>1680</v>
      </c>
      <c r="D768" s="265" t="s">
        <v>74</v>
      </c>
      <c r="E768" s="257" t="str">
        <f t="shared" si="66"/>
        <v>Men U/16</v>
      </c>
      <c r="F768" s="266">
        <v>40246</v>
      </c>
      <c r="G768" s="259">
        <f t="shared" si="63"/>
        <v>44926</v>
      </c>
      <c r="H768" s="260">
        <f t="shared" si="64"/>
        <v>12</v>
      </c>
      <c r="I768" s="257" t="str">
        <f t="shared" si="65"/>
        <v>U/16</v>
      </c>
      <c r="J768" s="256" t="s">
        <v>1316</v>
      </c>
      <c r="K768" s="261">
        <v>1003095670082</v>
      </c>
      <c r="L768" s="262" t="s">
        <v>1530</v>
      </c>
      <c r="N768" s="278"/>
      <c r="Q768" s="307"/>
    </row>
    <row r="769" spans="1:17" s="27" customFormat="1" x14ac:dyDescent="0.25">
      <c r="A769" s="235" t="s">
        <v>1646</v>
      </c>
      <c r="B769" s="232" t="s">
        <v>1414</v>
      </c>
      <c r="C769" s="232" t="s">
        <v>1682</v>
      </c>
      <c r="D769" s="232" t="s">
        <v>1681</v>
      </c>
      <c r="E769" s="237" t="str">
        <f t="shared" si="66"/>
        <v>Ladies Senior</v>
      </c>
      <c r="F769" s="245">
        <v>33747</v>
      </c>
      <c r="G769" s="239">
        <f t="shared" si="63"/>
        <v>44926</v>
      </c>
      <c r="H769" s="240">
        <f t="shared" si="64"/>
        <v>30</v>
      </c>
      <c r="I769" s="237" t="str">
        <f t="shared" si="65"/>
        <v>Senior</v>
      </c>
      <c r="J769" s="231" t="s">
        <v>67</v>
      </c>
      <c r="K769" s="241">
        <v>92052300910</v>
      </c>
      <c r="L769" s="246" t="s">
        <v>1527</v>
      </c>
      <c r="N769" s="25"/>
      <c r="O769" s="25"/>
      <c r="P769" s="25"/>
      <c r="Q769" s="307"/>
    </row>
    <row r="770" spans="1:17" x14ac:dyDescent="0.25">
      <c r="A770" s="230" t="s">
        <v>1647</v>
      </c>
      <c r="B770" s="231" t="s">
        <v>1310</v>
      </c>
      <c r="C770" s="231" t="s">
        <v>104</v>
      </c>
      <c r="D770" s="231" t="s">
        <v>89</v>
      </c>
      <c r="E770" s="237" t="str">
        <f t="shared" si="66"/>
        <v>Men Senior</v>
      </c>
      <c r="F770" s="242">
        <v>31835</v>
      </c>
      <c r="G770" s="239">
        <f t="shared" si="63"/>
        <v>44926</v>
      </c>
      <c r="H770" s="240">
        <f t="shared" si="64"/>
        <v>35</v>
      </c>
      <c r="I770" s="237" t="str">
        <f t="shared" si="65"/>
        <v>Senior</v>
      </c>
      <c r="J770" s="231" t="s">
        <v>1316</v>
      </c>
      <c r="K770" s="241">
        <v>87022700028</v>
      </c>
      <c r="L770" s="246" t="s">
        <v>1527</v>
      </c>
      <c r="N770" s="27"/>
      <c r="O770" s="27"/>
      <c r="P770" s="27"/>
      <c r="Q770" s="308"/>
    </row>
    <row r="771" spans="1:17" s="27" customFormat="1" x14ac:dyDescent="0.25">
      <c r="A771" s="235" t="s">
        <v>1650</v>
      </c>
      <c r="B771" s="232" t="s">
        <v>1387</v>
      </c>
      <c r="C771" s="232" t="s">
        <v>415</v>
      </c>
      <c r="D771" s="232" t="s">
        <v>1683</v>
      </c>
      <c r="E771" s="237" t="str">
        <f t="shared" si="66"/>
        <v>Men Veteran</v>
      </c>
      <c r="F771" s="245">
        <v>29317</v>
      </c>
      <c r="G771" s="239">
        <f t="shared" si="63"/>
        <v>44926</v>
      </c>
      <c r="H771" s="240">
        <f t="shared" si="64"/>
        <v>42</v>
      </c>
      <c r="I771" s="237" t="str">
        <f t="shared" si="65"/>
        <v>Veteran</v>
      </c>
      <c r="J771" s="231" t="s">
        <v>1316</v>
      </c>
      <c r="K771" s="241">
        <v>80040610926</v>
      </c>
      <c r="L771" s="246" t="s">
        <v>1527</v>
      </c>
      <c r="N771" s="263"/>
      <c r="O771" s="25"/>
      <c r="P771" s="25"/>
      <c r="Q771" s="307"/>
    </row>
    <row r="772" spans="1:17" s="263" customFormat="1" x14ac:dyDescent="0.25">
      <c r="A772" s="264" t="s">
        <v>1651</v>
      </c>
      <c r="B772" s="265" t="s">
        <v>50</v>
      </c>
      <c r="C772" s="265" t="s">
        <v>1684</v>
      </c>
      <c r="D772" s="265" t="s">
        <v>1685</v>
      </c>
      <c r="E772" s="257" t="str">
        <f t="shared" si="66"/>
        <v>Ladies Veteran</v>
      </c>
      <c r="F772" s="266">
        <v>28987</v>
      </c>
      <c r="G772" s="259">
        <f t="shared" si="63"/>
        <v>44926</v>
      </c>
      <c r="H772" s="260">
        <f t="shared" si="64"/>
        <v>43</v>
      </c>
      <c r="I772" s="257" t="str">
        <f t="shared" si="65"/>
        <v>Veteran</v>
      </c>
      <c r="J772" s="256" t="s">
        <v>67</v>
      </c>
      <c r="K772" s="261">
        <v>79051200269</v>
      </c>
      <c r="L772" s="262" t="s">
        <v>1527</v>
      </c>
      <c r="N772" s="287"/>
      <c r="O772" s="27"/>
      <c r="P772" s="27"/>
      <c r="Q772" s="308"/>
    </row>
    <row r="773" spans="1:17" s="287" customFormat="1" ht="13.5" customHeight="1" x14ac:dyDescent="0.25">
      <c r="A773" s="289" t="s">
        <v>1652</v>
      </c>
      <c r="B773" s="290" t="s">
        <v>42</v>
      </c>
      <c r="C773" s="290" t="s">
        <v>1686</v>
      </c>
      <c r="D773" s="290" t="s">
        <v>1687</v>
      </c>
      <c r="E773" s="281" t="str">
        <f t="shared" si="66"/>
        <v>Men U/21</v>
      </c>
      <c r="F773" s="291">
        <v>37703</v>
      </c>
      <c r="G773" s="283">
        <f t="shared" si="63"/>
        <v>44926</v>
      </c>
      <c r="H773" s="284">
        <f t="shared" si="64"/>
        <v>19</v>
      </c>
      <c r="I773" s="281" t="str">
        <f t="shared" ref="I773:I804" si="67">IF(H773="","Senior",IF(H773&gt;59.999,"Grand Masters",IF(H773&gt;49.999,"Master",IF(H773&gt;39.999,"Veteran",IF(H773&gt;21.999,"Senior",IF(H773&gt;16.999,"U/21","U/16"))))))</f>
        <v>U/21</v>
      </c>
      <c r="J773" s="280" t="s">
        <v>1316</v>
      </c>
      <c r="K773" s="294" t="s">
        <v>2067</v>
      </c>
      <c r="L773" s="286" t="s">
        <v>1527</v>
      </c>
      <c r="N773" s="27"/>
      <c r="O773" s="263"/>
      <c r="P773" s="263"/>
      <c r="Q773" s="307"/>
    </row>
    <row r="774" spans="1:17" s="27" customFormat="1" x14ac:dyDescent="0.25">
      <c r="A774" s="235" t="s">
        <v>1653</v>
      </c>
      <c r="B774" s="232" t="s">
        <v>1307</v>
      </c>
      <c r="C774" s="232" t="s">
        <v>155</v>
      </c>
      <c r="D774" s="232" t="s">
        <v>1213</v>
      </c>
      <c r="E774" s="237" t="str">
        <f t="shared" si="66"/>
        <v>Men Senior</v>
      </c>
      <c r="F774" s="245">
        <v>33851</v>
      </c>
      <c r="G774" s="239">
        <f t="shared" si="63"/>
        <v>44926</v>
      </c>
      <c r="H774" s="240">
        <f t="shared" si="64"/>
        <v>30</v>
      </c>
      <c r="I774" s="237" t="str">
        <f t="shared" si="67"/>
        <v>Senior</v>
      </c>
      <c r="J774" s="231" t="s">
        <v>1316</v>
      </c>
      <c r="K774" s="241">
        <v>92090400897</v>
      </c>
      <c r="L774" s="246" t="s">
        <v>1527</v>
      </c>
      <c r="O774" s="287"/>
      <c r="P774" s="287"/>
      <c r="Q774" s="307"/>
    </row>
    <row r="775" spans="1:17" s="27" customFormat="1" x14ac:dyDescent="0.25">
      <c r="A775" s="235" t="s">
        <v>1654</v>
      </c>
      <c r="B775" s="232" t="s">
        <v>1307</v>
      </c>
      <c r="C775" s="232" t="s">
        <v>1688</v>
      </c>
      <c r="D775" s="232" t="s">
        <v>1689</v>
      </c>
      <c r="E775" s="237" t="str">
        <f t="shared" si="66"/>
        <v>Ladies Senior</v>
      </c>
      <c r="F775" s="245">
        <v>35041</v>
      </c>
      <c r="G775" s="239">
        <f t="shared" si="63"/>
        <v>44926</v>
      </c>
      <c r="H775" s="240">
        <f t="shared" si="64"/>
        <v>27</v>
      </c>
      <c r="I775" s="237" t="str">
        <f t="shared" si="67"/>
        <v>Senior</v>
      </c>
      <c r="J775" s="231" t="s">
        <v>67</v>
      </c>
      <c r="K775" s="241">
        <v>92120801250</v>
      </c>
      <c r="L775" s="246" t="s">
        <v>1527</v>
      </c>
      <c r="Q775" s="308"/>
    </row>
    <row r="776" spans="1:17" s="27" customFormat="1" x14ac:dyDescent="0.25">
      <c r="A776" s="235" t="s">
        <v>1655</v>
      </c>
      <c r="B776" s="232" t="s">
        <v>1547</v>
      </c>
      <c r="C776" s="232" t="s">
        <v>1690</v>
      </c>
      <c r="D776" s="232" t="s">
        <v>74</v>
      </c>
      <c r="E776" s="237" t="str">
        <f t="shared" si="66"/>
        <v>Ladies U/16</v>
      </c>
      <c r="F776" s="245">
        <v>39115</v>
      </c>
      <c r="G776" s="239">
        <f t="shared" si="63"/>
        <v>44926</v>
      </c>
      <c r="H776" s="240">
        <f t="shared" si="64"/>
        <v>15</v>
      </c>
      <c r="I776" s="237" t="str">
        <f t="shared" si="67"/>
        <v>U/16</v>
      </c>
      <c r="J776" s="231" t="s">
        <v>67</v>
      </c>
      <c r="K776" s="241"/>
      <c r="L776" s="246" t="s">
        <v>1527</v>
      </c>
      <c r="N776" s="263"/>
      <c r="Q776" s="308"/>
    </row>
    <row r="777" spans="1:17" s="263" customFormat="1" x14ac:dyDescent="0.25">
      <c r="A777" s="264" t="s">
        <v>1656</v>
      </c>
      <c r="B777" s="265" t="s">
        <v>43</v>
      </c>
      <c r="C777" s="265" t="s">
        <v>1691</v>
      </c>
      <c r="D777" s="265" t="s">
        <v>273</v>
      </c>
      <c r="E777" s="257" t="str">
        <f t="shared" si="66"/>
        <v>Ladies Master</v>
      </c>
      <c r="F777" s="266">
        <v>25600</v>
      </c>
      <c r="G777" s="259">
        <f t="shared" si="63"/>
        <v>44926</v>
      </c>
      <c r="H777" s="260">
        <f t="shared" si="64"/>
        <v>52</v>
      </c>
      <c r="I777" s="257" t="str">
        <f t="shared" si="67"/>
        <v>Master</v>
      </c>
      <c r="J777" s="256" t="s">
        <v>67</v>
      </c>
      <c r="K777" s="261">
        <v>70020100094</v>
      </c>
      <c r="L777" s="262" t="s">
        <v>1527</v>
      </c>
      <c r="O777" s="27"/>
      <c r="P777" s="27"/>
      <c r="Q777" s="308"/>
    </row>
    <row r="778" spans="1:17" s="263" customFormat="1" x14ac:dyDescent="0.25">
      <c r="A778" s="264" t="s">
        <v>1657</v>
      </c>
      <c r="B778" s="265" t="s">
        <v>43</v>
      </c>
      <c r="C778" s="265" t="s">
        <v>1757</v>
      </c>
      <c r="D778" s="265" t="s">
        <v>212</v>
      </c>
      <c r="E778" s="257" t="str">
        <f t="shared" si="66"/>
        <v>Men U/21</v>
      </c>
      <c r="F778" s="266">
        <v>38434</v>
      </c>
      <c r="G778" s="259">
        <f t="shared" si="63"/>
        <v>44926</v>
      </c>
      <c r="H778" s="260">
        <f t="shared" si="64"/>
        <v>17</v>
      </c>
      <c r="I778" s="257" t="str">
        <f t="shared" si="67"/>
        <v>U/21</v>
      </c>
      <c r="J778" s="256" t="s">
        <v>1316</v>
      </c>
      <c r="K778" s="261">
        <v>20050323</v>
      </c>
      <c r="L778" s="262" t="s">
        <v>1527</v>
      </c>
      <c r="N778" s="27"/>
      <c r="Q778" s="307"/>
    </row>
    <row r="779" spans="1:17" s="27" customFormat="1" x14ac:dyDescent="0.25">
      <c r="A779" s="235" t="s">
        <v>1658</v>
      </c>
      <c r="B779" s="232" t="s">
        <v>1294</v>
      </c>
      <c r="C779" s="232" t="s">
        <v>192</v>
      </c>
      <c r="D779" s="232" t="s">
        <v>312</v>
      </c>
      <c r="E779" s="237" t="str">
        <f t="shared" si="66"/>
        <v>Men Senior</v>
      </c>
      <c r="F779" s="245">
        <v>30816</v>
      </c>
      <c r="G779" s="239">
        <f t="shared" si="63"/>
        <v>44926</v>
      </c>
      <c r="H779" s="240">
        <f t="shared" si="64"/>
        <v>38</v>
      </c>
      <c r="I779" s="237" t="str">
        <f t="shared" si="67"/>
        <v>Senior</v>
      </c>
      <c r="J779" s="231" t="s">
        <v>1316</v>
      </c>
      <c r="K779" s="241">
        <v>8405145219088</v>
      </c>
      <c r="L779" s="246" t="s">
        <v>1530</v>
      </c>
      <c r="O779" s="263"/>
      <c r="P779" s="263"/>
      <c r="Q779" s="307"/>
    </row>
    <row r="780" spans="1:17" s="27" customFormat="1" x14ac:dyDescent="0.25">
      <c r="A780" s="235" t="s">
        <v>1659</v>
      </c>
      <c r="B780" s="232" t="s">
        <v>1293</v>
      </c>
      <c r="C780" s="232" t="s">
        <v>1692</v>
      </c>
      <c r="D780" s="232" t="s">
        <v>180</v>
      </c>
      <c r="E780" s="237" t="str">
        <f t="shared" si="66"/>
        <v>Ladies Senior</v>
      </c>
      <c r="F780" s="245">
        <v>30555</v>
      </c>
      <c r="G780" s="239">
        <f t="shared" si="63"/>
        <v>44926</v>
      </c>
      <c r="H780" s="240">
        <f t="shared" si="64"/>
        <v>39</v>
      </c>
      <c r="I780" s="237" t="str">
        <f t="shared" si="67"/>
        <v>Senior</v>
      </c>
      <c r="J780" s="231" t="s">
        <v>67</v>
      </c>
      <c r="K780" s="241">
        <v>8308270121089</v>
      </c>
      <c r="L780" s="246" t="s">
        <v>1530</v>
      </c>
      <c r="N780" s="263"/>
      <c r="Q780" s="308"/>
    </row>
    <row r="781" spans="1:17" s="263" customFormat="1" x14ac:dyDescent="0.25">
      <c r="A781" s="264" t="s">
        <v>1660</v>
      </c>
      <c r="B781" s="265" t="s">
        <v>48</v>
      </c>
      <c r="C781" s="265" t="s">
        <v>424</v>
      </c>
      <c r="D781" s="265" t="s">
        <v>1693</v>
      </c>
      <c r="E781" s="257" t="str">
        <f t="shared" si="66"/>
        <v>Men Senior</v>
      </c>
      <c r="F781" s="266">
        <v>31721</v>
      </c>
      <c r="G781" s="259">
        <f t="shared" si="63"/>
        <v>44926</v>
      </c>
      <c r="H781" s="260">
        <f t="shared" si="64"/>
        <v>36</v>
      </c>
      <c r="I781" s="257" t="str">
        <f t="shared" si="67"/>
        <v>Senior</v>
      </c>
      <c r="J781" s="256" t="s">
        <v>1316</v>
      </c>
      <c r="K781" s="261">
        <v>86110500488</v>
      </c>
      <c r="L781" s="262" t="s">
        <v>1527</v>
      </c>
      <c r="O781" s="27"/>
      <c r="P781" s="27"/>
      <c r="Q781" s="308"/>
    </row>
    <row r="782" spans="1:17" s="263" customFormat="1" x14ac:dyDescent="0.25">
      <c r="A782" s="264" t="s">
        <v>1661</v>
      </c>
      <c r="B782" s="265" t="s">
        <v>48</v>
      </c>
      <c r="C782" s="265" t="s">
        <v>1694</v>
      </c>
      <c r="D782" s="265" t="s">
        <v>419</v>
      </c>
      <c r="E782" s="257" t="str">
        <f t="shared" si="66"/>
        <v>Men Senior</v>
      </c>
      <c r="F782" s="266">
        <v>31539</v>
      </c>
      <c r="G782" s="259">
        <f t="shared" si="63"/>
        <v>44926</v>
      </c>
      <c r="H782" s="260">
        <f t="shared" si="64"/>
        <v>36</v>
      </c>
      <c r="I782" s="257" t="str">
        <f t="shared" si="67"/>
        <v>Senior</v>
      </c>
      <c r="J782" s="256" t="s">
        <v>1316</v>
      </c>
      <c r="K782" s="261">
        <v>8605075157089</v>
      </c>
      <c r="L782" s="262" t="s">
        <v>1530</v>
      </c>
      <c r="Q782" s="307"/>
    </row>
    <row r="783" spans="1:17" s="263" customFormat="1" x14ac:dyDescent="0.25">
      <c r="A783" s="264" t="s">
        <v>1662</v>
      </c>
      <c r="B783" s="265" t="s">
        <v>48</v>
      </c>
      <c r="C783" s="265" t="s">
        <v>1470</v>
      </c>
      <c r="D783" s="265" t="s">
        <v>1735</v>
      </c>
      <c r="E783" s="257" t="str">
        <f t="shared" ref="E783:E814" si="68">IF(C783="NEW NAME","",CONCATENATE(J783," ",I783))</f>
        <v>Men Senior</v>
      </c>
      <c r="F783" s="266">
        <v>31284</v>
      </c>
      <c r="G783" s="259">
        <f t="shared" si="63"/>
        <v>44926</v>
      </c>
      <c r="H783" s="260">
        <f t="shared" si="64"/>
        <v>37</v>
      </c>
      <c r="I783" s="257" t="str">
        <f t="shared" si="67"/>
        <v>Senior</v>
      </c>
      <c r="J783" s="256" t="s">
        <v>1316</v>
      </c>
      <c r="K783" s="261">
        <v>85082510867</v>
      </c>
      <c r="L783" s="262" t="s">
        <v>1527</v>
      </c>
      <c r="N783" s="25"/>
      <c r="Q783" s="307"/>
    </row>
    <row r="784" spans="1:17" x14ac:dyDescent="0.25">
      <c r="A784" s="235" t="s">
        <v>1663</v>
      </c>
      <c r="B784" s="231" t="s">
        <v>1309</v>
      </c>
      <c r="C784" s="232" t="s">
        <v>1982</v>
      </c>
      <c r="D784" s="232" t="s">
        <v>1983</v>
      </c>
      <c r="E784" s="237" t="str">
        <f t="shared" si="68"/>
        <v>Ladies Senior</v>
      </c>
      <c r="F784" s="245">
        <v>34529</v>
      </c>
      <c r="G784" s="239">
        <f t="shared" si="63"/>
        <v>44926</v>
      </c>
      <c r="H784" s="240">
        <f t="shared" si="64"/>
        <v>28</v>
      </c>
      <c r="I784" s="237" t="str">
        <f t="shared" si="67"/>
        <v>Senior</v>
      </c>
      <c r="J784" s="231" t="s">
        <v>67</v>
      </c>
      <c r="K784" s="241">
        <v>94071401516</v>
      </c>
      <c r="L784" s="246" t="s">
        <v>1527</v>
      </c>
      <c r="O784" s="263"/>
      <c r="P784" s="263"/>
    </row>
    <row r="785" spans="1:17" ht="13.5" customHeight="1" x14ac:dyDescent="0.25">
      <c r="A785" s="235" t="s">
        <v>1695</v>
      </c>
      <c r="B785" s="231" t="s">
        <v>1293</v>
      </c>
      <c r="C785" s="232" t="s">
        <v>248</v>
      </c>
      <c r="D785" s="232" t="s">
        <v>129</v>
      </c>
      <c r="E785" s="237" t="str">
        <f t="shared" si="68"/>
        <v>Men Veteran</v>
      </c>
      <c r="F785" s="245">
        <v>29766</v>
      </c>
      <c r="G785" s="239">
        <f t="shared" si="63"/>
        <v>44926</v>
      </c>
      <c r="H785" s="240">
        <f t="shared" si="64"/>
        <v>41</v>
      </c>
      <c r="I785" s="237" t="str">
        <f t="shared" si="67"/>
        <v>Veteran</v>
      </c>
      <c r="J785" s="231" t="s">
        <v>1316</v>
      </c>
      <c r="K785" s="241">
        <v>71091800219</v>
      </c>
      <c r="L785" s="246" t="s">
        <v>1527</v>
      </c>
      <c r="N785" s="27"/>
    </row>
    <row r="786" spans="1:17" s="27" customFormat="1" x14ac:dyDescent="0.25">
      <c r="A786" s="235" t="s">
        <v>1696</v>
      </c>
      <c r="B786" s="232" t="s">
        <v>1293</v>
      </c>
      <c r="C786" s="232" t="s">
        <v>1737</v>
      </c>
      <c r="D786" s="232" t="s">
        <v>1738</v>
      </c>
      <c r="E786" s="237" t="str">
        <f t="shared" si="68"/>
        <v>Men Senior</v>
      </c>
      <c r="F786" s="245">
        <v>31312</v>
      </c>
      <c r="G786" s="239">
        <f t="shared" si="63"/>
        <v>44926</v>
      </c>
      <c r="H786" s="240">
        <f t="shared" si="64"/>
        <v>37</v>
      </c>
      <c r="I786" s="237" t="str">
        <f t="shared" si="67"/>
        <v>Senior</v>
      </c>
      <c r="J786" s="231" t="s">
        <v>1316</v>
      </c>
      <c r="K786" s="241"/>
      <c r="L786" s="246" t="s">
        <v>1527</v>
      </c>
      <c r="N786" s="263"/>
      <c r="O786" s="25"/>
      <c r="P786" s="25"/>
      <c r="Q786" s="307"/>
    </row>
    <row r="787" spans="1:17" s="263" customFormat="1" x14ac:dyDescent="0.25">
      <c r="A787" s="264" t="s">
        <v>1697</v>
      </c>
      <c r="B787" s="265" t="s">
        <v>40</v>
      </c>
      <c r="C787" s="265" t="s">
        <v>104</v>
      </c>
      <c r="D787" s="265" t="s">
        <v>966</v>
      </c>
      <c r="E787" s="257" t="str">
        <f t="shared" si="68"/>
        <v>Men Senior</v>
      </c>
      <c r="F787" s="266">
        <v>30495</v>
      </c>
      <c r="G787" s="259">
        <f t="shared" si="63"/>
        <v>44926</v>
      </c>
      <c r="H787" s="260">
        <f t="shared" si="64"/>
        <v>39</v>
      </c>
      <c r="I787" s="257" t="str">
        <f t="shared" si="67"/>
        <v>Senior</v>
      </c>
      <c r="J787" s="256" t="s">
        <v>1316</v>
      </c>
      <c r="K787" s="261">
        <v>8306285140086</v>
      </c>
      <c r="L787" s="262" t="s">
        <v>1530</v>
      </c>
      <c r="N787" s="27"/>
      <c r="O787" s="27"/>
      <c r="P787" s="27"/>
      <c r="Q787" s="308"/>
    </row>
    <row r="788" spans="1:17" s="27" customFormat="1" x14ac:dyDescent="0.25">
      <c r="A788" s="235" t="s">
        <v>1698</v>
      </c>
      <c r="B788" s="232" t="s">
        <v>1294</v>
      </c>
      <c r="C788" s="232" t="s">
        <v>246</v>
      </c>
      <c r="D788" s="232" t="s">
        <v>216</v>
      </c>
      <c r="E788" s="237" t="str">
        <f t="shared" si="68"/>
        <v>Men U/21</v>
      </c>
      <c r="F788" s="245">
        <v>37754</v>
      </c>
      <c r="G788" s="239">
        <f t="shared" si="63"/>
        <v>44926</v>
      </c>
      <c r="H788" s="240">
        <f t="shared" si="64"/>
        <v>19</v>
      </c>
      <c r="I788" s="237" t="str">
        <f t="shared" si="67"/>
        <v>U/21</v>
      </c>
      <c r="J788" s="231" t="s">
        <v>1316</v>
      </c>
      <c r="K788" s="241" t="s">
        <v>1648</v>
      </c>
      <c r="L788" s="246" t="s">
        <v>1527</v>
      </c>
      <c r="N788" s="263"/>
      <c r="O788" s="263"/>
      <c r="P788" s="263"/>
      <c r="Q788" s="307"/>
    </row>
    <row r="789" spans="1:17" s="263" customFormat="1" x14ac:dyDescent="0.25">
      <c r="A789" s="264" t="s">
        <v>1699</v>
      </c>
      <c r="B789" s="265" t="s">
        <v>43</v>
      </c>
      <c r="C789" s="265" t="s">
        <v>1987</v>
      </c>
      <c r="D789" s="265" t="s">
        <v>1988</v>
      </c>
      <c r="E789" s="257" t="str">
        <f t="shared" si="68"/>
        <v>Men U/21</v>
      </c>
      <c r="F789" s="266">
        <v>37449</v>
      </c>
      <c r="G789" s="259">
        <f t="shared" si="63"/>
        <v>44926</v>
      </c>
      <c r="H789" s="260">
        <f t="shared" si="64"/>
        <v>20</v>
      </c>
      <c r="I789" s="257" t="str">
        <f t="shared" si="67"/>
        <v>U/21</v>
      </c>
      <c r="J789" s="256" t="s">
        <v>1316</v>
      </c>
      <c r="K789" s="261" t="s">
        <v>1989</v>
      </c>
      <c r="L789" s="262" t="s">
        <v>1527</v>
      </c>
      <c r="N789" s="27"/>
      <c r="O789" s="27"/>
      <c r="P789" s="27"/>
      <c r="Q789" s="308"/>
    </row>
    <row r="790" spans="1:17" s="27" customFormat="1" x14ac:dyDescent="0.25">
      <c r="A790" s="235" t="s">
        <v>1700</v>
      </c>
      <c r="B790" s="232" t="s">
        <v>1402</v>
      </c>
      <c r="C790" s="232" t="s">
        <v>1739</v>
      </c>
      <c r="D790" s="232" t="s">
        <v>1740</v>
      </c>
      <c r="E790" s="237" t="str">
        <f t="shared" si="68"/>
        <v>Men Senior</v>
      </c>
      <c r="F790" s="245">
        <v>30539</v>
      </c>
      <c r="G790" s="239">
        <f t="shared" si="63"/>
        <v>44926</v>
      </c>
      <c r="H790" s="240">
        <f t="shared" si="64"/>
        <v>39</v>
      </c>
      <c r="I790" s="237" t="str">
        <f t="shared" si="67"/>
        <v>Senior</v>
      </c>
      <c r="J790" s="231" t="s">
        <v>1316</v>
      </c>
      <c r="K790" s="241">
        <v>83081110033</v>
      </c>
      <c r="L790" s="246" t="s">
        <v>1527</v>
      </c>
      <c r="O790" s="263"/>
      <c r="P790" s="263"/>
      <c r="Q790" s="307"/>
    </row>
    <row r="791" spans="1:17" s="27" customFormat="1" x14ac:dyDescent="0.25">
      <c r="A791" s="235" t="s">
        <v>1701</v>
      </c>
      <c r="B791" s="232" t="s">
        <v>1408</v>
      </c>
      <c r="C791" s="232" t="s">
        <v>1741</v>
      </c>
      <c r="D791" s="232" t="s">
        <v>87</v>
      </c>
      <c r="E791" s="237" t="str">
        <f t="shared" si="68"/>
        <v>Men Senior</v>
      </c>
      <c r="F791" s="245">
        <v>30838</v>
      </c>
      <c r="G791" s="239">
        <f t="shared" si="63"/>
        <v>44926</v>
      </c>
      <c r="H791" s="240">
        <f t="shared" si="64"/>
        <v>38</v>
      </c>
      <c r="I791" s="237" t="str">
        <f t="shared" si="67"/>
        <v>Senior</v>
      </c>
      <c r="J791" s="231" t="s">
        <v>1316</v>
      </c>
      <c r="K791" s="241">
        <v>84060510319</v>
      </c>
      <c r="L791" s="246" t="s">
        <v>1527</v>
      </c>
      <c r="Q791" s="308"/>
    </row>
    <row r="792" spans="1:17" s="27" customFormat="1" x14ac:dyDescent="0.25">
      <c r="A792" s="235" t="s">
        <v>1702</v>
      </c>
      <c r="B792" s="232" t="s">
        <v>1308</v>
      </c>
      <c r="C792" s="232" t="s">
        <v>1742</v>
      </c>
      <c r="D792" s="232" t="s">
        <v>1745</v>
      </c>
      <c r="E792" s="237" t="str">
        <f t="shared" si="68"/>
        <v>Men Master</v>
      </c>
      <c r="F792" s="245">
        <v>25103</v>
      </c>
      <c r="G792" s="239">
        <f t="shared" si="63"/>
        <v>44926</v>
      </c>
      <c r="H792" s="240">
        <f t="shared" si="64"/>
        <v>54</v>
      </c>
      <c r="I792" s="237" t="str">
        <f t="shared" si="67"/>
        <v>Master</v>
      </c>
      <c r="J792" s="231" t="s">
        <v>1316</v>
      </c>
      <c r="K792" s="241">
        <v>68092200939</v>
      </c>
      <c r="L792" s="246" t="s">
        <v>1527</v>
      </c>
      <c r="N792" s="25"/>
      <c r="Q792" s="308"/>
    </row>
    <row r="793" spans="1:17" s="263" customFormat="1" x14ac:dyDescent="0.25">
      <c r="A793" s="264" t="s">
        <v>1703</v>
      </c>
      <c r="B793" s="256" t="s">
        <v>49</v>
      </c>
      <c r="C793" s="265" t="s">
        <v>398</v>
      </c>
      <c r="D793" s="265" t="s">
        <v>1743</v>
      </c>
      <c r="E793" s="257" t="str">
        <f t="shared" si="68"/>
        <v>Men Master</v>
      </c>
      <c r="F793" s="266">
        <v>25555</v>
      </c>
      <c r="G793" s="259">
        <f t="shared" si="63"/>
        <v>44926</v>
      </c>
      <c r="H793" s="260">
        <f t="shared" si="64"/>
        <v>53</v>
      </c>
      <c r="I793" s="257" t="str">
        <f t="shared" si="67"/>
        <v>Master</v>
      </c>
      <c r="J793" s="256" t="s">
        <v>1316</v>
      </c>
      <c r="K793" s="261">
        <v>69121800510</v>
      </c>
      <c r="L793" s="262" t="s">
        <v>1527</v>
      </c>
      <c r="O793" s="27"/>
      <c r="P793" s="27"/>
      <c r="Q793" s="308"/>
    </row>
    <row r="794" spans="1:17" s="263" customFormat="1" x14ac:dyDescent="0.25">
      <c r="A794" s="255" t="s">
        <v>1704</v>
      </c>
      <c r="B794" s="256" t="s">
        <v>2087</v>
      </c>
      <c r="C794" s="256" t="s">
        <v>2010</v>
      </c>
      <c r="D794" s="256" t="s">
        <v>129</v>
      </c>
      <c r="E794" s="257" t="str">
        <f t="shared" si="68"/>
        <v>Men Senior</v>
      </c>
      <c r="F794" s="258">
        <v>35873</v>
      </c>
      <c r="G794" s="259">
        <f t="shared" si="63"/>
        <v>44926</v>
      </c>
      <c r="H794" s="260">
        <f t="shared" si="64"/>
        <v>24</v>
      </c>
      <c r="I794" s="257" t="str">
        <f t="shared" si="67"/>
        <v>Senior</v>
      </c>
      <c r="J794" s="256" t="s">
        <v>1316</v>
      </c>
      <c r="K794" s="261">
        <v>98031900035</v>
      </c>
      <c r="L794" s="262" t="s">
        <v>1527</v>
      </c>
      <c r="N794" s="278"/>
      <c r="Q794" s="307"/>
    </row>
    <row r="795" spans="1:17" s="27" customFormat="1" x14ac:dyDescent="0.25">
      <c r="A795" s="235" t="s">
        <v>1705</v>
      </c>
      <c r="B795" s="232" t="s">
        <v>1449</v>
      </c>
      <c r="C795" s="232" t="s">
        <v>1499</v>
      </c>
      <c r="D795" s="232" t="s">
        <v>1153</v>
      </c>
      <c r="E795" s="237" t="str">
        <f t="shared" si="68"/>
        <v>Men Veteran</v>
      </c>
      <c r="F795" s="245">
        <v>27828</v>
      </c>
      <c r="G795" s="239">
        <f t="shared" si="63"/>
        <v>44926</v>
      </c>
      <c r="H795" s="240">
        <f t="shared" si="64"/>
        <v>46</v>
      </c>
      <c r="I795" s="237" t="str">
        <f t="shared" si="67"/>
        <v>Veteran</v>
      </c>
      <c r="J795" s="231" t="s">
        <v>1316</v>
      </c>
      <c r="K795" s="241">
        <v>76030900013</v>
      </c>
      <c r="L795" s="246" t="s">
        <v>1527</v>
      </c>
      <c r="N795" s="263"/>
      <c r="O795" s="263"/>
      <c r="P795" s="263"/>
      <c r="Q795" s="307"/>
    </row>
    <row r="796" spans="1:17" s="263" customFormat="1" x14ac:dyDescent="0.25">
      <c r="A796" s="264" t="s">
        <v>1706</v>
      </c>
      <c r="B796" s="265" t="s">
        <v>38</v>
      </c>
      <c r="C796" s="265" t="s">
        <v>145</v>
      </c>
      <c r="D796" s="265" t="s">
        <v>213</v>
      </c>
      <c r="E796" s="257" t="str">
        <f t="shared" si="68"/>
        <v>Men Senior</v>
      </c>
      <c r="F796" s="266">
        <v>34738</v>
      </c>
      <c r="G796" s="259">
        <f t="shared" si="63"/>
        <v>44926</v>
      </c>
      <c r="H796" s="260">
        <f t="shared" si="64"/>
        <v>27</v>
      </c>
      <c r="I796" s="257" t="str">
        <f t="shared" si="67"/>
        <v>Senior</v>
      </c>
      <c r="J796" s="256" t="s">
        <v>1316</v>
      </c>
      <c r="K796" s="261">
        <v>95020800317</v>
      </c>
      <c r="L796" s="262" t="s">
        <v>1527</v>
      </c>
      <c r="O796" s="27"/>
      <c r="P796" s="27"/>
      <c r="Q796" s="308"/>
    </row>
    <row r="797" spans="1:17" s="263" customFormat="1" x14ac:dyDescent="0.25">
      <c r="A797" s="264" t="s">
        <v>1707</v>
      </c>
      <c r="B797" s="265" t="s">
        <v>38</v>
      </c>
      <c r="C797" s="265" t="s">
        <v>1747</v>
      </c>
      <c r="D797" s="265" t="s">
        <v>409</v>
      </c>
      <c r="E797" s="257" t="str">
        <f t="shared" si="68"/>
        <v>Men Senior</v>
      </c>
      <c r="F797" s="266">
        <v>33805</v>
      </c>
      <c r="G797" s="259">
        <f t="shared" si="63"/>
        <v>44926</v>
      </c>
      <c r="H797" s="260">
        <f t="shared" si="64"/>
        <v>30</v>
      </c>
      <c r="I797" s="257" t="str">
        <f t="shared" si="67"/>
        <v>Senior</v>
      </c>
      <c r="J797" s="256" t="s">
        <v>1316</v>
      </c>
      <c r="K797" s="261">
        <v>92072000343</v>
      </c>
      <c r="L797" s="262" t="s">
        <v>1527</v>
      </c>
      <c r="N797" s="27"/>
      <c r="Q797" s="307"/>
    </row>
    <row r="798" spans="1:17" s="27" customFormat="1" x14ac:dyDescent="0.25">
      <c r="A798" s="235" t="s">
        <v>1708</v>
      </c>
      <c r="B798" s="232" t="s">
        <v>1408</v>
      </c>
      <c r="C798" s="232" t="s">
        <v>104</v>
      </c>
      <c r="D798" s="232" t="s">
        <v>126</v>
      </c>
      <c r="E798" s="237" t="str">
        <f t="shared" si="68"/>
        <v>Men Senior</v>
      </c>
      <c r="F798" s="245">
        <v>32273</v>
      </c>
      <c r="G798" s="239">
        <f t="shared" si="63"/>
        <v>44926</v>
      </c>
      <c r="H798" s="240">
        <f t="shared" si="64"/>
        <v>34</v>
      </c>
      <c r="I798" s="237" t="str">
        <f t="shared" si="67"/>
        <v>Senior</v>
      </c>
      <c r="J798" s="231" t="s">
        <v>1316</v>
      </c>
      <c r="K798" s="241">
        <v>88051000072</v>
      </c>
      <c r="L798" s="246" t="s">
        <v>1527</v>
      </c>
      <c r="O798" s="263"/>
      <c r="P798" s="263"/>
      <c r="Q798" s="307"/>
    </row>
    <row r="799" spans="1:17" s="27" customFormat="1" x14ac:dyDescent="0.25">
      <c r="A799" s="235" t="s">
        <v>1709</v>
      </c>
      <c r="B799" s="232" t="s">
        <v>1408</v>
      </c>
      <c r="C799" s="232" t="s">
        <v>1748</v>
      </c>
      <c r="D799" s="232" t="s">
        <v>1749</v>
      </c>
      <c r="E799" s="237" t="str">
        <f t="shared" si="68"/>
        <v>Men Senior</v>
      </c>
      <c r="F799" s="245">
        <v>32680</v>
      </c>
      <c r="G799" s="239">
        <f t="shared" si="63"/>
        <v>44926</v>
      </c>
      <c r="H799" s="240">
        <f t="shared" si="64"/>
        <v>33</v>
      </c>
      <c r="I799" s="237" t="str">
        <f t="shared" si="67"/>
        <v>Senior</v>
      </c>
      <c r="J799" s="231" t="s">
        <v>1316</v>
      </c>
      <c r="K799" s="241">
        <v>89062100147</v>
      </c>
      <c r="L799" s="246" t="s">
        <v>1527</v>
      </c>
      <c r="N799" s="263"/>
      <c r="Q799" s="308"/>
    </row>
    <row r="800" spans="1:17" s="263" customFormat="1" x14ac:dyDescent="0.25">
      <c r="A800" s="264" t="s">
        <v>1710</v>
      </c>
      <c r="B800" s="265" t="s">
        <v>50</v>
      </c>
      <c r="C800" s="265" t="s">
        <v>1133</v>
      </c>
      <c r="D800" s="265" t="s">
        <v>322</v>
      </c>
      <c r="E800" s="257" t="str">
        <f t="shared" si="68"/>
        <v>Men Senior</v>
      </c>
      <c r="F800" s="266">
        <v>30612</v>
      </c>
      <c r="G800" s="259">
        <f t="shared" si="63"/>
        <v>44926</v>
      </c>
      <c r="H800" s="260">
        <f t="shared" si="64"/>
        <v>39</v>
      </c>
      <c r="I800" s="257" t="str">
        <f t="shared" si="67"/>
        <v>Senior</v>
      </c>
      <c r="J800" s="256" t="s">
        <v>1316</v>
      </c>
      <c r="K800" s="261">
        <v>8310235043085</v>
      </c>
      <c r="L800" s="262" t="s">
        <v>1527</v>
      </c>
      <c r="N800" s="27"/>
      <c r="O800" s="27"/>
      <c r="P800" s="27"/>
      <c r="Q800" s="308"/>
    </row>
    <row r="801" spans="1:17" s="27" customFormat="1" x14ac:dyDescent="0.25">
      <c r="A801" s="235" t="s">
        <v>1711</v>
      </c>
      <c r="B801" s="232" t="s">
        <v>1408</v>
      </c>
      <c r="C801" s="232" t="s">
        <v>1669</v>
      </c>
      <c r="D801" s="232" t="s">
        <v>966</v>
      </c>
      <c r="E801" s="237" t="str">
        <f t="shared" si="68"/>
        <v>Men Grand Masters</v>
      </c>
      <c r="F801" s="245">
        <v>22465</v>
      </c>
      <c r="G801" s="239">
        <f t="shared" si="63"/>
        <v>44926</v>
      </c>
      <c r="H801" s="240">
        <f t="shared" si="64"/>
        <v>61</v>
      </c>
      <c r="I801" s="237" t="str">
        <f t="shared" si="67"/>
        <v>Grand Masters</v>
      </c>
      <c r="J801" s="231" t="s">
        <v>1316</v>
      </c>
      <c r="K801" s="241">
        <v>61070300039</v>
      </c>
      <c r="L801" s="246" t="s">
        <v>1527</v>
      </c>
      <c r="N801" s="25"/>
      <c r="O801" s="263"/>
      <c r="P801" s="263"/>
      <c r="Q801" s="307"/>
    </row>
    <row r="802" spans="1:17" x14ac:dyDescent="0.25">
      <c r="A802" s="230" t="s">
        <v>1712</v>
      </c>
      <c r="B802" s="231" t="s">
        <v>2088</v>
      </c>
      <c r="C802" s="231" t="s">
        <v>1973</v>
      </c>
      <c r="D802" s="231" t="s">
        <v>966</v>
      </c>
      <c r="E802" s="237" t="str">
        <f t="shared" si="68"/>
        <v>Ladies Senior</v>
      </c>
      <c r="F802" s="242">
        <v>34619</v>
      </c>
      <c r="G802" s="239">
        <f t="shared" si="63"/>
        <v>44926</v>
      </c>
      <c r="H802" s="240">
        <f t="shared" si="64"/>
        <v>28</v>
      </c>
      <c r="I802" s="237" t="str">
        <f t="shared" si="67"/>
        <v>Senior</v>
      </c>
      <c r="J802" s="231" t="s">
        <v>67</v>
      </c>
      <c r="K802" s="241">
        <v>94101200424</v>
      </c>
      <c r="L802" s="246" t="s">
        <v>1527</v>
      </c>
      <c r="N802" s="27"/>
      <c r="O802" s="27"/>
      <c r="P802" s="27"/>
      <c r="Q802" s="308"/>
    </row>
    <row r="803" spans="1:17" s="27" customFormat="1" x14ac:dyDescent="0.25">
      <c r="A803" s="235" t="s">
        <v>1713</v>
      </c>
      <c r="B803" s="232" t="s">
        <v>1408</v>
      </c>
      <c r="C803" s="232" t="s">
        <v>397</v>
      </c>
      <c r="D803" s="232" t="s">
        <v>318</v>
      </c>
      <c r="E803" s="237" t="str">
        <f t="shared" si="68"/>
        <v>Men Veteran</v>
      </c>
      <c r="F803" s="245">
        <v>30076</v>
      </c>
      <c r="G803" s="239">
        <f t="shared" si="63"/>
        <v>44926</v>
      </c>
      <c r="H803" s="240">
        <f t="shared" si="64"/>
        <v>40</v>
      </c>
      <c r="I803" s="237" t="str">
        <f t="shared" si="67"/>
        <v>Veteran</v>
      </c>
      <c r="J803" s="231" t="s">
        <v>1316</v>
      </c>
      <c r="K803" s="241">
        <v>82050511450</v>
      </c>
      <c r="L803" s="246" t="s">
        <v>1527</v>
      </c>
      <c r="N803" s="278"/>
      <c r="O803" s="25"/>
      <c r="P803" s="25"/>
      <c r="Q803" s="307"/>
    </row>
    <row r="804" spans="1:17" s="278" customFormat="1" x14ac:dyDescent="0.25">
      <c r="A804" s="264" t="s">
        <v>1714</v>
      </c>
      <c r="B804" s="256" t="s">
        <v>47</v>
      </c>
      <c r="C804" s="265" t="s">
        <v>101</v>
      </c>
      <c r="D804" s="265" t="s">
        <v>1288</v>
      </c>
      <c r="E804" s="257" t="str">
        <f t="shared" si="68"/>
        <v>Men Senior</v>
      </c>
      <c r="F804" s="266">
        <v>32628</v>
      </c>
      <c r="G804" s="259">
        <f t="shared" ref="G804:G867" si="69">$G$5</f>
        <v>44926</v>
      </c>
      <c r="H804" s="260">
        <f t="shared" ref="H804:H867" si="70">INT(YEARFRAC(F804,G804))</f>
        <v>33</v>
      </c>
      <c r="I804" s="257" t="str">
        <f t="shared" si="67"/>
        <v>Senior</v>
      </c>
      <c r="J804" s="256" t="s">
        <v>1316</v>
      </c>
      <c r="K804" s="261">
        <v>89043000307</v>
      </c>
      <c r="L804" s="262" t="s">
        <v>1527</v>
      </c>
      <c r="N804" s="27"/>
      <c r="O804" s="27"/>
      <c r="P804" s="27"/>
      <c r="Q804" s="308"/>
    </row>
    <row r="805" spans="1:17" s="27" customFormat="1" x14ac:dyDescent="0.25">
      <c r="A805" s="235" t="s">
        <v>1715</v>
      </c>
      <c r="B805" s="232" t="s">
        <v>1408</v>
      </c>
      <c r="C805" s="232" t="s">
        <v>100</v>
      </c>
      <c r="D805" s="232" t="s">
        <v>129</v>
      </c>
      <c r="E805" s="237" t="str">
        <f t="shared" si="68"/>
        <v>Men Senior</v>
      </c>
      <c r="F805" s="245">
        <v>33200</v>
      </c>
      <c r="G805" s="239">
        <f t="shared" si="69"/>
        <v>44926</v>
      </c>
      <c r="H805" s="240">
        <f t="shared" si="70"/>
        <v>32</v>
      </c>
      <c r="I805" s="237" t="str">
        <f t="shared" ref="I805:I829" si="71">IF(H805="","Senior",IF(H805&gt;59.999,"Grand Masters",IF(H805&gt;49.999,"Master",IF(H805&gt;39.999,"Veteran",IF(H805&gt;21.999,"Senior",IF(H805&gt;16.999,"U/21","U/16"))))))</f>
        <v>Senior</v>
      </c>
      <c r="J805" s="231" t="s">
        <v>1316</v>
      </c>
      <c r="K805" s="241">
        <v>90112300219</v>
      </c>
      <c r="L805" s="246" t="s">
        <v>1527</v>
      </c>
      <c r="N805" s="263"/>
      <c r="O805" s="278"/>
      <c r="P805" s="278"/>
      <c r="Q805" s="308"/>
    </row>
    <row r="806" spans="1:17" s="263" customFormat="1" x14ac:dyDescent="0.25">
      <c r="A806" s="264" t="s">
        <v>1716</v>
      </c>
      <c r="B806" s="265" t="s">
        <v>47</v>
      </c>
      <c r="C806" s="265" t="s">
        <v>437</v>
      </c>
      <c r="D806" s="265" t="s">
        <v>129</v>
      </c>
      <c r="E806" s="257" t="str">
        <f t="shared" si="68"/>
        <v>Men Veteran</v>
      </c>
      <c r="F806" s="266">
        <v>30202</v>
      </c>
      <c r="G806" s="259">
        <f t="shared" si="69"/>
        <v>44926</v>
      </c>
      <c r="H806" s="260">
        <f t="shared" si="70"/>
        <v>40</v>
      </c>
      <c r="I806" s="257" t="str">
        <f t="shared" si="71"/>
        <v>Veteran</v>
      </c>
      <c r="J806" s="256" t="s">
        <v>1316</v>
      </c>
      <c r="K806" s="261">
        <v>82090811250</v>
      </c>
      <c r="L806" s="262" t="s">
        <v>1527</v>
      </c>
      <c r="N806" s="27"/>
      <c r="O806" s="27"/>
      <c r="P806" s="27"/>
      <c r="Q806" s="308"/>
    </row>
    <row r="807" spans="1:17" s="27" customFormat="1" x14ac:dyDescent="0.25">
      <c r="A807" s="235" t="s">
        <v>1717</v>
      </c>
      <c r="B807" s="232" t="s">
        <v>1408</v>
      </c>
      <c r="C807" s="232" t="s">
        <v>1750</v>
      </c>
      <c r="D807" s="232" t="s">
        <v>96</v>
      </c>
      <c r="E807" s="237" t="str">
        <f t="shared" si="68"/>
        <v>Men U/21</v>
      </c>
      <c r="F807" s="245">
        <v>36972</v>
      </c>
      <c r="G807" s="239">
        <f t="shared" si="69"/>
        <v>44926</v>
      </c>
      <c r="H807" s="240">
        <f t="shared" si="70"/>
        <v>21</v>
      </c>
      <c r="I807" s="237" t="str">
        <f t="shared" si="71"/>
        <v>U/21</v>
      </c>
      <c r="J807" s="231" t="s">
        <v>1316</v>
      </c>
      <c r="K807" s="241">
        <v>1032200127</v>
      </c>
      <c r="L807" s="246" t="s">
        <v>1527</v>
      </c>
      <c r="O807" s="263"/>
      <c r="P807" s="263"/>
      <c r="Q807" s="307"/>
    </row>
    <row r="808" spans="1:17" s="27" customFormat="1" x14ac:dyDescent="0.25">
      <c r="A808" s="235" t="s">
        <v>1718</v>
      </c>
      <c r="B808" s="232" t="s">
        <v>1408</v>
      </c>
      <c r="C808" s="232" t="s">
        <v>1751</v>
      </c>
      <c r="D808" s="232" t="s">
        <v>78</v>
      </c>
      <c r="E808" s="237" t="str">
        <f t="shared" si="68"/>
        <v>Men Senior</v>
      </c>
      <c r="F808" s="245">
        <v>32452</v>
      </c>
      <c r="G808" s="239">
        <f t="shared" si="69"/>
        <v>44926</v>
      </c>
      <c r="H808" s="240">
        <f t="shared" si="70"/>
        <v>34</v>
      </c>
      <c r="I808" s="237" t="str">
        <f t="shared" si="71"/>
        <v>Senior</v>
      </c>
      <c r="J808" s="231" t="s">
        <v>1316</v>
      </c>
      <c r="K808" s="241">
        <v>88110500048</v>
      </c>
      <c r="L808" s="246" t="s">
        <v>1527</v>
      </c>
      <c r="Q808" s="308"/>
    </row>
    <row r="809" spans="1:17" s="27" customFormat="1" x14ac:dyDescent="0.25">
      <c r="A809" s="235" t="s">
        <v>1719</v>
      </c>
      <c r="B809" s="232" t="s">
        <v>1746</v>
      </c>
      <c r="C809" s="232" t="s">
        <v>100</v>
      </c>
      <c r="D809" s="232" t="s">
        <v>322</v>
      </c>
      <c r="E809" s="237" t="str">
        <f t="shared" si="68"/>
        <v>Men Master</v>
      </c>
      <c r="F809" s="245">
        <v>24702</v>
      </c>
      <c r="G809" s="239">
        <f t="shared" si="69"/>
        <v>44926</v>
      </c>
      <c r="H809" s="240">
        <f t="shared" si="70"/>
        <v>55</v>
      </c>
      <c r="I809" s="237" t="str">
        <f t="shared" si="71"/>
        <v>Master</v>
      </c>
      <c r="J809" s="231" t="s">
        <v>1316</v>
      </c>
      <c r="K809" s="241">
        <v>67081800238</v>
      </c>
      <c r="L809" s="246" t="s">
        <v>1527</v>
      </c>
      <c r="Q809" s="308"/>
    </row>
    <row r="810" spans="1:17" s="27" customFormat="1" x14ac:dyDescent="0.25">
      <c r="A810" s="235" t="s">
        <v>1720</v>
      </c>
      <c r="B810" s="232" t="s">
        <v>1830</v>
      </c>
      <c r="C810" s="232" t="s">
        <v>1754</v>
      </c>
      <c r="D810" s="232" t="s">
        <v>1753</v>
      </c>
      <c r="E810" s="237" t="str">
        <f t="shared" si="68"/>
        <v>Men Veteran</v>
      </c>
      <c r="F810" s="245">
        <v>30225</v>
      </c>
      <c r="G810" s="239">
        <f t="shared" si="69"/>
        <v>44926</v>
      </c>
      <c r="H810" s="240">
        <f t="shared" si="70"/>
        <v>40</v>
      </c>
      <c r="I810" s="237" t="str">
        <f t="shared" si="71"/>
        <v>Veteran</v>
      </c>
      <c r="J810" s="231" t="s">
        <v>1316</v>
      </c>
      <c r="K810" s="241" t="s">
        <v>1756</v>
      </c>
      <c r="L810" s="246" t="s">
        <v>1527</v>
      </c>
      <c r="N810" s="263"/>
      <c r="Q810" s="308"/>
    </row>
    <row r="811" spans="1:17" s="263" customFormat="1" x14ac:dyDescent="0.25">
      <c r="A811" s="264" t="s">
        <v>1721</v>
      </c>
      <c r="B811" s="265" t="s">
        <v>43</v>
      </c>
      <c r="C811" s="265" t="s">
        <v>341</v>
      </c>
      <c r="D811" s="265" t="s">
        <v>1752</v>
      </c>
      <c r="E811" s="257" t="str">
        <f t="shared" si="68"/>
        <v>Men Veteran</v>
      </c>
      <c r="F811" s="266">
        <v>29076</v>
      </c>
      <c r="G811" s="259">
        <f t="shared" si="69"/>
        <v>44926</v>
      </c>
      <c r="H811" s="260">
        <f t="shared" si="70"/>
        <v>43</v>
      </c>
      <c r="I811" s="257" t="str">
        <f t="shared" si="71"/>
        <v>Veteran</v>
      </c>
      <c r="J811" s="256" t="s">
        <v>1316</v>
      </c>
      <c r="K811" s="261">
        <v>79080900044</v>
      </c>
      <c r="L811" s="262" t="s">
        <v>1527</v>
      </c>
      <c r="N811" s="27"/>
      <c r="O811" s="27"/>
      <c r="P811" s="27"/>
      <c r="Q811" s="308"/>
    </row>
    <row r="812" spans="1:17" s="27" customFormat="1" x14ac:dyDescent="0.25">
      <c r="A812" s="235" t="s">
        <v>1722</v>
      </c>
      <c r="B812" s="232" t="s">
        <v>1547</v>
      </c>
      <c r="C812" s="232" t="s">
        <v>1755</v>
      </c>
      <c r="D812" s="232" t="s">
        <v>129</v>
      </c>
      <c r="E812" s="237" t="str">
        <f t="shared" si="68"/>
        <v>Men Senior</v>
      </c>
      <c r="F812" s="245">
        <v>30881</v>
      </c>
      <c r="G812" s="239">
        <f t="shared" si="69"/>
        <v>44926</v>
      </c>
      <c r="H812" s="240">
        <f t="shared" si="70"/>
        <v>38</v>
      </c>
      <c r="I812" s="237" t="str">
        <f t="shared" si="71"/>
        <v>Senior</v>
      </c>
      <c r="J812" s="231" t="s">
        <v>1316</v>
      </c>
      <c r="K812" s="241">
        <v>84071810227</v>
      </c>
      <c r="L812" s="246" t="s">
        <v>1527</v>
      </c>
      <c r="O812" s="263"/>
      <c r="P812" s="263"/>
      <c r="Q812" s="307"/>
    </row>
    <row r="813" spans="1:17" s="27" customFormat="1" x14ac:dyDescent="0.25">
      <c r="A813" s="235" t="s">
        <v>1723</v>
      </c>
      <c r="B813" s="232" t="s">
        <v>1746</v>
      </c>
      <c r="C813" s="232" t="s">
        <v>215</v>
      </c>
      <c r="D813" s="232" t="s">
        <v>1314</v>
      </c>
      <c r="E813" s="237" t="str">
        <f t="shared" si="68"/>
        <v>Men Senior</v>
      </c>
      <c r="F813" s="245">
        <v>33777</v>
      </c>
      <c r="G813" s="239">
        <f t="shared" si="69"/>
        <v>44926</v>
      </c>
      <c r="H813" s="240">
        <f t="shared" si="70"/>
        <v>30</v>
      </c>
      <c r="I813" s="237" t="str">
        <f t="shared" si="71"/>
        <v>Senior</v>
      </c>
      <c r="J813" s="231" t="s">
        <v>1316</v>
      </c>
      <c r="K813" s="241">
        <v>92062200684</v>
      </c>
      <c r="L813" s="246" t="s">
        <v>1527</v>
      </c>
      <c r="N813" s="287"/>
      <c r="Q813" s="308"/>
    </row>
    <row r="814" spans="1:17" s="287" customFormat="1" x14ac:dyDescent="0.25">
      <c r="A814" s="289" t="s">
        <v>1724</v>
      </c>
      <c r="B814" s="290" t="s">
        <v>41</v>
      </c>
      <c r="C814" s="290" t="s">
        <v>174</v>
      </c>
      <c r="D814" s="290" t="s">
        <v>1234</v>
      </c>
      <c r="E814" s="281" t="str">
        <f t="shared" si="68"/>
        <v>Men Senior</v>
      </c>
      <c r="F814" s="291">
        <v>34169</v>
      </c>
      <c r="G814" s="283">
        <f t="shared" si="69"/>
        <v>44926</v>
      </c>
      <c r="H814" s="284">
        <f t="shared" si="70"/>
        <v>29</v>
      </c>
      <c r="I814" s="281" t="str">
        <f t="shared" si="71"/>
        <v>Senior</v>
      </c>
      <c r="J814" s="280" t="s">
        <v>1316</v>
      </c>
      <c r="K814" s="285">
        <v>93071900147</v>
      </c>
      <c r="L814" s="286" t="s">
        <v>1527</v>
      </c>
      <c r="N814" s="263"/>
      <c r="O814" s="27"/>
      <c r="P814" s="27"/>
      <c r="Q814" s="308"/>
    </row>
    <row r="815" spans="1:17" s="263" customFormat="1" x14ac:dyDescent="0.25">
      <c r="A815" s="264" t="s">
        <v>1725</v>
      </c>
      <c r="B815" s="265" t="s">
        <v>43</v>
      </c>
      <c r="C815" s="265" t="s">
        <v>90</v>
      </c>
      <c r="D815" s="265" t="s">
        <v>212</v>
      </c>
      <c r="E815" s="257" t="str">
        <f t="shared" ref="E815:E846" si="72">IF(C815="NEW NAME","",CONCATENATE(J815," ",I815))</f>
        <v>Men Veteran</v>
      </c>
      <c r="F815" s="266">
        <v>27333</v>
      </c>
      <c r="G815" s="259">
        <f t="shared" si="69"/>
        <v>44926</v>
      </c>
      <c r="H815" s="260">
        <f t="shared" si="70"/>
        <v>48</v>
      </c>
      <c r="I815" s="257" t="str">
        <f t="shared" si="71"/>
        <v>Veteran</v>
      </c>
      <c r="J815" s="256" t="s">
        <v>1316</v>
      </c>
      <c r="K815" s="261">
        <v>741031114086</v>
      </c>
      <c r="L815" s="262" t="s">
        <v>1530</v>
      </c>
      <c r="N815" s="27"/>
      <c r="O815" s="287"/>
      <c r="P815" s="287"/>
      <c r="Q815" s="307"/>
    </row>
    <row r="816" spans="1:17" s="27" customFormat="1" x14ac:dyDescent="0.25">
      <c r="A816" s="235" t="s">
        <v>1726</v>
      </c>
      <c r="B816" s="232" t="s">
        <v>1408</v>
      </c>
      <c r="C816" s="232" t="s">
        <v>1758</v>
      </c>
      <c r="D816" s="232" t="s">
        <v>1759</v>
      </c>
      <c r="E816" s="237" t="str">
        <f t="shared" si="72"/>
        <v>Ladies Veteran</v>
      </c>
      <c r="F816" s="245">
        <v>27420</v>
      </c>
      <c r="G816" s="239">
        <f t="shared" si="69"/>
        <v>44926</v>
      </c>
      <c r="H816" s="240">
        <f t="shared" si="70"/>
        <v>47</v>
      </c>
      <c r="I816" s="237" t="str">
        <f t="shared" si="71"/>
        <v>Veteran</v>
      </c>
      <c r="J816" s="231" t="s">
        <v>67</v>
      </c>
      <c r="K816" s="241">
        <v>75012610172</v>
      </c>
      <c r="L816" s="246" t="s">
        <v>1527</v>
      </c>
      <c r="O816" s="263"/>
      <c r="P816" s="263"/>
      <c r="Q816" s="307"/>
    </row>
    <row r="817" spans="1:17" s="27" customFormat="1" x14ac:dyDescent="0.25">
      <c r="A817" s="235" t="s">
        <v>1727</v>
      </c>
      <c r="B817" s="232" t="s">
        <v>1387</v>
      </c>
      <c r="C817" s="232" t="s">
        <v>1176</v>
      </c>
      <c r="D817" s="232" t="s">
        <v>421</v>
      </c>
      <c r="E817" s="237" t="str">
        <f t="shared" si="72"/>
        <v>Men Senior</v>
      </c>
      <c r="F817" s="245">
        <v>32556</v>
      </c>
      <c r="G817" s="239">
        <f t="shared" si="69"/>
        <v>44926</v>
      </c>
      <c r="H817" s="240">
        <f t="shared" si="70"/>
        <v>33</v>
      </c>
      <c r="I817" s="237" t="str">
        <f t="shared" si="71"/>
        <v>Senior</v>
      </c>
      <c r="J817" s="231" t="s">
        <v>1316</v>
      </c>
      <c r="K817" s="241">
        <v>89021700042</v>
      </c>
      <c r="L817" s="246" t="s">
        <v>1527</v>
      </c>
      <c r="N817" s="263"/>
      <c r="Q817" s="308"/>
    </row>
    <row r="818" spans="1:17" s="263" customFormat="1" x14ac:dyDescent="0.25">
      <c r="A818" s="255" t="s">
        <v>1728</v>
      </c>
      <c r="B818" s="256" t="s">
        <v>39</v>
      </c>
      <c r="C818" s="256" t="s">
        <v>1760</v>
      </c>
      <c r="D818" s="256" t="s">
        <v>1761</v>
      </c>
      <c r="E818" s="257" t="str">
        <f t="shared" si="72"/>
        <v>Men Senior</v>
      </c>
      <c r="F818" s="258">
        <v>32176</v>
      </c>
      <c r="G818" s="259">
        <f t="shared" si="69"/>
        <v>44926</v>
      </c>
      <c r="H818" s="260">
        <f t="shared" si="70"/>
        <v>34</v>
      </c>
      <c r="I818" s="257" t="str">
        <f t="shared" si="71"/>
        <v>Senior</v>
      </c>
      <c r="J818" s="256" t="s">
        <v>1316</v>
      </c>
      <c r="K818" s="261">
        <v>8802035145086</v>
      </c>
      <c r="L818" s="262" t="s">
        <v>1530</v>
      </c>
      <c r="O818" s="27"/>
      <c r="P818" s="27"/>
      <c r="Q818" s="308"/>
    </row>
    <row r="819" spans="1:17" s="263" customFormat="1" x14ac:dyDescent="0.2">
      <c r="A819" s="255" t="s">
        <v>1729</v>
      </c>
      <c r="B819" s="256" t="s">
        <v>39</v>
      </c>
      <c r="C819" s="256" t="s">
        <v>457</v>
      </c>
      <c r="D819" s="256" t="s">
        <v>1761</v>
      </c>
      <c r="E819" s="257" t="str">
        <f t="shared" si="72"/>
        <v>Ladies Veteran</v>
      </c>
      <c r="F819" s="258">
        <v>27862</v>
      </c>
      <c r="G819" s="259">
        <f t="shared" si="69"/>
        <v>44926</v>
      </c>
      <c r="H819" s="260">
        <f t="shared" si="70"/>
        <v>46</v>
      </c>
      <c r="I819" s="257" t="str">
        <f t="shared" si="71"/>
        <v>Veteran</v>
      </c>
      <c r="J819" s="256" t="s">
        <v>67</v>
      </c>
      <c r="K819" s="261">
        <v>7604120008083</v>
      </c>
      <c r="L819" s="262" t="s">
        <v>1527</v>
      </c>
      <c r="Q819" s="307"/>
    </row>
    <row r="820" spans="1:17" s="263" customFormat="1" x14ac:dyDescent="0.25">
      <c r="A820" s="264" t="s">
        <v>1730</v>
      </c>
      <c r="B820" s="265" t="s">
        <v>48</v>
      </c>
      <c r="C820" s="265" t="s">
        <v>239</v>
      </c>
      <c r="D820" s="265" t="s">
        <v>337</v>
      </c>
      <c r="E820" s="257" t="str">
        <f t="shared" si="72"/>
        <v>Men Senior</v>
      </c>
      <c r="F820" s="266">
        <v>30877</v>
      </c>
      <c r="G820" s="259">
        <f t="shared" si="69"/>
        <v>44926</v>
      </c>
      <c r="H820" s="260">
        <f t="shared" si="70"/>
        <v>38</v>
      </c>
      <c r="I820" s="257" t="str">
        <f t="shared" si="71"/>
        <v>Senior</v>
      </c>
      <c r="J820" s="256" t="s">
        <v>1316</v>
      </c>
      <c r="K820" s="261">
        <v>84071410407</v>
      </c>
      <c r="L820" s="262" t="s">
        <v>1527</v>
      </c>
      <c r="N820" s="27"/>
      <c r="Q820" s="307"/>
    </row>
    <row r="821" spans="1:17" s="27" customFormat="1" x14ac:dyDescent="0.25">
      <c r="A821" s="235" t="s">
        <v>1731</v>
      </c>
      <c r="B821" s="232" t="s">
        <v>1294</v>
      </c>
      <c r="C821" s="232" t="s">
        <v>136</v>
      </c>
      <c r="D821" s="232" t="s">
        <v>393</v>
      </c>
      <c r="E821" s="237" t="str">
        <f t="shared" si="72"/>
        <v>Men Master</v>
      </c>
      <c r="F821" s="245">
        <v>25463</v>
      </c>
      <c r="G821" s="239">
        <f t="shared" si="69"/>
        <v>44926</v>
      </c>
      <c r="H821" s="240">
        <f t="shared" si="70"/>
        <v>53</v>
      </c>
      <c r="I821" s="237" t="str">
        <f t="shared" si="71"/>
        <v>Master</v>
      </c>
      <c r="J821" s="231" t="s">
        <v>1316</v>
      </c>
      <c r="K821" s="241">
        <v>69091700084</v>
      </c>
      <c r="L821" s="246" t="s">
        <v>1527</v>
      </c>
      <c r="O821" s="263"/>
      <c r="P821" s="263"/>
      <c r="Q821" s="307"/>
    </row>
    <row r="822" spans="1:17" s="27" customFormat="1" x14ac:dyDescent="0.25">
      <c r="A822" s="235" t="s">
        <v>1732</v>
      </c>
      <c r="B822" s="232" t="s">
        <v>1294</v>
      </c>
      <c r="C822" s="232" t="s">
        <v>1762</v>
      </c>
      <c r="D822" s="232" t="s">
        <v>393</v>
      </c>
      <c r="E822" s="237" t="str">
        <f t="shared" si="72"/>
        <v>Men Senior</v>
      </c>
      <c r="F822" s="245">
        <v>35812</v>
      </c>
      <c r="G822" s="239">
        <f t="shared" si="69"/>
        <v>44926</v>
      </c>
      <c r="H822" s="240">
        <f t="shared" si="70"/>
        <v>24</v>
      </c>
      <c r="I822" s="237" t="str">
        <f t="shared" si="71"/>
        <v>Senior</v>
      </c>
      <c r="J822" s="231" t="s">
        <v>1316</v>
      </c>
      <c r="K822" s="241">
        <v>98011700162</v>
      </c>
      <c r="L822" s="246" t="s">
        <v>1527</v>
      </c>
      <c r="N822" s="25"/>
      <c r="Q822" s="308"/>
    </row>
    <row r="823" spans="1:17" x14ac:dyDescent="0.25">
      <c r="A823" s="235" t="s">
        <v>1733</v>
      </c>
      <c r="B823" s="232" t="s">
        <v>1547</v>
      </c>
      <c r="C823" s="232" t="s">
        <v>1831</v>
      </c>
      <c r="D823" s="232" t="s">
        <v>1832</v>
      </c>
      <c r="E823" s="237" t="str">
        <f t="shared" si="72"/>
        <v>Men U/21</v>
      </c>
      <c r="F823" s="245">
        <v>37401</v>
      </c>
      <c r="G823" s="239">
        <f t="shared" si="69"/>
        <v>44926</v>
      </c>
      <c r="H823" s="240">
        <f t="shared" si="70"/>
        <v>20</v>
      </c>
      <c r="I823" s="237" t="str">
        <f t="shared" si="71"/>
        <v>U/21</v>
      </c>
      <c r="J823" s="231" t="s">
        <v>1316</v>
      </c>
      <c r="K823" s="241" t="s">
        <v>1945</v>
      </c>
      <c r="L823" s="246" t="s">
        <v>1527</v>
      </c>
      <c r="N823" s="287"/>
      <c r="O823" s="27"/>
      <c r="P823" s="27"/>
      <c r="Q823" s="308"/>
    </row>
    <row r="824" spans="1:17" s="287" customFormat="1" x14ac:dyDescent="0.25">
      <c r="A824" s="289" t="s">
        <v>1734</v>
      </c>
      <c r="B824" s="290" t="s">
        <v>42</v>
      </c>
      <c r="C824" s="290" t="s">
        <v>1763</v>
      </c>
      <c r="D824" s="290" t="s">
        <v>1764</v>
      </c>
      <c r="E824" s="281" t="str">
        <f t="shared" si="72"/>
        <v>Men Veteran</v>
      </c>
      <c r="F824" s="291">
        <v>28772</v>
      </c>
      <c r="G824" s="283">
        <f t="shared" si="69"/>
        <v>44926</v>
      </c>
      <c r="H824" s="284">
        <f t="shared" si="70"/>
        <v>44</v>
      </c>
      <c r="I824" s="281" t="str">
        <f t="shared" si="71"/>
        <v>Veteran</v>
      </c>
      <c r="J824" s="280" t="s">
        <v>1316</v>
      </c>
      <c r="K824" s="285">
        <v>78100910669</v>
      </c>
      <c r="L824" s="286" t="s">
        <v>1527</v>
      </c>
      <c r="O824" s="25"/>
      <c r="P824" s="25"/>
      <c r="Q824" s="307"/>
    </row>
    <row r="825" spans="1:17" s="287" customFormat="1" x14ac:dyDescent="0.25">
      <c r="A825" s="289" t="s">
        <v>1765</v>
      </c>
      <c r="B825" s="290" t="s">
        <v>42</v>
      </c>
      <c r="C825" s="290" t="s">
        <v>479</v>
      </c>
      <c r="D825" s="290" t="s">
        <v>1943</v>
      </c>
      <c r="E825" s="281" t="str">
        <f t="shared" si="72"/>
        <v>Men Veteran</v>
      </c>
      <c r="F825" s="291">
        <v>26739</v>
      </c>
      <c r="G825" s="283">
        <f t="shared" si="69"/>
        <v>44926</v>
      </c>
      <c r="H825" s="284">
        <f t="shared" si="70"/>
        <v>49</v>
      </c>
      <c r="I825" s="281" t="str">
        <f t="shared" si="71"/>
        <v>Veteran</v>
      </c>
      <c r="J825" s="280" t="s">
        <v>1316</v>
      </c>
      <c r="K825" s="285">
        <v>73031600347</v>
      </c>
      <c r="L825" s="286" t="s">
        <v>1527</v>
      </c>
      <c r="N825" s="263"/>
      <c r="Q825" s="307"/>
    </row>
    <row r="826" spans="1:17" s="263" customFormat="1" x14ac:dyDescent="0.25">
      <c r="A826" s="264" t="s">
        <v>1766</v>
      </c>
      <c r="B826" s="265" t="s">
        <v>48</v>
      </c>
      <c r="C826" s="265" t="s">
        <v>2006</v>
      </c>
      <c r="D826" s="265" t="s">
        <v>115</v>
      </c>
      <c r="E826" s="257" t="str">
        <f t="shared" si="72"/>
        <v>Men U/16</v>
      </c>
      <c r="F826" s="266">
        <v>39972</v>
      </c>
      <c r="G826" s="259">
        <f t="shared" si="69"/>
        <v>44926</v>
      </c>
      <c r="H826" s="260">
        <f t="shared" si="70"/>
        <v>13</v>
      </c>
      <c r="I826" s="257" t="str">
        <f t="shared" si="71"/>
        <v>U/16</v>
      </c>
      <c r="J826" s="256" t="s">
        <v>1316</v>
      </c>
      <c r="K826" s="261" t="s">
        <v>1980</v>
      </c>
      <c r="L826" s="262" t="s">
        <v>1527</v>
      </c>
      <c r="N826" s="27"/>
      <c r="O826" s="287"/>
      <c r="P826" s="287"/>
      <c r="Q826" s="307"/>
    </row>
    <row r="827" spans="1:17" s="27" customFormat="1" x14ac:dyDescent="0.25">
      <c r="A827" s="235" t="s">
        <v>1767</v>
      </c>
      <c r="B827" s="232" t="s">
        <v>1829</v>
      </c>
      <c r="C827" s="232" t="s">
        <v>1780</v>
      </c>
      <c r="D827" s="232" t="s">
        <v>190</v>
      </c>
      <c r="E827" s="237" t="str">
        <f t="shared" si="72"/>
        <v>Men Senior</v>
      </c>
      <c r="F827" s="245">
        <v>30496</v>
      </c>
      <c r="G827" s="239">
        <f t="shared" si="69"/>
        <v>44926</v>
      </c>
      <c r="H827" s="240">
        <f t="shared" si="70"/>
        <v>39</v>
      </c>
      <c r="I827" s="237" t="str">
        <f t="shared" si="71"/>
        <v>Senior</v>
      </c>
      <c r="J827" s="231" t="s">
        <v>1316</v>
      </c>
      <c r="K827" s="241">
        <v>85062910390</v>
      </c>
      <c r="L827" s="246" t="s">
        <v>1527</v>
      </c>
      <c r="N827" s="25"/>
      <c r="O827" s="263"/>
      <c r="P827" s="263"/>
      <c r="Q827" s="307"/>
    </row>
    <row r="828" spans="1:17" s="263" customFormat="1" x14ac:dyDescent="0.25">
      <c r="A828" s="264" t="s">
        <v>1768</v>
      </c>
      <c r="B828" s="256" t="s">
        <v>49</v>
      </c>
      <c r="C828" s="265" t="s">
        <v>1778</v>
      </c>
      <c r="D828" s="265" t="s">
        <v>1779</v>
      </c>
      <c r="E828" s="257" t="str">
        <f t="shared" si="72"/>
        <v>Men Grand Masters</v>
      </c>
      <c r="F828" s="266">
        <v>20876</v>
      </c>
      <c r="G828" s="259">
        <f t="shared" si="69"/>
        <v>44926</v>
      </c>
      <c r="H828" s="260">
        <f t="shared" si="70"/>
        <v>65</v>
      </c>
      <c r="I828" s="257" t="str">
        <f t="shared" si="71"/>
        <v>Grand Masters</v>
      </c>
      <c r="J828" s="256" t="s">
        <v>1316</v>
      </c>
      <c r="K828" s="261">
        <v>5702255115</v>
      </c>
      <c r="L828" s="262" t="s">
        <v>1530</v>
      </c>
      <c r="N828" s="27"/>
      <c r="O828" s="27"/>
      <c r="P828" s="27"/>
      <c r="Q828" s="308"/>
    </row>
    <row r="829" spans="1:17" s="27" customFormat="1" x14ac:dyDescent="0.25">
      <c r="A829" s="235" t="s">
        <v>1769</v>
      </c>
      <c r="B829" s="232" t="s">
        <v>1829</v>
      </c>
      <c r="C829" s="232" t="s">
        <v>1781</v>
      </c>
      <c r="D829" s="232" t="s">
        <v>1782</v>
      </c>
      <c r="E829" s="237" t="str">
        <f t="shared" si="72"/>
        <v>Men U/21</v>
      </c>
      <c r="F829" s="245">
        <v>38198</v>
      </c>
      <c r="G829" s="239">
        <f t="shared" si="69"/>
        <v>44926</v>
      </c>
      <c r="H829" s="240">
        <f t="shared" si="70"/>
        <v>18</v>
      </c>
      <c r="I829" s="237" t="str">
        <f t="shared" si="71"/>
        <v>U/21</v>
      </c>
      <c r="J829" s="231" t="s">
        <v>1316</v>
      </c>
      <c r="K829" s="241">
        <v>307045114088</v>
      </c>
      <c r="L829" s="246" t="s">
        <v>1530</v>
      </c>
      <c r="N829" s="278"/>
      <c r="O829" s="263"/>
      <c r="P829" s="263"/>
      <c r="Q829" s="307"/>
    </row>
    <row r="830" spans="1:17" s="27" customFormat="1" x14ac:dyDescent="0.25">
      <c r="A830" s="235" t="s">
        <v>1770</v>
      </c>
      <c r="B830" s="232" t="s">
        <v>1408</v>
      </c>
      <c r="C830" s="232" t="s">
        <v>1784</v>
      </c>
      <c r="D830" s="232" t="s">
        <v>358</v>
      </c>
      <c r="E830" s="237" t="str">
        <f t="shared" si="72"/>
        <v>Ladies Senior</v>
      </c>
      <c r="F830" s="245"/>
      <c r="G830" s="239">
        <f t="shared" si="69"/>
        <v>44926</v>
      </c>
      <c r="H830" s="240">
        <f t="shared" si="70"/>
        <v>123</v>
      </c>
      <c r="I830" s="237" t="s">
        <v>1506</v>
      </c>
      <c r="J830" s="231" t="s">
        <v>67</v>
      </c>
      <c r="K830" s="241"/>
      <c r="L830" s="246"/>
      <c r="N830" s="25"/>
      <c r="Q830" s="308"/>
    </row>
    <row r="831" spans="1:17" s="263" customFormat="1" x14ac:dyDescent="0.25">
      <c r="A831" s="264" t="s">
        <v>1771</v>
      </c>
      <c r="B831" s="256" t="s">
        <v>49</v>
      </c>
      <c r="C831" s="265" t="s">
        <v>1783</v>
      </c>
      <c r="D831" s="265" t="s">
        <v>1743</v>
      </c>
      <c r="E831" s="257" t="str">
        <f t="shared" si="72"/>
        <v>Men Senior</v>
      </c>
      <c r="F831" s="266">
        <v>35873</v>
      </c>
      <c r="G831" s="259">
        <f t="shared" si="69"/>
        <v>44926</v>
      </c>
      <c r="H831" s="260">
        <f t="shared" si="70"/>
        <v>24</v>
      </c>
      <c r="I831" s="257" t="str">
        <f t="shared" ref="I831:I862" si="73">IF(H831="","Senior",IF(H831&gt;59.999,"Grand Masters",IF(H831&gt;49.999,"Master",IF(H831&gt;39.999,"Veteran",IF(H831&gt;21.999,"Senior",IF(H831&gt;16.999,"U/21","U/16"))))))</f>
        <v>Senior</v>
      </c>
      <c r="J831" s="256" t="s">
        <v>1316</v>
      </c>
      <c r="K831" s="261">
        <v>98031900108</v>
      </c>
      <c r="L831" s="262" t="s">
        <v>1527</v>
      </c>
      <c r="N831" s="25"/>
      <c r="O831" s="27"/>
      <c r="P831" s="27"/>
      <c r="Q831" s="308"/>
    </row>
    <row r="832" spans="1:17" s="263" customFormat="1" ht="13.5" customHeight="1" x14ac:dyDescent="0.25">
      <c r="A832" s="264" t="s">
        <v>1772</v>
      </c>
      <c r="B832" s="256" t="s">
        <v>39</v>
      </c>
      <c r="C832" s="265" t="s">
        <v>108</v>
      </c>
      <c r="D832" s="265" t="s">
        <v>240</v>
      </c>
      <c r="E832" s="257" t="str">
        <f t="shared" si="72"/>
        <v>Men Senior</v>
      </c>
      <c r="F832" s="258">
        <v>34655</v>
      </c>
      <c r="G832" s="259">
        <f t="shared" si="69"/>
        <v>44926</v>
      </c>
      <c r="H832" s="260">
        <f t="shared" si="70"/>
        <v>28</v>
      </c>
      <c r="I832" s="257" t="str">
        <f t="shared" si="73"/>
        <v>Senior</v>
      </c>
      <c r="J832" s="256" t="s">
        <v>1316</v>
      </c>
      <c r="K832" s="261">
        <v>66091400053</v>
      </c>
      <c r="L832" s="262" t="s">
        <v>1527</v>
      </c>
      <c r="N832" s="278"/>
      <c r="Q832" s="307"/>
    </row>
    <row r="833" spans="1:17" s="27" customFormat="1" x14ac:dyDescent="0.25">
      <c r="A833" s="235" t="s">
        <v>1773</v>
      </c>
      <c r="B833" s="232" t="s">
        <v>1309</v>
      </c>
      <c r="C833" s="232" t="s">
        <v>1785</v>
      </c>
      <c r="D833" s="232" t="s">
        <v>129</v>
      </c>
      <c r="E833" s="237" t="str">
        <f t="shared" si="72"/>
        <v>Men Senior</v>
      </c>
      <c r="F833" s="245">
        <v>32432</v>
      </c>
      <c r="G833" s="239">
        <f t="shared" si="69"/>
        <v>44926</v>
      </c>
      <c r="H833" s="240">
        <f t="shared" si="70"/>
        <v>34</v>
      </c>
      <c r="I833" s="237" t="str">
        <f t="shared" si="73"/>
        <v>Senior</v>
      </c>
      <c r="J833" s="231" t="s">
        <v>1316</v>
      </c>
      <c r="K833" s="241">
        <v>88101600493</v>
      </c>
      <c r="L833" s="246" t="s">
        <v>1527</v>
      </c>
      <c r="O833" s="25"/>
      <c r="P833" s="25"/>
      <c r="Q833" s="307"/>
    </row>
    <row r="834" spans="1:17" s="27" customFormat="1" x14ac:dyDescent="0.25">
      <c r="A834" s="235" t="s">
        <v>1774</v>
      </c>
      <c r="B834" s="232" t="s">
        <v>1309</v>
      </c>
      <c r="C834" s="232" t="s">
        <v>1786</v>
      </c>
      <c r="D834" s="232" t="s">
        <v>129</v>
      </c>
      <c r="E834" s="237" t="str">
        <f t="shared" si="72"/>
        <v>Ladies Senior</v>
      </c>
      <c r="F834" s="245">
        <v>31484</v>
      </c>
      <c r="G834" s="239">
        <f t="shared" si="69"/>
        <v>44926</v>
      </c>
      <c r="H834" s="240">
        <f t="shared" si="70"/>
        <v>36</v>
      </c>
      <c r="I834" s="237" t="str">
        <f t="shared" si="73"/>
        <v>Senior</v>
      </c>
      <c r="J834" s="231" t="s">
        <v>67</v>
      </c>
      <c r="K834" s="241">
        <v>86031300575</v>
      </c>
      <c r="L834" s="246" t="s">
        <v>1527</v>
      </c>
      <c r="Q834" s="308"/>
    </row>
    <row r="835" spans="1:17" s="27" customFormat="1" x14ac:dyDescent="0.25">
      <c r="A835" s="235" t="s">
        <v>1775</v>
      </c>
      <c r="B835" s="232" t="s">
        <v>1309</v>
      </c>
      <c r="C835" s="232" t="s">
        <v>1787</v>
      </c>
      <c r="D835" s="232" t="s">
        <v>1788</v>
      </c>
      <c r="E835" s="237" t="str">
        <f t="shared" si="72"/>
        <v>Men U/16</v>
      </c>
      <c r="F835" s="245">
        <v>39919</v>
      </c>
      <c r="G835" s="239">
        <f t="shared" si="69"/>
        <v>44926</v>
      </c>
      <c r="H835" s="240">
        <f t="shared" si="70"/>
        <v>13</v>
      </c>
      <c r="I835" s="237" t="str">
        <f t="shared" si="73"/>
        <v>U/16</v>
      </c>
      <c r="J835" s="231" t="s">
        <v>1316</v>
      </c>
      <c r="K835" s="241"/>
      <c r="L835" s="246" t="s">
        <v>1527</v>
      </c>
      <c r="N835" s="263"/>
      <c r="Q835" s="308"/>
    </row>
    <row r="836" spans="1:17" s="263" customFormat="1" x14ac:dyDescent="0.25">
      <c r="A836" s="255" t="s">
        <v>1776</v>
      </c>
      <c r="B836" s="256" t="s">
        <v>37</v>
      </c>
      <c r="C836" s="256" t="s">
        <v>92</v>
      </c>
      <c r="D836" s="256" t="s">
        <v>1972</v>
      </c>
      <c r="E836" s="257" t="str">
        <f t="shared" si="72"/>
        <v>Men Senior</v>
      </c>
      <c r="F836" s="258">
        <v>33363</v>
      </c>
      <c r="G836" s="259">
        <f t="shared" si="69"/>
        <v>44926</v>
      </c>
      <c r="H836" s="260">
        <f t="shared" si="70"/>
        <v>31</v>
      </c>
      <c r="I836" s="257" t="str">
        <f t="shared" si="73"/>
        <v>Senior</v>
      </c>
      <c r="J836" s="256" t="s">
        <v>1316</v>
      </c>
      <c r="K836" s="261">
        <v>91050500237</v>
      </c>
      <c r="L836" s="262" t="s">
        <v>1527</v>
      </c>
      <c r="N836" s="287"/>
      <c r="O836" s="27"/>
      <c r="P836" s="27"/>
      <c r="Q836" s="308"/>
    </row>
    <row r="837" spans="1:17" s="287" customFormat="1" x14ac:dyDescent="0.25">
      <c r="A837" s="289" t="s">
        <v>1777</v>
      </c>
      <c r="B837" s="290" t="s">
        <v>42</v>
      </c>
      <c r="C837" s="290" t="s">
        <v>1833</v>
      </c>
      <c r="D837" s="290" t="s">
        <v>1687</v>
      </c>
      <c r="E837" s="281" t="str">
        <f t="shared" si="72"/>
        <v>Men Master</v>
      </c>
      <c r="F837" s="291">
        <v>23428</v>
      </c>
      <c r="G837" s="283">
        <f t="shared" si="69"/>
        <v>44926</v>
      </c>
      <c r="H837" s="284">
        <f t="shared" si="70"/>
        <v>58</v>
      </c>
      <c r="I837" s="281" t="str">
        <f t="shared" si="73"/>
        <v>Master</v>
      </c>
      <c r="J837" s="280" t="s">
        <v>1316</v>
      </c>
      <c r="K837" s="285">
        <v>64021600264</v>
      </c>
      <c r="L837" s="286" t="s">
        <v>1527</v>
      </c>
      <c r="N837" s="25"/>
      <c r="O837" s="263"/>
      <c r="P837" s="263"/>
      <c r="Q837" s="307"/>
    </row>
    <row r="838" spans="1:17" x14ac:dyDescent="0.25">
      <c r="A838" s="235" t="s">
        <v>1791</v>
      </c>
      <c r="B838" s="231" t="s">
        <v>1307</v>
      </c>
      <c r="C838" s="232" t="s">
        <v>284</v>
      </c>
      <c r="D838" s="232" t="s">
        <v>153</v>
      </c>
      <c r="E838" s="237" t="str">
        <f t="shared" si="72"/>
        <v>Men Veteran</v>
      </c>
      <c r="F838" s="245">
        <v>29946</v>
      </c>
      <c r="G838" s="239">
        <f t="shared" si="69"/>
        <v>44926</v>
      </c>
      <c r="H838" s="240">
        <f t="shared" si="70"/>
        <v>41</v>
      </c>
      <c r="I838" s="237" t="str">
        <f t="shared" si="73"/>
        <v>Veteran</v>
      </c>
      <c r="J838" s="231" t="s">
        <v>1316</v>
      </c>
      <c r="K838" s="241">
        <v>81122650051</v>
      </c>
      <c r="L838" s="246" t="s">
        <v>1527</v>
      </c>
      <c r="N838" s="287"/>
      <c r="O838" s="287"/>
      <c r="P838" s="287"/>
    </row>
    <row r="839" spans="1:17" s="287" customFormat="1" ht="13.5" customHeight="1" x14ac:dyDescent="0.25">
      <c r="A839" s="289" t="s">
        <v>1792</v>
      </c>
      <c r="B839" s="290" t="s">
        <v>42</v>
      </c>
      <c r="C839" s="290" t="s">
        <v>1479</v>
      </c>
      <c r="D839" s="290" t="s">
        <v>1764</v>
      </c>
      <c r="E839" s="281" t="str">
        <f t="shared" si="72"/>
        <v>Men Grand Masters</v>
      </c>
      <c r="F839" s="291">
        <v>19844</v>
      </c>
      <c r="G839" s="283">
        <f t="shared" si="69"/>
        <v>44926</v>
      </c>
      <c r="H839" s="284">
        <f t="shared" si="70"/>
        <v>68</v>
      </c>
      <c r="I839" s="281" t="str">
        <f t="shared" si="73"/>
        <v>Grand Masters</v>
      </c>
      <c r="J839" s="280" t="s">
        <v>1316</v>
      </c>
      <c r="K839" s="285">
        <v>54043000227</v>
      </c>
      <c r="L839" s="286" t="s">
        <v>1527</v>
      </c>
      <c r="N839" s="263"/>
      <c r="O839" s="25"/>
      <c r="P839" s="25"/>
      <c r="Q839" s="307"/>
    </row>
    <row r="840" spans="1:17" s="263" customFormat="1" x14ac:dyDescent="0.25">
      <c r="A840" s="264" t="s">
        <v>1793</v>
      </c>
      <c r="B840" s="265" t="s">
        <v>50</v>
      </c>
      <c r="C840" s="265" t="s">
        <v>1834</v>
      </c>
      <c r="D840" s="265" t="s">
        <v>421</v>
      </c>
      <c r="E840" s="257" t="str">
        <f t="shared" si="72"/>
        <v>Men Senior</v>
      </c>
      <c r="F840" s="266">
        <v>31313</v>
      </c>
      <c r="G840" s="259">
        <f t="shared" si="69"/>
        <v>44926</v>
      </c>
      <c r="H840" s="260">
        <f t="shared" si="70"/>
        <v>37</v>
      </c>
      <c r="I840" s="257" t="str">
        <f t="shared" si="73"/>
        <v>Senior</v>
      </c>
      <c r="J840" s="256" t="s">
        <v>1316</v>
      </c>
      <c r="K840" s="261">
        <v>85092350070</v>
      </c>
      <c r="L840" s="262" t="s">
        <v>1527</v>
      </c>
      <c r="O840" s="287"/>
      <c r="P840" s="287"/>
      <c r="Q840" s="307"/>
    </row>
    <row r="841" spans="1:17" s="263" customFormat="1" x14ac:dyDescent="0.25">
      <c r="A841" s="264" t="s">
        <v>1794</v>
      </c>
      <c r="B841" s="265" t="s">
        <v>50</v>
      </c>
      <c r="C841" s="265" t="s">
        <v>1835</v>
      </c>
      <c r="D841" s="265" t="s">
        <v>1836</v>
      </c>
      <c r="E841" s="257" t="str">
        <f t="shared" si="72"/>
        <v>Men Master</v>
      </c>
      <c r="F841" s="266">
        <v>26186</v>
      </c>
      <c r="G841" s="259">
        <f t="shared" si="69"/>
        <v>44926</v>
      </c>
      <c r="H841" s="260">
        <f t="shared" si="70"/>
        <v>51</v>
      </c>
      <c r="I841" s="257" t="str">
        <f t="shared" si="73"/>
        <v>Master</v>
      </c>
      <c r="J841" s="256" t="s">
        <v>1316</v>
      </c>
      <c r="K841" s="261">
        <v>71091000417</v>
      </c>
      <c r="L841" s="262" t="s">
        <v>1527</v>
      </c>
      <c r="N841" s="25"/>
      <c r="Q841" s="307"/>
    </row>
    <row r="842" spans="1:17" x14ac:dyDescent="0.25">
      <c r="A842" s="235" t="s">
        <v>1795</v>
      </c>
      <c r="B842" s="231" t="s">
        <v>1293</v>
      </c>
      <c r="C842" s="232" t="s">
        <v>1736</v>
      </c>
      <c r="D842" s="232" t="s">
        <v>190</v>
      </c>
      <c r="E842" s="237" t="str">
        <f t="shared" si="72"/>
        <v>Men Veteran</v>
      </c>
      <c r="F842" s="245">
        <v>27270</v>
      </c>
      <c r="G842" s="239">
        <f t="shared" si="69"/>
        <v>44926</v>
      </c>
      <c r="H842" s="240">
        <f t="shared" si="70"/>
        <v>48</v>
      </c>
      <c r="I842" s="237" t="str">
        <f t="shared" si="73"/>
        <v>Veteran</v>
      </c>
      <c r="J842" s="231" t="s">
        <v>1316</v>
      </c>
      <c r="K842" s="241">
        <v>74082900195</v>
      </c>
      <c r="L842" s="246" t="s">
        <v>1527</v>
      </c>
      <c r="O842" s="263"/>
      <c r="P842" s="263"/>
    </row>
    <row r="843" spans="1:17" x14ac:dyDescent="0.25">
      <c r="A843" s="235" t="s">
        <v>1796</v>
      </c>
      <c r="B843" s="231" t="s">
        <v>1293</v>
      </c>
      <c r="C843" s="232" t="s">
        <v>1837</v>
      </c>
      <c r="D843" s="232" t="s">
        <v>190</v>
      </c>
      <c r="E843" s="237" t="str">
        <f t="shared" si="72"/>
        <v>Men U/16</v>
      </c>
      <c r="F843" s="245">
        <v>40247</v>
      </c>
      <c r="G843" s="239">
        <f t="shared" si="69"/>
        <v>44926</v>
      </c>
      <c r="H843" s="240">
        <f t="shared" si="70"/>
        <v>12</v>
      </c>
      <c r="I843" s="237" t="str">
        <f t="shared" si="73"/>
        <v>U/16</v>
      </c>
      <c r="J843" s="231" t="s">
        <v>1316</v>
      </c>
      <c r="K843" s="241">
        <v>20100310</v>
      </c>
      <c r="L843" s="246" t="s">
        <v>1527</v>
      </c>
      <c r="N843" s="27"/>
    </row>
    <row r="844" spans="1:17" s="27" customFormat="1" x14ac:dyDescent="0.25">
      <c r="A844" s="235" t="s">
        <v>1797</v>
      </c>
      <c r="B844" s="232" t="s">
        <v>1293</v>
      </c>
      <c r="C844" s="232" t="s">
        <v>1838</v>
      </c>
      <c r="D844" s="232" t="s">
        <v>1839</v>
      </c>
      <c r="E844" s="237" t="str">
        <f t="shared" si="72"/>
        <v>Men Senior</v>
      </c>
      <c r="F844" s="245">
        <v>30502</v>
      </c>
      <c r="G844" s="239">
        <f t="shared" si="69"/>
        <v>44926</v>
      </c>
      <c r="H844" s="240">
        <f t="shared" si="70"/>
        <v>39</v>
      </c>
      <c r="I844" s="237" t="str">
        <f t="shared" si="73"/>
        <v>Senior</v>
      </c>
      <c r="J844" s="231" t="s">
        <v>1316</v>
      </c>
      <c r="K844" s="241">
        <v>83070510094</v>
      </c>
      <c r="L844" s="246" t="s">
        <v>1527</v>
      </c>
      <c r="N844" s="25"/>
      <c r="O844" s="25"/>
      <c r="P844" s="25"/>
      <c r="Q844" s="307"/>
    </row>
    <row r="845" spans="1:17" x14ac:dyDescent="0.25">
      <c r="A845" s="235" t="s">
        <v>1798</v>
      </c>
      <c r="B845" s="231" t="s">
        <v>1293</v>
      </c>
      <c r="C845" s="232" t="s">
        <v>1840</v>
      </c>
      <c r="D845" s="232" t="s">
        <v>152</v>
      </c>
      <c r="E845" s="237" t="str">
        <f t="shared" si="72"/>
        <v>Ladies Master</v>
      </c>
      <c r="F845" s="245">
        <v>24234</v>
      </c>
      <c r="G845" s="239">
        <f t="shared" si="69"/>
        <v>44926</v>
      </c>
      <c r="H845" s="240">
        <f t="shared" si="70"/>
        <v>56</v>
      </c>
      <c r="I845" s="237" t="str">
        <f t="shared" si="73"/>
        <v>Master</v>
      </c>
      <c r="J845" s="231" t="s">
        <v>67</v>
      </c>
      <c r="K845" s="241">
        <v>8111180023084</v>
      </c>
      <c r="L845" s="246" t="s">
        <v>1530</v>
      </c>
      <c r="N845" s="27"/>
      <c r="O845" s="27"/>
      <c r="P845" s="27"/>
      <c r="Q845" s="308"/>
    </row>
    <row r="846" spans="1:17" s="27" customFormat="1" x14ac:dyDescent="0.25">
      <c r="A846" s="235" t="s">
        <v>1799</v>
      </c>
      <c r="B846" s="231" t="s">
        <v>1408</v>
      </c>
      <c r="C846" s="232" t="s">
        <v>374</v>
      </c>
      <c r="D846" s="232" t="s">
        <v>96</v>
      </c>
      <c r="E846" s="237" t="str">
        <f t="shared" si="72"/>
        <v>Men Veteran</v>
      </c>
      <c r="F846" s="245">
        <v>30112</v>
      </c>
      <c r="G846" s="239">
        <f t="shared" si="69"/>
        <v>44926</v>
      </c>
      <c r="H846" s="240">
        <f t="shared" si="70"/>
        <v>40</v>
      </c>
      <c r="I846" s="237" t="str">
        <f t="shared" si="73"/>
        <v>Veteran</v>
      </c>
      <c r="J846" s="231" t="s">
        <v>1316</v>
      </c>
      <c r="K846" s="241">
        <v>82061010001</v>
      </c>
      <c r="L846" s="246" t="s">
        <v>1527</v>
      </c>
      <c r="N846" s="278"/>
      <c r="O846" s="25"/>
      <c r="P846" s="25"/>
      <c r="Q846" s="307"/>
    </row>
    <row r="847" spans="1:17" s="278" customFormat="1" x14ac:dyDescent="0.25">
      <c r="A847" s="264" t="s">
        <v>1800</v>
      </c>
      <c r="B847" s="256" t="s">
        <v>47</v>
      </c>
      <c r="C847" s="265" t="s">
        <v>127</v>
      </c>
      <c r="D847" s="265" t="s">
        <v>1841</v>
      </c>
      <c r="E847" s="257" t="str">
        <f t="shared" ref="E847:E881" si="74">IF(C847="NEW NAME","",CONCATENATE(J847," ",I847))</f>
        <v>Men Senior</v>
      </c>
      <c r="F847" s="266">
        <v>31513</v>
      </c>
      <c r="G847" s="259">
        <f t="shared" si="69"/>
        <v>44926</v>
      </c>
      <c r="H847" s="260">
        <f t="shared" si="70"/>
        <v>36</v>
      </c>
      <c r="I847" s="257" t="str">
        <f t="shared" si="73"/>
        <v>Senior</v>
      </c>
      <c r="J847" s="256" t="s">
        <v>1316</v>
      </c>
      <c r="K847" s="261">
        <v>8604115163082</v>
      </c>
      <c r="L847" s="262" t="s">
        <v>1530</v>
      </c>
      <c r="N847" s="263"/>
      <c r="O847" s="27"/>
      <c r="P847" s="27"/>
      <c r="Q847" s="308"/>
    </row>
    <row r="848" spans="1:17" s="263" customFormat="1" x14ac:dyDescent="0.25">
      <c r="A848" s="264" t="s">
        <v>1801</v>
      </c>
      <c r="B848" s="265" t="s">
        <v>47</v>
      </c>
      <c r="C848" s="265" t="s">
        <v>1962</v>
      </c>
      <c r="D848" s="265" t="s">
        <v>254</v>
      </c>
      <c r="E848" s="257" t="str">
        <f t="shared" si="74"/>
        <v>Men U/16</v>
      </c>
      <c r="F848" s="266">
        <v>40312</v>
      </c>
      <c r="G848" s="259">
        <f t="shared" si="69"/>
        <v>44926</v>
      </c>
      <c r="H848" s="260">
        <f t="shared" si="70"/>
        <v>12</v>
      </c>
      <c r="I848" s="257" t="str">
        <f t="shared" si="73"/>
        <v>U/16</v>
      </c>
      <c r="J848" s="256" t="s">
        <v>1316</v>
      </c>
      <c r="K848" s="261">
        <v>20101014</v>
      </c>
      <c r="L848" s="262" t="s">
        <v>1527</v>
      </c>
      <c r="N848" s="27"/>
      <c r="O848" s="278"/>
      <c r="P848" s="278"/>
      <c r="Q848" s="308"/>
    </row>
    <row r="849" spans="1:17" s="27" customFormat="1" x14ac:dyDescent="0.25">
      <c r="A849" s="235" t="s">
        <v>1802</v>
      </c>
      <c r="B849" s="232" t="s">
        <v>1308</v>
      </c>
      <c r="C849" s="232" t="s">
        <v>97</v>
      </c>
      <c r="D849" s="232" t="s">
        <v>1842</v>
      </c>
      <c r="E849" s="237" t="str">
        <f t="shared" si="74"/>
        <v>Men Veteran</v>
      </c>
      <c r="F849" s="245">
        <v>28138</v>
      </c>
      <c r="G849" s="239">
        <f t="shared" si="69"/>
        <v>44926</v>
      </c>
      <c r="H849" s="240">
        <f t="shared" si="70"/>
        <v>45</v>
      </c>
      <c r="I849" s="237" t="str">
        <f t="shared" si="73"/>
        <v>Veteran</v>
      </c>
      <c r="J849" s="231" t="s">
        <v>1316</v>
      </c>
      <c r="K849" s="241">
        <v>77011310215</v>
      </c>
      <c r="L849" s="246" t="s">
        <v>1744</v>
      </c>
      <c r="O849" s="263"/>
      <c r="P849" s="263"/>
      <c r="Q849" s="307"/>
    </row>
    <row r="850" spans="1:17" s="27" customFormat="1" x14ac:dyDescent="0.25">
      <c r="A850" s="235" t="s">
        <v>1803</v>
      </c>
      <c r="B850" s="231" t="s">
        <v>1308</v>
      </c>
      <c r="C850" s="232" t="s">
        <v>359</v>
      </c>
      <c r="D850" s="232" t="s">
        <v>1843</v>
      </c>
      <c r="E850" s="237" t="str">
        <f t="shared" si="74"/>
        <v>Men Master</v>
      </c>
      <c r="F850" s="245">
        <v>26600</v>
      </c>
      <c r="G850" s="239">
        <f t="shared" si="69"/>
        <v>44926</v>
      </c>
      <c r="H850" s="240">
        <f t="shared" si="70"/>
        <v>50</v>
      </c>
      <c r="I850" s="237" t="str">
        <f t="shared" si="73"/>
        <v>Master</v>
      </c>
      <c r="J850" s="231" t="s">
        <v>1316</v>
      </c>
      <c r="K850" s="241">
        <v>72102800075</v>
      </c>
      <c r="L850" s="246" t="s">
        <v>1527</v>
      </c>
      <c r="N850" s="287"/>
      <c r="Q850" s="308"/>
    </row>
    <row r="851" spans="1:17" s="287" customFormat="1" x14ac:dyDescent="0.25">
      <c r="A851" s="289" t="s">
        <v>1804</v>
      </c>
      <c r="B851" s="290" t="s">
        <v>49</v>
      </c>
      <c r="C851" s="290" t="s">
        <v>1844</v>
      </c>
      <c r="D851" s="290" t="s">
        <v>1972</v>
      </c>
      <c r="E851" s="281" t="str">
        <f t="shared" si="74"/>
        <v>Men U/16</v>
      </c>
      <c r="F851" s="291">
        <v>40532</v>
      </c>
      <c r="G851" s="283">
        <f t="shared" si="69"/>
        <v>44926</v>
      </c>
      <c r="H851" s="284">
        <f t="shared" si="70"/>
        <v>12</v>
      </c>
      <c r="I851" s="281" t="str">
        <f t="shared" si="73"/>
        <v>U/16</v>
      </c>
      <c r="J851" s="280" t="s">
        <v>1316</v>
      </c>
      <c r="K851" s="285">
        <v>20101220</v>
      </c>
      <c r="L851" s="286" t="s">
        <v>1527</v>
      </c>
      <c r="N851" s="25"/>
      <c r="O851" s="27"/>
      <c r="P851" s="27"/>
      <c r="Q851" s="308"/>
    </row>
    <row r="852" spans="1:17" x14ac:dyDescent="0.25">
      <c r="A852" s="235" t="s">
        <v>1805</v>
      </c>
      <c r="B852" s="231" t="s">
        <v>1308</v>
      </c>
      <c r="C852" s="232" t="s">
        <v>1845</v>
      </c>
      <c r="D852" s="232" t="s">
        <v>1288</v>
      </c>
      <c r="E852" s="237" t="str">
        <f t="shared" si="74"/>
        <v>Men U/16</v>
      </c>
      <c r="F852" s="245">
        <v>40822</v>
      </c>
      <c r="G852" s="239">
        <f t="shared" si="69"/>
        <v>44926</v>
      </c>
      <c r="H852" s="240">
        <f t="shared" si="70"/>
        <v>11</v>
      </c>
      <c r="I852" s="237" t="str">
        <f t="shared" si="73"/>
        <v>U/16</v>
      </c>
      <c r="J852" s="231" t="s">
        <v>1316</v>
      </c>
      <c r="K852" s="241">
        <v>20111006</v>
      </c>
      <c r="L852" s="246" t="s">
        <v>1527</v>
      </c>
      <c r="N852" s="263"/>
      <c r="O852" s="287"/>
      <c r="P852" s="287"/>
    </row>
    <row r="853" spans="1:17" s="263" customFormat="1" x14ac:dyDescent="0.25">
      <c r="A853" s="264" t="s">
        <v>1806</v>
      </c>
      <c r="B853" s="265" t="s">
        <v>40</v>
      </c>
      <c r="C853" s="265" t="s">
        <v>1576</v>
      </c>
      <c r="D853" s="265" t="s">
        <v>1112</v>
      </c>
      <c r="E853" s="257" t="str">
        <f t="shared" si="74"/>
        <v>Men Senior</v>
      </c>
      <c r="F853" s="266">
        <v>32125</v>
      </c>
      <c r="G853" s="259">
        <f t="shared" si="69"/>
        <v>44926</v>
      </c>
      <c r="H853" s="260">
        <f t="shared" si="70"/>
        <v>35</v>
      </c>
      <c r="I853" s="257" t="str">
        <f t="shared" si="73"/>
        <v>Senior</v>
      </c>
      <c r="J853" s="256" t="s">
        <v>1316</v>
      </c>
      <c r="K853" s="261">
        <v>87121400030</v>
      </c>
      <c r="L853" s="262" t="s">
        <v>1527</v>
      </c>
      <c r="O853" s="25"/>
      <c r="P853" s="25"/>
      <c r="Q853" s="307"/>
    </row>
    <row r="854" spans="1:17" s="263" customFormat="1" x14ac:dyDescent="0.25">
      <c r="A854" s="264" t="s">
        <v>1807</v>
      </c>
      <c r="B854" s="265" t="s">
        <v>40</v>
      </c>
      <c r="C854" s="265" t="s">
        <v>1496</v>
      </c>
      <c r="D854" s="265" t="s">
        <v>1112</v>
      </c>
      <c r="E854" s="257" t="str">
        <f t="shared" si="74"/>
        <v>Ladies Senior</v>
      </c>
      <c r="F854" s="266">
        <v>32014</v>
      </c>
      <c r="G854" s="259">
        <f t="shared" si="69"/>
        <v>44926</v>
      </c>
      <c r="H854" s="260">
        <f t="shared" si="70"/>
        <v>35</v>
      </c>
      <c r="I854" s="257" t="str">
        <f t="shared" si="73"/>
        <v>Senior</v>
      </c>
      <c r="J854" s="256" t="s">
        <v>67</v>
      </c>
      <c r="K854" s="261">
        <v>87082500076</v>
      </c>
      <c r="L854" s="262" t="s">
        <v>1527</v>
      </c>
      <c r="Q854" s="307"/>
    </row>
    <row r="855" spans="1:17" s="263" customFormat="1" x14ac:dyDescent="0.2">
      <c r="A855" s="255" t="s">
        <v>1808</v>
      </c>
      <c r="B855" s="256" t="s">
        <v>39</v>
      </c>
      <c r="C855" s="256" t="s">
        <v>1524</v>
      </c>
      <c r="D855" s="256" t="s">
        <v>1846</v>
      </c>
      <c r="E855" s="257" t="str">
        <f t="shared" si="74"/>
        <v>Men Senior</v>
      </c>
      <c r="F855" s="258">
        <v>32872</v>
      </c>
      <c r="G855" s="259">
        <f t="shared" si="69"/>
        <v>44926</v>
      </c>
      <c r="H855" s="260">
        <f t="shared" si="70"/>
        <v>33</v>
      </c>
      <c r="I855" s="257" t="str">
        <f t="shared" si="73"/>
        <v>Senior</v>
      </c>
      <c r="J855" s="256" t="s">
        <v>1316</v>
      </c>
      <c r="K855" s="261">
        <v>89123000031</v>
      </c>
      <c r="L855" s="262" t="s">
        <v>1527</v>
      </c>
      <c r="Q855" s="307"/>
    </row>
    <row r="856" spans="1:17" s="263" customFormat="1" x14ac:dyDescent="0.25">
      <c r="A856" s="255" t="s">
        <v>1809</v>
      </c>
      <c r="B856" s="256" t="s">
        <v>37</v>
      </c>
      <c r="C856" s="256" t="s">
        <v>120</v>
      </c>
      <c r="D856" s="256" t="s">
        <v>1847</v>
      </c>
      <c r="E856" s="257" t="str">
        <f t="shared" si="74"/>
        <v>Men Master</v>
      </c>
      <c r="F856" s="258">
        <v>24698</v>
      </c>
      <c r="G856" s="259">
        <f t="shared" si="69"/>
        <v>44926</v>
      </c>
      <c r="H856" s="260">
        <f t="shared" si="70"/>
        <v>55</v>
      </c>
      <c r="I856" s="257" t="str">
        <f t="shared" si="73"/>
        <v>Master</v>
      </c>
      <c r="J856" s="256" t="s">
        <v>1316</v>
      </c>
      <c r="K856" s="261">
        <v>67081400299</v>
      </c>
      <c r="L856" s="262" t="s">
        <v>1527</v>
      </c>
      <c r="N856" s="27"/>
      <c r="Q856" s="307"/>
    </row>
    <row r="857" spans="1:17" s="27" customFormat="1" x14ac:dyDescent="0.25">
      <c r="A857" s="235" t="s">
        <v>1810</v>
      </c>
      <c r="B857" s="232" t="s">
        <v>1746</v>
      </c>
      <c r="C857" s="232" t="s">
        <v>453</v>
      </c>
      <c r="D857" s="232" t="s">
        <v>1311</v>
      </c>
      <c r="E857" s="237" t="str">
        <f t="shared" si="74"/>
        <v>Men U/16</v>
      </c>
      <c r="F857" s="245">
        <v>39896</v>
      </c>
      <c r="G857" s="239">
        <f t="shared" si="69"/>
        <v>44926</v>
      </c>
      <c r="H857" s="240">
        <f t="shared" si="70"/>
        <v>13</v>
      </c>
      <c r="I857" s="237" t="str">
        <f t="shared" si="73"/>
        <v>U/16</v>
      </c>
      <c r="J857" s="231" t="s">
        <v>1316</v>
      </c>
      <c r="K857" s="241"/>
      <c r="L857" s="246" t="s">
        <v>1527</v>
      </c>
      <c r="O857" s="263"/>
      <c r="P857" s="263"/>
      <c r="Q857" s="307"/>
    </row>
    <row r="858" spans="1:17" s="27" customFormat="1" x14ac:dyDescent="0.25">
      <c r="A858" s="235" t="s">
        <v>1811</v>
      </c>
      <c r="B858" s="232" t="s">
        <v>1746</v>
      </c>
      <c r="C858" s="232" t="s">
        <v>1848</v>
      </c>
      <c r="D858" s="232" t="s">
        <v>1311</v>
      </c>
      <c r="E858" s="237" t="str">
        <f t="shared" si="74"/>
        <v>Men Veteran</v>
      </c>
      <c r="F858" s="245">
        <v>29180</v>
      </c>
      <c r="G858" s="239">
        <f t="shared" si="69"/>
        <v>44926</v>
      </c>
      <c r="H858" s="240">
        <f t="shared" si="70"/>
        <v>43</v>
      </c>
      <c r="I858" s="237" t="str">
        <f t="shared" si="73"/>
        <v>Veteran</v>
      </c>
      <c r="J858" s="231" t="s">
        <v>1316</v>
      </c>
      <c r="K858" s="241">
        <v>79112110515</v>
      </c>
      <c r="L858" s="246" t="s">
        <v>1527</v>
      </c>
      <c r="N858" s="287"/>
      <c r="Q858" s="308"/>
    </row>
    <row r="859" spans="1:17" s="287" customFormat="1" x14ac:dyDescent="0.25">
      <c r="A859" s="289" t="s">
        <v>1812</v>
      </c>
      <c r="B859" s="290" t="s">
        <v>41</v>
      </c>
      <c r="C859" s="290" t="s">
        <v>1849</v>
      </c>
      <c r="D859" s="290" t="s">
        <v>1850</v>
      </c>
      <c r="E859" s="281" t="str">
        <f t="shared" si="74"/>
        <v>Men Senior</v>
      </c>
      <c r="F859" s="291">
        <v>31744</v>
      </c>
      <c r="G859" s="283">
        <f t="shared" si="69"/>
        <v>44926</v>
      </c>
      <c r="H859" s="284">
        <f t="shared" si="70"/>
        <v>36</v>
      </c>
      <c r="I859" s="281" t="str">
        <f t="shared" si="73"/>
        <v>Senior</v>
      </c>
      <c r="J859" s="280" t="s">
        <v>1316</v>
      </c>
      <c r="K859" s="285">
        <v>86112800373</v>
      </c>
      <c r="L859" s="286" t="s">
        <v>1527</v>
      </c>
      <c r="N859" s="263"/>
      <c r="O859" s="27"/>
      <c r="P859" s="27"/>
      <c r="Q859" s="308"/>
    </row>
    <row r="860" spans="1:17" s="263" customFormat="1" x14ac:dyDescent="0.25">
      <c r="A860" s="264" t="s">
        <v>1813</v>
      </c>
      <c r="B860" s="265" t="s">
        <v>38</v>
      </c>
      <c r="C860" s="265" t="s">
        <v>1783</v>
      </c>
      <c r="D860" s="265" t="s">
        <v>91</v>
      </c>
      <c r="E860" s="257" t="str">
        <f t="shared" si="74"/>
        <v>Men Senior</v>
      </c>
      <c r="F860" s="266">
        <v>32567</v>
      </c>
      <c r="G860" s="259">
        <f t="shared" si="69"/>
        <v>44926</v>
      </c>
      <c r="H860" s="260">
        <f t="shared" si="70"/>
        <v>33</v>
      </c>
      <c r="I860" s="257" t="str">
        <f t="shared" si="73"/>
        <v>Senior</v>
      </c>
      <c r="J860" s="256" t="s">
        <v>1316</v>
      </c>
      <c r="K860" s="261">
        <v>89022800091</v>
      </c>
      <c r="L860" s="262" t="s">
        <v>1527</v>
      </c>
      <c r="N860" s="25"/>
      <c r="O860" s="287"/>
      <c r="P860" s="287"/>
      <c r="Q860" s="307"/>
    </row>
    <row r="861" spans="1:17" x14ac:dyDescent="0.25">
      <c r="A861" s="235" t="s">
        <v>1814</v>
      </c>
      <c r="B861" s="231" t="s">
        <v>1293</v>
      </c>
      <c r="C861" s="232" t="s">
        <v>83</v>
      </c>
      <c r="D861" s="232" t="s">
        <v>152</v>
      </c>
      <c r="E861" s="237" t="str">
        <f t="shared" si="74"/>
        <v>Men Grand Masters</v>
      </c>
      <c r="F861" s="245">
        <v>21348</v>
      </c>
      <c r="G861" s="239">
        <f t="shared" si="69"/>
        <v>44926</v>
      </c>
      <c r="H861" s="240">
        <f t="shared" si="70"/>
        <v>64</v>
      </c>
      <c r="I861" s="237" t="str">
        <f t="shared" si="73"/>
        <v>Grand Masters</v>
      </c>
      <c r="J861" s="231" t="s">
        <v>1316</v>
      </c>
      <c r="K861" s="241">
        <v>57112300185</v>
      </c>
      <c r="L861" s="246" t="s">
        <v>1527</v>
      </c>
      <c r="N861" s="27"/>
      <c r="O861" s="263"/>
      <c r="P861" s="263"/>
    </row>
    <row r="862" spans="1:17" s="27" customFormat="1" x14ac:dyDescent="0.25">
      <c r="A862" s="235" t="s">
        <v>1815</v>
      </c>
      <c r="B862" s="232" t="s">
        <v>1293</v>
      </c>
      <c r="C862" s="232" t="s">
        <v>448</v>
      </c>
      <c r="D862" s="232" t="s">
        <v>91</v>
      </c>
      <c r="E862" s="237" t="str">
        <f t="shared" si="74"/>
        <v>Men Senior</v>
      </c>
      <c r="F862" s="245">
        <v>35214</v>
      </c>
      <c r="G862" s="239">
        <f t="shared" si="69"/>
        <v>44926</v>
      </c>
      <c r="H862" s="240">
        <f t="shared" si="70"/>
        <v>26</v>
      </c>
      <c r="I862" s="237" t="str">
        <f t="shared" si="73"/>
        <v>Senior</v>
      </c>
      <c r="J862" s="231" t="s">
        <v>1316</v>
      </c>
      <c r="K862" s="241">
        <v>96052900342</v>
      </c>
      <c r="L862" s="246" t="s">
        <v>1744</v>
      </c>
      <c r="O862" s="25"/>
      <c r="P862" s="25"/>
      <c r="Q862" s="307"/>
    </row>
    <row r="863" spans="1:17" s="27" customFormat="1" x14ac:dyDescent="0.25">
      <c r="A863" s="235" t="s">
        <v>1816</v>
      </c>
      <c r="B863" s="232" t="s">
        <v>1293</v>
      </c>
      <c r="C863" s="232" t="s">
        <v>104</v>
      </c>
      <c r="D863" s="232" t="s">
        <v>216</v>
      </c>
      <c r="E863" s="237" t="str">
        <f t="shared" si="74"/>
        <v>Men Senior</v>
      </c>
      <c r="F863" s="245">
        <v>35874</v>
      </c>
      <c r="G863" s="239">
        <f t="shared" si="69"/>
        <v>44926</v>
      </c>
      <c r="H863" s="240">
        <f t="shared" si="70"/>
        <v>24</v>
      </c>
      <c r="I863" s="237" t="str">
        <f t="shared" ref="I863:I881" si="75">IF(H863="","Senior",IF(H863&gt;59.999,"Grand Masters",IF(H863&gt;49.999,"Master",IF(H863&gt;39.999,"Veteran",IF(H863&gt;21.999,"Senior",IF(H863&gt;16.999,"U/21","U/16"))))))</f>
        <v>Senior</v>
      </c>
      <c r="J863" s="231" t="s">
        <v>1316</v>
      </c>
      <c r="K863" s="241">
        <v>98032000186</v>
      </c>
      <c r="L863" s="246" t="s">
        <v>1527</v>
      </c>
      <c r="N863" s="263"/>
      <c r="Q863" s="308"/>
    </row>
    <row r="864" spans="1:17" s="263" customFormat="1" x14ac:dyDescent="0.25">
      <c r="A864" s="264" t="s">
        <v>1817</v>
      </c>
      <c r="B864" s="256" t="s">
        <v>50</v>
      </c>
      <c r="C864" s="265" t="s">
        <v>1851</v>
      </c>
      <c r="D864" s="265" t="s">
        <v>385</v>
      </c>
      <c r="E864" s="257" t="str">
        <f t="shared" si="74"/>
        <v>Men U/21</v>
      </c>
      <c r="F864" s="266">
        <v>37877</v>
      </c>
      <c r="G864" s="259">
        <f t="shared" si="69"/>
        <v>44926</v>
      </c>
      <c r="H864" s="260">
        <f t="shared" si="70"/>
        <v>19</v>
      </c>
      <c r="I864" s="257" t="str">
        <f t="shared" si="75"/>
        <v>U/21</v>
      </c>
      <c r="J864" s="256" t="s">
        <v>1316</v>
      </c>
      <c r="K864" s="261">
        <v>19930919</v>
      </c>
      <c r="L864" s="262" t="s">
        <v>1527</v>
      </c>
      <c r="O864" s="27"/>
      <c r="P864" s="27"/>
      <c r="Q864" s="308"/>
    </row>
    <row r="865" spans="1:17" s="263" customFormat="1" x14ac:dyDescent="0.25">
      <c r="A865" s="264" t="s">
        <v>1818</v>
      </c>
      <c r="B865" s="265" t="s">
        <v>50</v>
      </c>
      <c r="C865" s="265" t="s">
        <v>1482</v>
      </c>
      <c r="D865" s="265" t="s">
        <v>1152</v>
      </c>
      <c r="E865" s="257" t="str">
        <f t="shared" si="74"/>
        <v>Men Senior</v>
      </c>
      <c r="F865" s="266">
        <v>33357</v>
      </c>
      <c r="G865" s="259">
        <f t="shared" si="69"/>
        <v>44926</v>
      </c>
      <c r="H865" s="260">
        <f t="shared" si="70"/>
        <v>31</v>
      </c>
      <c r="I865" s="257" t="str">
        <f t="shared" si="75"/>
        <v>Senior</v>
      </c>
      <c r="J865" s="256" t="s">
        <v>1316</v>
      </c>
      <c r="K865" s="261">
        <v>91042900108</v>
      </c>
      <c r="L865" s="262" t="s">
        <v>1527</v>
      </c>
      <c r="N865" s="25"/>
      <c r="Q865" s="307"/>
    </row>
    <row r="866" spans="1:17" x14ac:dyDescent="0.25">
      <c r="A866" s="235" t="s">
        <v>1819</v>
      </c>
      <c r="B866" s="231" t="s">
        <v>1293</v>
      </c>
      <c r="C866" s="232" t="s">
        <v>1862</v>
      </c>
      <c r="D866" s="232" t="s">
        <v>332</v>
      </c>
      <c r="E866" s="237" t="str">
        <f t="shared" si="74"/>
        <v>Ladies Senior</v>
      </c>
      <c r="F866" s="245">
        <v>32924</v>
      </c>
      <c r="G866" s="239">
        <f t="shared" si="69"/>
        <v>44926</v>
      </c>
      <c r="H866" s="240">
        <f t="shared" si="70"/>
        <v>32</v>
      </c>
      <c r="I866" s="237" t="str">
        <f t="shared" si="75"/>
        <v>Senior</v>
      </c>
      <c r="J866" s="231" t="s">
        <v>67</v>
      </c>
      <c r="K866" s="241">
        <v>6605070111083</v>
      </c>
      <c r="L866" s="246" t="s">
        <v>1530</v>
      </c>
      <c r="N866" s="27"/>
      <c r="O866" s="263"/>
      <c r="P866" s="263"/>
    </row>
    <row r="867" spans="1:17" s="27" customFormat="1" x14ac:dyDescent="0.25">
      <c r="A867" s="235" t="s">
        <v>1820</v>
      </c>
      <c r="B867" s="232" t="s">
        <v>1829</v>
      </c>
      <c r="C867" s="232" t="s">
        <v>1754</v>
      </c>
      <c r="D867" s="232" t="s">
        <v>1863</v>
      </c>
      <c r="E867" s="237" t="str">
        <f t="shared" si="74"/>
        <v>Men Veteran</v>
      </c>
      <c r="F867" s="245">
        <v>30225</v>
      </c>
      <c r="G867" s="239">
        <f t="shared" si="69"/>
        <v>44926</v>
      </c>
      <c r="H867" s="240">
        <f t="shared" si="70"/>
        <v>40</v>
      </c>
      <c r="I867" s="237" t="str">
        <f t="shared" si="75"/>
        <v>Veteran</v>
      </c>
      <c r="J867" s="231" t="s">
        <v>1316</v>
      </c>
      <c r="K867" s="241">
        <v>8210015061085</v>
      </c>
      <c r="L867" s="246" t="s">
        <v>1527</v>
      </c>
      <c r="O867" s="25"/>
      <c r="P867" s="25"/>
      <c r="Q867" s="307"/>
    </row>
    <row r="868" spans="1:17" s="27" customFormat="1" x14ac:dyDescent="0.25">
      <c r="A868" s="235" t="s">
        <v>1821</v>
      </c>
      <c r="B868" s="232" t="s">
        <v>1449</v>
      </c>
      <c r="C868" s="232" t="s">
        <v>1864</v>
      </c>
      <c r="D868" s="232" t="s">
        <v>1872</v>
      </c>
      <c r="E868" s="237" t="str">
        <f t="shared" si="74"/>
        <v>Men Veteran</v>
      </c>
      <c r="F868" s="245">
        <v>29765</v>
      </c>
      <c r="G868" s="239">
        <f t="shared" ref="G868:G881" si="76">$G$5</f>
        <v>44926</v>
      </c>
      <c r="H868" s="240">
        <f t="shared" ref="H868:H881" si="77">INT(YEARFRAC(F868,G868))</f>
        <v>41</v>
      </c>
      <c r="I868" s="237" t="str">
        <f t="shared" si="75"/>
        <v>Veteran</v>
      </c>
      <c r="J868" s="231" t="s">
        <v>1316</v>
      </c>
      <c r="K868" s="241">
        <v>81062810694</v>
      </c>
      <c r="L868" s="246"/>
      <c r="N868" s="278"/>
      <c r="Q868" s="308"/>
    </row>
    <row r="869" spans="1:17" s="278" customFormat="1" x14ac:dyDescent="0.25">
      <c r="A869" s="264" t="s">
        <v>1822</v>
      </c>
      <c r="B869" s="265" t="s">
        <v>38</v>
      </c>
      <c r="C869" s="265" t="s">
        <v>1785</v>
      </c>
      <c r="D869" s="265" t="s">
        <v>1681</v>
      </c>
      <c r="E869" s="257" t="str">
        <f t="shared" si="74"/>
        <v>Men Master</v>
      </c>
      <c r="F869" s="266">
        <v>25088</v>
      </c>
      <c r="G869" s="259">
        <f t="shared" si="76"/>
        <v>44926</v>
      </c>
      <c r="H869" s="260">
        <f t="shared" si="77"/>
        <v>54</v>
      </c>
      <c r="I869" s="257" t="str">
        <f t="shared" si="75"/>
        <v>Master</v>
      </c>
      <c r="J869" s="256" t="s">
        <v>1316</v>
      </c>
      <c r="K869" s="261">
        <v>68090710131</v>
      </c>
      <c r="L869" s="262" t="s">
        <v>1527</v>
      </c>
      <c r="N869" s="27"/>
      <c r="O869" s="27"/>
      <c r="P869" s="27"/>
      <c r="Q869" s="308"/>
    </row>
    <row r="870" spans="1:17" s="27" customFormat="1" x14ac:dyDescent="0.25">
      <c r="A870" s="235" t="s">
        <v>1823</v>
      </c>
      <c r="B870" s="232" t="s">
        <v>1547</v>
      </c>
      <c r="C870" s="232" t="s">
        <v>97</v>
      </c>
      <c r="D870" s="232" t="s">
        <v>1866</v>
      </c>
      <c r="E870" s="237" t="str">
        <f t="shared" si="74"/>
        <v>Men Veteran</v>
      </c>
      <c r="F870" s="245">
        <v>29484</v>
      </c>
      <c r="G870" s="239">
        <f t="shared" si="76"/>
        <v>44926</v>
      </c>
      <c r="H870" s="240">
        <f t="shared" si="77"/>
        <v>42</v>
      </c>
      <c r="I870" s="237" t="str">
        <f t="shared" si="75"/>
        <v>Veteran</v>
      </c>
      <c r="J870" s="231" t="s">
        <v>1316</v>
      </c>
      <c r="K870" s="241">
        <v>80092010717</v>
      </c>
      <c r="L870" s="246" t="s">
        <v>1527</v>
      </c>
      <c r="N870" s="263"/>
      <c r="O870" s="278"/>
      <c r="P870" s="278"/>
      <c r="Q870" s="308"/>
    </row>
    <row r="871" spans="1:17" s="263" customFormat="1" x14ac:dyDescent="0.25">
      <c r="A871" s="264" t="s">
        <v>1824</v>
      </c>
      <c r="B871" s="265" t="s">
        <v>43</v>
      </c>
      <c r="C871" s="265" t="s">
        <v>188</v>
      </c>
      <c r="D871" s="265" t="s">
        <v>1435</v>
      </c>
      <c r="E871" s="257" t="str">
        <f t="shared" si="74"/>
        <v>Men Master</v>
      </c>
      <c r="F871" s="266">
        <v>26271</v>
      </c>
      <c r="G871" s="259">
        <f t="shared" si="76"/>
        <v>44926</v>
      </c>
      <c r="H871" s="260">
        <f t="shared" si="77"/>
        <v>51</v>
      </c>
      <c r="I871" s="257" t="str">
        <f t="shared" si="75"/>
        <v>Master</v>
      </c>
      <c r="J871" s="256" t="s">
        <v>1316</v>
      </c>
      <c r="K871" s="261">
        <v>7112045083082</v>
      </c>
      <c r="L871" s="262" t="s">
        <v>1527</v>
      </c>
      <c r="N871" s="25"/>
      <c r="O871" s="27"/>
      <c r="P871" s="27"/>
      <c r="Q871" s="308"/>
    </row>
    <row r="872" spans="1:17" x14ac:dyDescent="0.2">
      <c r="A872" s="230" t="s">
        <v>1825</v>
      </c>
      <c r="B872" s="231" t="s">
        <v>1310</v>
      </c>
      <c r="C872" s="231" t="s">
        <v>1102</v>
      </c>
      <c r="D872" s="231" t="s">
        <v>1867</v>
      </c>
      <c r="E872" s="237" t="str">
        <f t="shared" si="74"/>
        <v>Men Senior</v>
      </c>
      <c r="F872" s="242">
        <v>31191</v>
      </c>
      <c r="G872" s="239">
        <f t="shared" si="76"/>
        <v>44926</v>
      </c>
      <c r="H872" s="240">
        <f t="shared" si="77"/>
        <v>37</v>
      </c>
      <c r="I872" s="237" t="str">
        <f t="shared" si="75"/>
        <v>Senior</v>
      </c>
      <c r="J872" s="231" t="s">
        <v>1316</v>
      </c>
      <c r="K872" s="241">
        <v>85052410867</v>
      </c>
      <c r="L872" s="246" t="s">
        <v>1527</v>
      </c>
      <c r="O872" s="263"/>
      <c r="P872" s="263"/>
    </row>
    <row r="873" spans="1:17" ht="13.5" customHeight="1" x14ac:dyDescent="0.2">
      <c r="A873" s="230" t="s">
        <v>1826</v>
      </c>
      <c r="B873" s="231" t="s">
        <v>1293</v>
      </c>
      <c r="C873" s="231" t="s">
        <v>119</v>
      </c>
      <c r="D873" s="231" t="s">
        <v>1886</v>
      </c>
      <c r="E873" s="237" t="str">
        <f t="shared" si="74"/>
        <v>Men Senior</v>
      </c>
      <c r="F873" s="242">
        <v>30329</v>
      </c>
      <c r="G873" s="239">
        <f t="shared" si="76"/>
        <v>44926</v>
      </c>
      <c r="H873" s="240">
        <f t="shared" si="77"/>
        <v>39</v>
      </c>
      <c r="I873" s="237" t="str">
        <f t="shared" si="75"/>
        <v>Senior</v>
      </c>
      <c r="J873" s="231" t="s">
        <v>1316</v>
      </c>
      <c r="K873" s="241">
        <v>58061200600</v>
      </c>
      <c r="L873" s="246" t="s">
        <v>1527</v>
      </c>
    </row>
    <row r="874" spans="1:17" ht="13.5" customHeight="1" x14ac:dyDescent="0.25">
      <c r="A874" s="235" t="s">
        <v>1827</v>
      </c>
      <c r="B874" s="231" t="s">
        <v>1293</v>
      </c>
      <c r="C874" s="232" t="s">
        <v>1887</v>
      </c>
      <c r="D874" s="232" t="s">
        <v>385</v>
      </c>
      <c r="E874" s="237" t="str">
        <f t="shared" si="74"/>
        <v>Men Grand Masters</v>
      </c>
      <c r="F874" s="245">
        <v>21147</v>
      </c>
      <c r="G874" s="239">
        <f t="shared" si="76"/>
        <v>44926</v>
      </c>
      <c r="H874" s="240">
        <f t="shared" si="77"/>
        <v>65</v>
      </c>
      <c r="I874" s="237" t="str">
        <f t="shared" si="75"/>
        <v>Grand Masters</v>
      </c>
      <c r="J874" s="231" t="s">
        <v>1316</v>
      </c>
      <c r="K874" s="241"/>
      <c r="L874" s="246" t="s">
        <v>1545</v>
      </c>
      <c r="N874" s="263"/>
    </row>
    <row r="875" spans="1:17" s="263" customFormat="1" ht="13.5" customHeight="1" x14ac:dyDescent="0.25">
      <c r="A875" s="264" t="s">
        <v>1874</v>
      </c>
      <c r="B875" s="265" t="s">
        <v>39</v>
      </c>
      <c r="C875" s="265" t="s">
        <v>351</v>
      </c>
      <c r="D875" s="265" t="s">
        <v>1194</v>
      </c>
      <c r="E875" s="257" t="str">
        <f t="shared" si="74"/>
        <v>Men Master</v>
      </c>
      <c r="F875" s="266">
        <v>25068</v>
      </c>
      <c r="G875" s="259">
        <f t="shared" si="76"/>
        <v>44926</v>
      </c>
      <c r="H875" s="260">
        <f t="shared" si="77"/>
        <v>54</v>
      </c>
      <c r="I875" s="257" t="str">
        <f t="shared" si="75"/>
        <v>Master</v>
      </c>
      <c r="J875" s="256" t="s">
        <v>1316</v>
      </c>
      <c r="K875" s="261">
        <v>78110610137</v>
      </c>
      <c r="L875" s="262" t="s">
        <v>1957</v>
      </c>
      <c r="N875" s="27"/>
      <c r="O875" s="25"/>
      <c r="P875" s="25"/>
      <c r="Q875" s="307"/>
    </row>
    <row r="876" spans="1:17" s="27" customFormat="1" x14ac:dyDescent="0.25">
      <c r="A876" s="235" t="s">
        <v>1875</v>
      </c>
      <c r="B876" s="232" t="s">
        <v>1547</v>
      </c>
      <c r="C876" s="232" t="s">
        <v>1888</v>
      </c>
      <c r="D876" s="232" t="s">
        <v>1889</v>
      </c>
      <c r="E876" s="237" t="str">
        <f t="shared" si="74"/>
        <v>Ladies Veteran</v>
      </c>
      <c r="F876" s="245">
        <v>29140</v>
      </c>
      <c r="G876" s="239">
        <f t="shared" si="76"/>
        <v>44926</v>
      </c>
      <c r="H876" s="240">
        <f t="shared" si="77"/>
        <v>43</v>
      </c>
      <c r="I876" s="237" t="str">
        <f t="shared" si="75"/>
        <v>Veteran</v>
      </c>
      <c r="J876" s="231" t="s">
        <v>67</v>
      </c>
      <c r="K876" s="241"/>
      <c r="L876" s="246"/>
      <c r="N876" s="25"/>
      <c r="O876" s="263"/>
      <c r="P876" s="263"/>
      <c r="Q876" s="307"/>
    </row>
    <row r="877" spans="1:17" s="263" customFormat="1" ht="13.5" customHeight="1" x14ac:dyDescent="0.25">
      <c r="A877" s="264" t="s">
        <v>1876</v>
      </c>
      <c r="B877" s="256" t="s">
        <v>43</v>
      </c>
      <c r="C877" s="265" t="s">
        <v>1891</v>
      </c>
      <c r="D877" s="265" t="s">
        <v>1892</v>
      </c>
      <c r="E877" s="257" t="str">
        <f t="shared" si="74"/>
        <v>Ladies Veteran</v>
      </c>
      <c r="F877" s="266">
        <v>29908</v>
      </c>
      <c r="G877" s="259">
        <f t="shared" si="76"/>
        <v>44926</v>
      </c>
      <c r="H877" s="260">
        <f t="shared" si="77"/>
        <v>41</v>
      </c>
      <c r="I877" s="257" t="str">
        <f t="shared" si="75"/>
        <v>Veteran</v>
      </c>
      <c r="J877" s="256" t="s">
        <v>67</v>
      </c>
      <c r="K877" s="261">
        <v>79030810092</v>
      </c>
      <c r="L877" s="343" t="s">
        <v>1527</v>
      </c>
      <c r="O877" s="278"/>
      <c r="P877" s="278"/>
      <c r="Q877" s="308"/>
    </row>
    <row r="878" spans="1:17" s="263" customFormat="1" x14ac:dyDescent="0.25">
      <c r="A878" s="264" t="s">
        <v>1877</v>
      </c>
      <c r="B878" s="265" t="s">
        <v>43</v>
      </c>
      <c r="C878" s="265" t="s">
        <v>1163</v>
      </c>
      <c r="D878" s="265" t="s">
        <v>1938</v>
      </c>
      <c r="E878" s="257" t="str">
        <f t="shared" si="74"/>
        <v>Men Senior</v>
      </c>
      <c r="F878" s="266">
        <v>35492</v>
      </c>
      <c r="G878" s="259">
        <f t="shared" si="76"/>
        <v>44926</v>
      </c>
      <c r="H878" s="260">
        <f t="shared" si="77"/>
        <v>25</v>
      </c>
      <c r="I878" s="257" t="str">
        <f t="shared" si="75"/>
        <v>Senior</v>
      </c>
      <c r="J878" s="265" t="s">
        <v>1316</v>
      </c>
      <c r="K878" s="261">
        <v>97030300076</v>
      </c>
      <c r="L878" s="267" t="s">
        <v>1527</v>
      </c>
      <c r="N878" s="25"/>
      <c r="O878" s="25"/>
      <c r="P878" s="25"/>
      <c r="Q878" s="307"/>
    </row>
    <row r="879" spans="1:17" s="263" customFormat="1" x14ac:dyDescent="0.25">
      <c r="A879" s="264" t="s">
        <v>1878</v>
      </c>
      <c r="B879" s="265" t="s">
        <v>38</v>
      </c>
      <c r="C879" s="265" t="s">
        <v>482</v>
      </c>
      <c r="D879" s="265" t="s">
        <v>1940</v>
      </c>
      <c r="E879" s="257" t="str">
        <f t="shared" si="74"/>
        <v>Men Senior</v>
      </c>
      <c r="F879" s="266">
        <v>36876</v>
      </c>
      <c r="G879" s="259">
        <f t="shared" si="76"/>
        <v>44926</v>
      </c>
      <c r="H879" s="260">
        <f t="shared" si="77"/>
        <v>22</v>
      </c>
      <c r="I879" s="257" t="str">
        <f t="shared" si="75"/>
        <v>Senior</v>
      </c>
      <c r="J879" s="265" t="s">
        <v>1316</v>
      </c>
      <c r="K879" s="305" t="s">
        <v>1986</v>
      </c>
      <c r="L879" s="262" t="s">
        <v>1527</v>
      </c>
      <c r="N879" s="287"/>
      <c r="Q879" s="307"/>
    </row>
    <row r="880" spans="1:17" s="287" customFormat="1" x14ac:dyDescent="0.25">
      <c r="A880" s="289" t="s">
        <v>1879</v>
      </c>
      <c r="B880" s="290" t="s">
        <v>42</v>
      </c>
      <c r="C880" s="290" t="s">
        <v>188</v>
      </c>
      <c r="D880" s="290" t="s">
        <v>1941</v>
      </c>
      <c r="E880" s="281" t="str">
        <f t="shared" si="74"/>
        <v>Men Grand Masters</v>
      </c>
      <c r="F880" s="291">
        <v>19709</v>
      </c>
      <c r="G880" s="283">
        <f t="shared" si="76"/>
        <v>44926</v>
      </c>
      <c r="H880" s="284">
        <f t="shared" si="77"/>
        <v>69</v>
      </c>
      <c r="I880" s="281" t="str">
        <f t="shared" si="75"/>
        <v>Grand Masters</v>
      </c>
      <c r="J880" s="290" t="s">
        <v>1316</v>
      </c>
      <c r="K880" s="285">
        <v>53121600435</v>
      </c>
      <c r="L880" s="295" t="s">
        <v>1527</v>
      </c>
      <c r="N880" s="263"/>
      <c r="O880" s="263"/>
      <c r="P880" s="263"/>
      <c r="Q880" s="307"/>
    </row>
    <row r="881" spans="1:17" x14ac:dyDescent="0.25">
      <c r="A881" s="235" t="s">
        <v>1880</v>
      </c>
      <c r="B881" s="232" t="s">
        <v>1307</v>
      </c>
      <c r="C881" s="232" t="s">
        <v>73</v>
      </c>
      <c r="D881" s="232" t="s">
        <v>1944</v>
      </c>
      <c r="E881" s="237" t="str">
        <f t="shared" si="74"/>
        <v>Men Senior</v>
      </c>
      <c r="F881" s="245">
        <v>35541</v>
      </c>
      <c r="G881" s="239">
        <f t="shared" si="76"/>
        <v>44926</v>
      </c>
      <c r="H881" s="240">
        <f t="shared" si="77"/>
        <v>25</v>
      </c>
      <c r="I881" s="237" t="str">
        <f t="shared" si="75"/>
        <v>Senior</v>
      </c>
      <c r="J881" s="232" t="s">
        <v>1316</v>
      </c>
      <c r="K881" s="241">
        <v>97042100468</v>
      </c>
      <c r="L881" s="247" t="s">
        <v>1527</v>
      </c>
      <c r="N881" s="263"/>
      <c r="O881" s="287"/>
      <c r="P881" s="287"/>
    </row>
    <row r="882" spans="1:17" s="263" customFormat="1" x14ac:dyDescent="0.25">
      <c r="A882" s="264" t="s">
        <v>1881</v>
      </c>
      <c r="B882" s="265" t="s">
        <v>43</v>
      </c>
      <c r="C882" s="265" t="s">
        <v>307</v>
      </c>
      <c r="D882" s="265" t="s">
        <v>1946</v>
      </c>
      <c r="E882" s="257" t="str">
        <f t="shared" ref="E882:E887" si="78">IF(C882="NEW NAME","",CONCATENATE(J882," ",I882))</f>
        <v>Men U/16</v>
      </c>
      <c r="F882" s="266">
        <v>38758</v>
      </c>
      <c r="G882" s="259">
        <f t="shared" ref="G882:G887" si="79">$G$5</f>
        <v>44926</v>
      </c>
      <c r="H882" s="260">
        <f t="shared" ref="H882:H887" si="80">INT(YEARFRAC(F882,G882))</f>
        <v>16</v>
      </c>
      <c r="I882" s="257" t="str">
        <f t="shared" ref="I882:I887" si="81">IF(H882="","Senior",IF(H882&gt;59.999,"Grand Masters",IF(H882&gt;49.999,"Master",IF(H882&gt;39.999,"Veteran",IF(H882&gt;21.999,"Senior",IF(H882&gt;16.999,"U/21","U/16"))))))</f>
        <v>U/16</v>
      </c>
      <c r="J882" s="265" t="s">
        <v>1316</v>
      </c>
      <c r="K882" s="261" t="s">
        <v>1947</v>
      </c>
      <c r="L882" s="267" t="s">
        <v>1527</v>
      </c>
      <c r="O882" s="25"/>
      <c r="P882" s="25"/>
      <c r="Q882" s="307"/>
    </row>
    <row r="883" spans="1:17" s="263" customFormat="1" x14ac:dyDescent="0.25">
      <c r="A883" s="264" t="s">
        <v>1882</v>
      </c>
      <c r="B883" s="265" t="s">
        <v>43</v>
      </c>
      <c r="C883" s="265" t="s">
        <v>171</v>
      </c>
      <c r="D883" s="265" t="s">
        <v>1948</v>
      </c>
      <c r="E883" s="257" t="str">
        <f t="shared" si="78"/>
        <v>Men U/21</v>
      </c>
      <c r="F883" s="266">
        <v>37969</v>
      </c>
      <c r="G883" s="259">
        <f t="shared" si="79"/>
        <v>44926</v>
      </c>
      <c r="H883" s="260">
        <f t="shared" si="80"/>
        <v>19</v>
      </c>
      <c r="I883" s="257" t="str">
        <f t="shared" si="81"/>
        <v>U/21</v>
      </c>
      <c r="J883" s="265" t="s">
        <v>1316</v>
      </c>
      <c r="K883" s="261" t="s">
        <v>1949</v>
      </c>
      <c r="L883" s="267" t="s">
        <v>1527</v>
      </c>
      <c r="N883" s="25"/>
      <c r="Q883" s="307"/>
    </row>
    <row r="884" spans="1:17" x14ac:dyDescent="0.25">
      <c r="A884" s="235" t="s">
        <v>1883</v>
      </c>
      <c r="B884" s="232" t="s">
        <v>1547</v>
      </c>
      <c r="C884" s="232" t="s">
        <v>437</v>
      </c>
      <c r="D884" s="232" t="s">
        <v>1948</v>
      </c>
      <c r="E884" s="237" t="str">
        <f t="shared" si="78"/>
        <v>Men U/21</v>
      </c>
      <c r="F884" s="245">
        <v>37969</v>
      </c>
      <c r="G884" s="239">
        <f t="shared" si="79"/>
        <v>44926</v>
      </c>
      <c r="H884" s="240">
        <f t="shared" si="80"/>
        <v>19</v>
      </c>
      <c r="I884" s="237" t="str">
        <f t="shared" si="81"/>
        <v>U/21</v>
      </c>
      <c r="J884" s="232" t="s">
        <v>1316</v>
      </c>
      <c r="K884" s="241">
        <v>3121400231</v>
      </c>
      <c r="L884" s="247" t="s">
        <v>1527</v>
      </c>
      <c r="O884" s="263"/>
      <c r="P884" s="263"/>
    </row>
    <row r="885" spans="1:17" x14ac:dyDescent="0.25">
      <c r="A885" s="235" t="s">
        <v>1884</v>
      </c>
      <c r="B885" s="232" t="s">
        <v>1547</v>
      </c>
      <c r="C885" s="232" t="s">
        <v>1285</v>
      </c>
      <c r="D885" s="232" t="s">
        <v>1950</v>
      </c>
      <c r="E885" s="237" t="str">
        <f t="shared" si="78"/>
        <v>Men Veteran</v>
      </c>
      <c r="F885" s="245">
        <v>29318</v>
      </c>
      <c r="G885" s="239">
        <f t="shared" si="79"/>
        <v>44926</v>
      </c>
      <c r="H885" s="240">
        <f t="shared" si="80"/>
        <v>42</v>
      </c>
      <c r="I885" s="237" t="str">
        <f t="shared" si="81"/>
        <v>Veteran</v>
      </c>
      <c r="J885" s="232" t="s">
        <v>1316</v>
      </c>
      <c r="K885" s="241">
        <v>80040710424</v>
      </c>
      <c r="L885" s="247" t="s">
        <v>1527</v>
      </c>
      <c r="N885" s="263"/>
    </row>
    <row r="886" spans="1:17" s="263" customFormat="1" x14ac:dyDescent="0.25">
      <c r="A886" s="264" t="s">
        <v>1885</v>
      </c>
      <c r="B886" s="265" t="s">
        <v>43</v>
      </c>
      <c r="C886" s="265" t="s">
        <v>1951</v>
      </c>
      <c r="D886" s="265" t="s">
        <v>241</v>
      </c>
      <c r="E886" s="257" t="str">
        <f t="shared" si="78"/>
        <v>Men U/21</v>
      </c>
      <c r="F886" s="266">
        <v>37281</v>
      </c>
      <c r="G886" s="259">
        <f t="shared" si="79"/>
        <v>44926</v>
      </c>
      <c r="H886" s="260">
        <f t="shared" si="80"/>
        <v>20</v>
      </c>
      <c r="I886" s="257" t="str">
        <f t="shared" si="81"/>
        <v>U/21</v>
      </c>
      <c r="J886" s="265" t="s">
        <v>1316</v>
      </c>
      <c r="K886" s="261">
        <v>2012500277</v>
      </c>
      <c r="L886" s="267" t="s">
        <v>1527</v>
      </c>
      <c r="O886" s="25"/>
      <c r="P886" s="25"/>
      <c r="Q886" s="307"/>
    </row>
    <row r="887" spans="1:17" s="263" customFormat="1" ht="14.25" thickBot="1" x14ac:dyDescent="0.3">
      <c r="A887" s="268" t="s">
        <v>2000</v>
      </c>
      <c r="B887" s="269" t="s">
        <v>43</v>
      </c>
      <c r="C887" s="269" t="s">
        <v>1952</v>
      </c>
      <c r="D887" s="269" t="s">
        <v>950</v>
      </c>
      <c r="E887" s="270" t="str">
        <f t="shared" si="78"/>
        <v>Men U/21</v>
      </c>
      <c r="F887" s="271">
        <v>37176</v>
      </c>
      <c r="G887" s="272">
        <f t="shared" si="79"/>
        <v>44926</v>
      </c>
      <c r="H887" s="273">
        <f t="shared" si="80"/>
        <v>21</v>
      </c>
      <c r="I887" s="270" t="str">
        <f t="shared" si="81"/>
        <v>U/21</v>
      </c>
      <c r="J887" s="269" t="s">
        <v>1316</v>
      </c>
      <c r="K887" s="274">
        <v>1101200669</v>
      </c>
      <c r="L887" s="275" t="s">
        <v>1527</v>
      </c>
      <c r="N887" s="27"/>
      <c r="Q887" s="307"/>
    </row>
    <row r="888" spans="1:17" s="27" customFormat="1" x14ac:dyDescent="0.25">
      <c r="A888" s="28"/>
      <c r="E888" s="25" t="str">
        <f t="shared" ref="E888:E891" si="82">IF(C888="NEW NAME","",CONCATENATE(J888," ",I888))</f>
        <v xml:space="preserve"> </v>
      </c>
      <c r="F888" s="29"/>
      <c r="K888" s="26"/>
      <c r="O888" s="263"/>
      <c r="P888" s="263"/>
      <c r="Q888" s="307"/>
    </row>
    <row r="889" spans="1:17" s="27" customFormat="1" x14ac:dyDescent="0.25">
      <c r="A889" s="28"/>
      <c r="E889" s="25" t="str">
        <f t="shared" si="82"/>
        <v xml:space="preserve"> </v>
      </c>
      <c r="F889" s="29"/>
      <c r="K889" s="26"/>
      <c r="Q889" s="308"/>
    </row>
    <row r="890" spans="1:17" s="27" customFormat="1" x14ac:dyDescent="0.25">
      <c r="A890" s="28"/>
      <c r="E890" s="25" t="str">
        <f t="shared" si="82"/>
        <v xml:space="preserve"> </v>
      </c>
      <c r="F890" s="29"/>
      <c r="K890" s="26"/>
      <c r="Q890" s="308"/>
    </row>
    <row r="891" spans="1:17" s="27" customFormat="1" x14ac:dyDescent="0.25">
      <c r="A891" s="28"/>
      <c r="E891" s="25" t="str">
        <f t="shared" si="82"/>
        <v xml:space="preserve"> </v>
      </c>
      <c r="F891" s="29"/>
      <c r="K891" s="26"/>
      <c r="N891" s="25"/>
      <c r="Q891" s="308"/>
    </row>
    <row r="892" spans="1:17" x14ac:dyDescent="0.25">
      <c r="O892" s="27"/>
      <c r="P892" s="27"/>
      <c r="Q892" s="308"/>
    </row>
  </sheetData>
  <autoFilter ref="A4:J891" xr:uid="{00000000-0009-0000-0000-000001000000}">
    <sortState xmlns:xlrd2="http://schemas.microsoft.com/office/spreadsheetml/2017/richdata2" ref="A15:J881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1" type="noConversion"/>
  <dataValidations count="1">
    <dataValidation type="list" allowBlank="1" showInputMessage="1" showErrorMessage="1" sqref="B519:B520 B503:B505 B516:B517 B500:B501 B507 B509:B511" xr:uid="{66FDFAD2-0C19-46A0-82CA-346259AA833E}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M1045734"/>
  <sheetViews>
    <sheetView zoomScale="87" zoomScaleNormal="87" zoomScaleSheetLayoutView="75" workbookViewId="0">
      <pane ySplit="1" topLeftCell="A2476" activePane="bottomLeft" state="frozen"/>
      <selection activeCell="D7" sqref="D7"/>
      <selection pane="bottomLeft" activeCell="K2479" sqref="K2479"/>
    </sheetView>
  </sheetViews>
  <sheetFormatPr defaultColWidth="20.7109375" defaultRowHeight="13.5" x14ac:dyDescent="0.2"/>
  <cols>
    <col min="1" max="1" width="14" style="60" bestFit="1" customWidth="1"/>
    <col min="2" max="2" width="11" style="61" bestFit="1" customWidth="1"/>
    <col min="3" max="3" width="16.5703125" style="60" customWidth="1"/>
    <col min="4" max="4" width="7.140625" style="60" bestFit="1" customWidth="1"/>
    <col min="5" max="5" width="18.7109375" style="60" bestFit="1" customWidth="1"/>
    <col min="6" max="6" width="16.42578125" style="60" bestFit="1" customWidth="1"/>
    <col min="7" max="7" width="16.7109375" style="60" customWidth="1"/>
    <col min="8" max="8" width="17.7109375" style="60" bestFit="1" customWidth="1"/>
    <col min="9" max="9" width="19.42578125" style="60" bestFit="1" customWidth="1"/>
    <col min="10" max="10" width="20.42578125" style="60" customWidth="1"/>
    <col min="11" max="11" width="9.85546875" style="60" bestFit="1" customWidth="1"/>
    <col min="12" max="12" width="5.42578125" style="94" customWidth="1"/>
    <col min="13" max="13" width="8.28515625" style="95" customWidth="1"/>
    <col min="14" max="16384" width="20.7109375" style="57"/>
  </cols>
  <sheetData>
    <row r="1" spans="1:13" ht="18.75" customHeight="1" thickBot="1" x14ac:dyDescent="0.25">
      <c r="A1" s="51" t="s">
        <v>485</v>
      </c>
      <c r="B1" s="52" t="s">
        <v>486</v>
      </c>
      <c r="C1" s="53" t="s">
        <v>487</v>
      </c>
      <c r="D1" s="54" t="s">
        <v>488</v>
      </c>
      <c r="E1" s="53" t="s">
        <v>1</v>
      </c>
      <c r="F1" s="53" t="s">
        <v>2</v>
      </c>
      <c r="G1" s="53" t="s">
        <v>4</v>
      </c>
      <c r="H1" s="53" t="s">
        <v>489</v>
      </c>
      <c r="I1" s="54" t="s">
        <v>5</v>
      </c>
      <c r="J1" s="54" t="s">
        <v>6</v>
      </c>
      <c r="K1" s="54" t="s">
        <v>1383</v>
      </c>
      <c r="L1" s="55" t="s">
        <v>490</v>
      </c>
      <c r="M1" s="56" t="s">
        <v>69</v>
      </c>
    </row>
    <row r="2" spans="1:13" x14ac:dyDescent="0.2">
      <c r="A2" s="58" t="s">
        <v>1953</v>
      </c>
      <c r="B2" s="59">
        <v>44247</v>
      </c>
      <c r="C2" s="58" t="s">
        <v>1954</v>
      </c>
      <c r="D2" s="90" t="s">
        <v>1094</v>
      </c>
      <c r="E2" s="58" t="str">
        <f t="shared" ref="E2" si="0">IF(D2="","",VLOOKUP(D2,Master,3,FALSE))</f>
        <v>Luigi</v>
      </c>
      <c r="F2" s="58" t="str">
        <f t="shared" ref="F2" si="1">IF(D2="","",VLOOKUP(D2,Master,4,FALSE))</f>
        <v>Strappazzon</v>
      </c>
      <c r="G2" s="58" t="str">
        <f t="shared" ref="G2" si="2">IF(D2="","",VLOOKUP(D2,Master,5,FALSE))</f>
        <v>Men U/16</v>
      </c>
      <c r="H2" s="58" t="str">
        <f t="shared" ref="H2" si="3">IF(D2="","",VLOOKUP(D2,Master,2,FALSE))</f>
        <v>Atlantic Angling Club</v>
      </c>
      <c r="I2" s="90"/>
      <c r="J2" s="90"/>
      <c r="K2" s="90"/>
      <c r="L2" s="91" t="str">
        <f t="shared" ref="L2" si="4">IF(K2="","",IF(I2="",ROUND(HLOOKUP(J2,kgList,K2,FALSE),1),ROUND(HLOOKUP(I2,kgList,K2,FALSE),1)))</f>
        <v/>
      </c>
      <c r="M2" s="91" t="str">
        <f t="shared" ref="M2" si="5">IF(L2="","",IF(COUNTA(I2:J2)&gt;1,"Edible or Inedible",IF(COUNTA(I2)=1,L2*1,IF(COUNTA(J2)=1,L2*1,"ERROR"))))</f>
        <v/>
      </c>
    </row>
    <row r="3" spans="1:13" x14ac:dyDescent="0.2">
      <c r="A3" s="58" t="s">
        <v>1953</v>
      </c>
      <c r="B3" s="59">
        <v>44247</v>
      </c>
      <c r="C3" s="58" t="s">
        <v>1954</v>
      </c>
      <c r="D3" s="92" t="s">
        <v>1642</v>
      </c>
      <c r="E3" s="58" t="str">
        <f t="shared" ref="E3:E66" si="6">IF(D3="","",VLOOKUP(D3,Master,3,FALSE))</f>
        <v>Stefano</v>
      </c>
      <c r="F3" s="58" t="str">
        <f t="shared" ref="F3:F66" si="7">IF(D3="","",VLOOKUP(D3,Master,4,FALSE))</f>
        <v>Strappazzon</v>
      </c>
      <c r="G3" s="58" t="str">
        <f t="shared" ref="G3:G66" si="8">IF(D3="","",VLOOKUP(D3,Master,5,FALSE))</f>
        <v>Men Veteran</v>
      </c>
      <c r="H3" s="58" t="str">
        <f t="shared" ref="H3:H66" si="9">IF(D3="","",VLOOKUP(D3,Master,2,FALSE))</f>
        <v>Atlantic Angling Club</v>
      </c>
      <c r="I3" s="92"/>
      <c r="J3" s="92" t="s">
        <v>1356</v>
      </c>
      <c r="K3" s="92">
        <v>77</v>
      </c>
      <c r="L3" s="91">
        <f t="shared" ref="L3:L66" si="10">IF(K3="","",IF(I3="",ROUND(HLOOKUP(J3,kgList,K3,FALSE),1),ROUND(HLOOKUP(I3,kgList,K3,FALSE),1)))</f>
        <v>1.5</v>
      </c>
      <c r="M3" s="91">
        <f t="shared" ref="M3:M66" si="11">IF(L3="","",IF(COUNTA(I3:J3)&gt;1,"Edible or Inedible",IF(COUNTA(I3)=1,L3*1,IF(COUNTA(J3)=1,L3*1,"ERROR"))))</f>
        <v>1.5</v>
      </c>
    </row>
    <row r="4" spans="1:13" x14ac:dyDescent="0.2">
      <c r="A4" s="58" t="s">
        <v>1953</v>
      </c>
      <c r="B4" s="59">
        <v>44247</v>
      </c>
      <c r="C4" s="58" t="s">
        <v>1954</v>
      </c>
      <c r="D4" s="92" t="s">
        <v>1642</v>
      </c>
      <c r="E4" s="58" t="str">
        <f t="shared" si="6"/>
        <v>Stefano</v>
      </c>
      <c r="F4" s="58" t="str">
        <f t="shared" si="7"/>
        <v>Strappazzon</v>
      </c>
      <c r="G4" s="58" t="str">
        <f t="shared" si="8"/>
        <v>Men Veteran</v>
      </c>
      <c r="H4" s="58" t="str">
        <f t="shared" si="9"/>
        <v>Atlantic Angling Club</v>
      </c>
      <c r="I4" s="92"/>
      <c r="J4" s="92" t="s">
        <v>1356</v>
      </c>
      <c r="K4" s="92">
        <v>135</v>
      </c>
      <c r="L4" s="91">
        <f t="shared" si="10"/>
        <v>10.6</v>
      </c>
      <c r="M4" s="91">
        <f t="shared" si="11"/>
        <v>10.6</v>
      </c>
    </row>
    <row r="5" spans="1:13" x14ac:dyDescent="0.2">
      <c r="A5" s="58" t="s">
        <v>1953</v>
      </c>
      <c r="B5" s="59">
        <v>44247</v>
      </c>
      <c r="C5" s="58" t="s">
        <v>1954</v>
      </c>
      <c r="D5" s="92" t="s">
        <v>962</v>
      </c>
      <c r="E5" s="58" t="str">
        <f t="shared" si="6"/>
        <v>Sarel</v>
      </c>
      <c r="F5" s="58" t="str">
        <f t="shared" si="7"/>
        <v>Mynhardt</v>
      </c>
      <c r="G5" s="58" t="str">
        <f t="shared" si="8"/>
        <v>Men Master</v>
      </c>
      <c r="H5" s="58" t="str">
        <f t="shared" si="9"/>
        <v>Atlantic Angling Club</v>
      </c>
      <c r="I5" s="92"/>
      <c r="J5" s="92" t="s">
        <v>1356</v>
      </c>
      <c r="K5" s="92">
        <v>96</v>
      </c>
      <c r="L5" s="91">
        <f t="shared" si="10"/>
        <v>3.2</v>
      </c>
      <c r="M5" s="91">
        <f t="shared" si="11"/>
        <v>3.2</v>
      </c>
    </row>
    <row r="6" spans="1:13" x14ac:dyDescent="0.2">
      <c r="A6" s="58" t="s">
        <v>1953</v>
      </c>
      <c r="B6" s="59">
        <v>44247</v>
      </c>
      <c r="C6" s="58" t="s">
        <v>1954</v>
      </c>
      <c r="D6" s="92" t="s">
        <v>1218</v>
      </c>
      <c r="E6" s="58" t="str">
        <f t="shared" si="6"/>
        <v>Karmen</v>
      </c>
      <c r="F6" s="58" t="str">
        <f t="shared" si="7"/>
        <v>Mynhardt</v>
      </c>
      <c r="G6" s="58" t="str">
        <f t="shared" si="8"/>
        <v>Ladies Master</v>
      </c>
      <c r="H6" s="58" t="str">
        <f t="shared" si="9"/>
        <v>Atlantic Angling Club</v>
      </c>
      <c r="I6" s="92"/>
      <c r="J6" s="92" t="s">
        <v>20</v>
      </c>
      <c r="K6" s="92">
        <v>77</v>
      </c>
      <c r="L6" s="91">
        <f t="shared" si="10"/>
        <v>1.6</v>
      </c>
      <c r="M6" s="91">
        <f t="shared" si="11"/>
        <v>1.6</v>
      </c>
    </row>
    <row r="7" spans="1:13" x14ac:dyDescent="0.2">
      <c r="A7" s="58" t="s">
        <v>1953</v>
      </c>
      <c r="B7" s="59">
        <v>44247</v>
      </c>
      <c r="C7" s="58" t="s">
        <v>1954</v>
      </c>
      <c r="D7" s="92" t="s">
        <v>739</v>
      </c>
      <c r="E7" s="58" t="str">
        <f t="shared" si="6"/>
        <v>Natasha</v>
      </c>
      <c r="F7" s="58" t="str">
        <f t="shared" si="7"/>
        <v>Mostert</v>
      </c>
      <c r="G7" s="58" t="str">
        <f t="shared" si="8"/>
        <v>Ladies Senior</v>
      </c>
      <c r="H7" s="58" t="str">
        <f t="shared" si="9"/>
        <v>Atlantic Angling Club</v>
      </c>
      <c r="I7" s="92"/>
      <c r="J7" s="92" t="s">
        <v>1356</v>
      </c>
      <c r="K7" s="92">
        <v>118</v>
      </c>
      <c r="L7" s="91">
        <f t="shared" si="10"/>
        <v>6.6</v>
      </c>
      <c r="M7" s="91">
        <f t="shared" si="11"/>
        <v>6.6</v>
      </c>
    </row>
    <row r="8" spans="1:13" x14ac:dyDescent="0.2">
      <c r="A8" s="58" t="s">
        <v>1953</v>
      </c>
      <c r="B8" s="59">
        <v>44247</v>
      </c>
      <c r="C8" s="58" t="s">
        <v>1954</v>
      </c>
      <c r="D8" s="92" t="s">
        <v>1880</v>
      </c>
      <c r="E8" s="58" t="str">
        <f t="shared" si="6"/>
        <v>Raymond</v>
      </c>
      <c r="F8" s="58" t="str">
        <f t="shared" si="7"/>
        <v>Bartlett</v>
      </c>
      <c r="G8" s="58" t="str">
        <f t="shared" si="8"/>
        <v>Men Senior</v>
      </c>
      <c r="H8" s="58" t="str">
        <f t="shared" si="9"/>
        <v>xAtlantic Angling Club</v>
      </c>
      <c r="I8" s="92"/>
      <c r="J8" s="92" t="s">
        <v>1355</v>
      </c>
      <c r="K8" s="92">
        <v>80</v>
      </c>
      <c r="L8" s="91">
        <f t="shared" si="10"/>
        <v>2</v>
      </c>
      <c r="M8" s="91">
        <f t="shared" si="11"/>
        <v>2</v>
      </c>
    </row>
    <row r="9" spans="1:13" x14ac:dyDescent="0.2">
      <c r="A9" s="58" t="s">
        <v>1953</v>
      </c>
      <c r="B9" s="59">
        <v>44247</v>
      </c>
      <c r="C9" s="58" t="s">
        <v>1954</v>
      </c>
      <c r="D9" s="92" t="s">
        <v>1880</v>
      </c>
      <c r="E9" s="58" t="str">
        <f t="shared" si="6"/>
        <v>Raymond</v>
      </c>
      <c r="F9" s="58" t="str">
        <f t="shared" si="7"/>
        <v>Bartlett</v>
      </c>
      <c r="G9" s="58" t="str">
        <f t="shared" si="8"/>
        <v>Men Senior</v>
      </c>
      <c r="H9" s="58" t="str">
        <f t="shared" si="9"/>
        <v>xAtlantic Angling Club</v>
      </c>
      <c r="I9" s="92"/>
      <c r="J9" s="92" t="s">
        <v>8</v>
      </c>
      <c r="K9" s="92">
        <v>80</v>
      </c>
      <c r="L9" s="91">
        <f t="shared" si="10"/>
        <v>4.0999999999999996</v>
      </c>
      <c r="M9" s="91">
        <f t="shared" si="11"/>
        <v>4.0999999999999996</v>
      </c>
    </row>
    <row r="10" spans="1:13" x14ac:dyDescent="0.2">
      <c r="A10" s="58" t="s">
        <v>1953</v>
      </c>
      <c r="B10" s="59">
        <v>44247</v>
      </c>
      <c r="C10" s="58" t="s">
        <v>1954</v>
      </c>
      <c r="D10" s="92" t="s">
        <v>1880</v>
      </c>
      <c r="E10" s="58" t="str">
        <f t="shared" si="6"/>
        <v>Raymond</v>
      </c>
      <c r="F10" s="58" t="str">
        <f t="shared" si="7"/>
        <v>Bartlett</v>
      </c>
      <c r="G10" s="58" t="str">
        <f t="shared" si="8"/>
        <v>Men Senior</v>
      </c>
      <c r="H10" s="58" t="str">
        <f t="shared" si="9"/>
        <v>xAtlantic Angling Club</v>
      </c>
      <c r="I10" s="92"/>
      <c r="J10" s="92" t="s">
        <v>20</v>
      </c>
      <c r="K10" s="92">
        <v>90</v>
      </c>
      <c r="L10" s="91">
        <f t="shared" si="10"/>
        <v>2.7</v>
      </c>
      <c r="M10" s="91">
        <f t="shared" si="11"/>
        <v>2.7</v>
      </c>
    </row>
    <row r="11" spans="1:13" x14ac:dyDescent="0.2">
      <c r="A11" s="58" t="s">
        <v>1953</v>
      </c>
      <c r="B11" s="59">
        <v>44247</v>
      </c>
      <c r="C11" s="58" t="s">
        <v>1954</v>
      </c>
      <c r="D11" s="92" t="s">
        <v>1777</v>
      </c>
      <c r="E11" s="58" t="str">
        <f t="shared" si="6"/>
        <v>Andy</v>
      </c>
      <c r="F11" s="58" t="str">
        <f t="shared" si="7"/>
        <v>Welzig</v>
      </c>
      <c r="G11" s="58" t="str">
        <f t="shared" si="8"/>
        <v>Men Master</v>
      </c>
      <c r="H11" s="58" t="str">
        <f t="shared" si="9"/>
        <v>Atlantic Angling Club</v>
      </c>
      <c r="I11" s="92"/>
      <c r="J11" s="92" t="s">
        <v>1356</v>
      </c>
      <c r="K11" s="92">
        <v>122</v>
      </c>
      <c r="L11" s="91">
        <f t="shared" si="10"/>
        <v>7.4</v>
      </c>
      <c r="M11" s="91">
        <f t="shared" si="11"/>
        <v>7.4</v>
      </c>
    </row>
    <row r="12" spans="1:13" x14ac:dyDescent="0.2">
      <c r="A12" s="58" t="s">
        <v>1953</v>
      </c>
      <c r="B12" s="59">
        <v>44247</v>
      </c>
      <c r="C12" s="58" t="s">
        <v>1954</v>
      </c>
      <c r="D12" s="92" t="s">
        <v>1777</v>
      </c>
      <c r="E12" s="58" t="str">
        <f t="shared" si="6"/>
        <v>Andy</v>
      </c>
      <c r="F12" s="58" t="str">
        <f t="shared" si="7"/>
        <v>Welzig</v>
      </c>
      <c r="G12" s="58" t="str">
        <f t="shared" si="8"/>
        <v>Men Master</v>
      </c>
      <c r="H12" s="58" t="str">
        <f t="shared" si="9"/>
        <v>Atlantic Angling Club</v>
      </c>
      <c r="I12" s="92"/>
      <c r="J12" s="92" t="s">
        <v>1371</v>
      </c>
      <c r="K12" s="92">
        <v>141</v>
      </c>
      <c r="L12" s="91">
        <f t="shared" si="10"/>
        <v>26.2</v>
      </c>
      <c r="M12" s="91">
        <f t="shared" si="11"/>
        <v>26.2</v>
      </c>
    </row>
    <row r="13" spans="1:13" x14ac:dyDescent="0.2">
      <c r="A13" s="58" t="s">
        <v>1953</v>
      </c>
      <c r="B13" s="59">
        <v>44247</v>
      </c>
      <c r="C13" s="58" t="s">
        <v>1954</v>
      </c>
      <c r="D13" s="92" t="s">
        <v>898</v>
      </c>
      <c r="E13" s="58" t="str">
        <f t="shared" si="6"/>
        <v>Jaco</v>
      </c>
      <c r="F13" s="58" t="str">
        <f t="shared" si="7"/>
        <v>Mac Gillicuddy</v>
      </c>
      <c r="G13" s="58" t="str">
        <f t="shared" si="8"/>
        <v>Men Veteran</v>
      </c>
      <c r="H13" s="58" t="str">
        <f t="shared" si="9"/>
        <v>Atlantic Angling Club</v>
      </c>
      <c r="I13" s="92"/>
      <c r="J13" s="92" t="s">
        <v>1356</v>
      </c>
      <c r="K13" s="92">
        <v>127</v>
      </c>
      <c r="L13" s="91">
        <f t="shared" si="10"/>
        <v>8.5</v>
      </c>
      <c r="M13" s="91">
        <f t="shared" si="11"/>
        <v>8.5</v>
      </c>
    </row>
    <row r="14" spans="1:13" x14ac:dyDescent="0.2">
      <c r="A14" s="58" t="s">
        <v>1953</v>
      </c>
      <c r="B14" s="59">
        <v>44247</v>
      </c>
      <c r="C14" s="58" t="s">
        <v>1954</v>
      </c>
      <c r="D14" s="92" t="s">
        <v>824</v>
      </c>
      <c r="E14" s="58" t="str">
        <f t="shared" si="6"/>
        <v>Enya</v>
      </c>
      <c r="F14" s="58" t="str">
        <f t="shared" si="7"/>
        <v>Mac Gillicuddy</v>
      </c>
      <c r="G14" s="58" t="str">
        <f t="shared" si="8"/>
        <v>Ladies U/16</v>
      </c>
      <c r="H14" s="58" t="str">
        <f t="shared" si="9"/>
        <v>Atlantic Angling Club</v>
      </c>
      <c r="I14" s="92"/>
      <c r="J14" s="92"/>
      <c r="K14" s="92"/>
      <c r="L14" s="91" t="str">
        <f t="shared" si="10"/>
        <v/>
      </c>
      <c r="M14" s="91" t="str">
        <f t="shared" si="11"/>
        <v/>
      </c>
    </row>
    <row r="15" spans="1:13" x14ac:dyDescent="0.2">
      <c r="A15" s="58" t="s">
        <v>1953</v>
      </c>
      <c r="B15" s="59">
        <v>44247</v>
      </c>
      <c r="C15" s="58" t="s">
        <v>1954</v>
      </c>
      <c r="D15" s="92" t="s">
        <v>511</v>
      </c>
      <c r="E15" s="58" t="str">
        <f t="shared" si="6"/>
        <v>Johan</v>
      </c>
      <c r="F15" s="58" t="str">
        <f t="shared" si="7"/>
        <v>Mostert</v>
      </c>
      <c r="G15" s="58" t="str">
        <f t="shared" si="8"/>
        <v>Men Senior</v>
      </c>
      <c r="H15" s="58" t="str">
        <f t="shared" si="9"/>
        <v>Atlantic Angling Club</v>
      </c>
      <c r="I15" s="92"/>
      <c r="J15" s="92" t="s">
        <v>1356</v>
      </c>
      <c r="K15" s="92">
        <v>98</v>
      </c>
      <c r="L15" s="91">
        <f t="shared" si="10"/>
        <v>3.4</v>
      </c>
      <c r="M15" s="91">
        <f t="shared" si="11"/>
        <v>3.4</v>
      </c>
    </row>
    <row r="16" spans="1:13" x14ac:dyDescent="0.2">
      <c r="A16" s="58" t="s">
        <v>1953</v>
      </c>
      <c r="B16" s="59">
        <v>44247</v>
      </c>
      <c r="C16" s="58" t="s">
        <v>1954</v>
      </c>
      <c r="D16" s="92" t="s">
        <v>1515</v>
      </c>
      <c r="E16" s="58" t="str">
        <f t="shared" si="6"/>
        <v>Andi</v>
      </c>
      <c r="F16" s="58" t="str">
        <f t="shared" si="7"/>
        <v>Bachran</v>
      </c>
      <c r="G16" s="58" t="str">
        <f t="shared" si="8"/>
        <v>Men Master</v>
      </c>
      <c r="H16" s="58" t="str">
        <f t="shared" si="9"/>
        <v>Atlantic Angling Club</v>
      </c>
      <c r="I16" s="92"/>
      <c r="J16" s="92" t="s">
        <v>1355</v>
      </c>
      <c r="K16" s="92">
        <v>159</v>
      </c>
      <c r="L16" s="91">
        <f t="shared" si="10"/>
        <v>21.3</v>
      </c>
      <c r="M16" s="91">
        <f t="shared" si="11"/>
        <v>21.3</v>
      </c>
    </row>
    <row r="17" spans="1:13" x14ac:dyDescent="0.2">
      <c r="A17" s="58" t="s">
        <v>1953</v>
      </c>
      <c r="B17" s="59">
        <v>44247</v>
      </c>
      <c r="C17" s="58" t="s">
        <v>1954</v>
      </c>
      <c r="D17" s="92" t="s">
        <v>1515</v>
      </c>
      <c r="E17" s="58" t="str">
        <f t="shared" si="6"/>
        <v>Andi</v>
      </c>
      <c r="F17" s="58" t="str">
        <f t="shared" si="7"/>
        <v>Bachran</v>
      </c>
      <c r="G17" s="58" t="str">
        <f t="shared" si="8"/>
        <v>Men Master</v>
      </c>
      <c r="H17" s="58" t="str">
        <f t="shared" si="9"/>
        <v>Atlantic Angling Club</v>
      </c>
      <c r="I17" s="92"/>
      <c r="J17" s="92" t="s">
        <v>1355</v>
      </c>
      <c r="K17" s="92">
        <v>135</v>
      </c>
      <c r="L17" s="91">
        <f t="shared" si="10"/>
        <v>12.1</v>
      </c>
      <c r="M17" s="91">
        <f t="shared" si="11"/>
        <v>12.1</v>
      </c>
    </row>
    <row r="18" spans="1:13" x14ac:dyDescent="0.2">
      <c r="A18" s="58" t="s">
        <v>1953</v>
      </c>
      <c r="B18" s="59">
        <v>44247</v>
      </c>
      <c r="C18" s="58" t="s">
        <v>1954</v>
      </c>
      <c r="D18" s="92" t="s">
        <v>1516</v>
      </c>
      <c r="E18" s="58" t="str">
        <f t="shared" si="6"/>
        <v>Kay</v>
      </c>
      <c r="F18" s="58" t="str">
        <f t="shared" si="7"/>
        <v>Bachran</v>
      </c>
      <c r="G18" s="58" t="str">
        <f t="shared" si="8"/>
        <v>Men U/21</v>
      </c>
      <c r="H18" s="58" t="str">
        <f t="shared" si="9"/>
        <v>Atlantic Angling Club</v>
      </c>
      <c r="I18" s="92"/>
      <c r="J18" s="92" t="s">
        <v>1355</v>
      </c>
      <c r="K18" s="92">
        <v>138</v>
      </c>
      <c r="L18" s="91">
        <f t="shared" si="10"/>
        <v>13.1</v>
      </c>
      <c r="M18" s="91">
        <f t="shared" si="11"/>
        <v>13.1</v>
      </c>
    </row>
    <row r="19" spans="1:13" x14ac:dyDescent="0.2">
      <c r="A19" s="58" t="s">
        <v>1953</v>
      </c>
      <c r="B19" s="59">
        <v>44247</v>
      </c>
      <c r="C19" s="58" t="s">
        <v>1954</v>
      </c>
      <c r="D19" s="92" t="s">
        <v>1516</v>
      </c>
      <c r="E19" s="58" t="str">
        <f t="shared" si="6"/>
        <v>Kay</v>
      </c>
      <c r="F19" s="58" t="str">
        <f t="shared" si="7"/>
        <v>Bachran</v>
      </c>
      <c r="G19" s="58" t="str">
        <f t="shared" si="8"/>
        <v>Men U/21</v>
      </c>
      <c r="H19" s="58" t="str">
        <f t="shared" si="9"/>
        <v>Atlantic Angling Club</v>
      </c>
      <c r="I19" s="92"/>
      <c r="J19" s="92" t="s">
        <v>1355</v>
      </c>
      <c r="K19" s="92">
        <v>137</v>
      </c>
      <c r="L19" s="91">
        <f t="shared" si="10"/>
        <v>12.8</v>
      </c>
      <c r="M19" s="91">
        <f t="shared" si="11"/>
        <v>12.8</v>
      </c>
    </row>
    <row r="20" spans="1:13" x14ac:dyDescent="0.2">
      <c r="A20" s="58" t="s">
        <v>1953</v>
      </c>
      <c r="B20" s="59">
        <v>44247</v>
      </c>
      <c r="C20" s="58" t="s">
        <v>1954</v>
      </c>
      <c r="D20" s="92" t="s">
        <v>1516</v>
      </c>
      <c r="E20" s="58" t="str">
        <f t="shared" si="6"/>
        <v>Kay</v>
      </c>
      <c r="F20" s="58" t="str">
        <f t="shared" si="7"/>
        <v>Bachran</v>
      </c>
      <c r="G20" s="58" t="str">
        <f t="shared" si="8"/>
        <v>Men U/21</v>
      </c>
      <c r="H20" s="58" t="str">
        <f t="shared" si="9"/>
        <v>Atlantic Angling Club</v>
      </c>
      <c r="I20" s="92"/>
      <c r="J20" s="92" t="s">
        <v>1355</v>
      </c>
      <c r="K20" s="92">
        <v>143</v>
      </c>
      <c r="L20" s="91">
        <f t="shared" si="10"/>
        <v>14.8</v>
      </c>
      <c r="M20" s="91">
        <f t="shared" si="11"/>
        <v>14.8</v>
      </c>
    </row>
    <row r="21" spans="1:13" x14ac:dyDescent="0.2">
      <c r="A21" s="58" t="s">
        <v>1953</v>
      </c>
      <c r="B21" s="59">
        <v>44247</v>
      </c>
      <c r="C21" s="58" t="s">
        <v>1954</v>
      </c>
      <c r="D21" s="92" t="s">
        <v>1516</v>
      </c>
      <c r="E21" s="58" t="str">
        <f t="shared" si="6"/>
        <v>Kay</v>
      </c>
      <c r="F21" s="58" t="str">
        <f t="shared" si="7"/>
        <v>Bachran</v>
      </c>
      <c r="G21" s="58" t="str">
        <f t="shared" si="8"/>
        <v>Men U/21</v>
      </c>
      <c r="H21" s="58" t="str">
        <f t="shared" si="9"/>
        <v>Atlantic Angling Club</v>
      </c>
      <c r="I21" s="92"/>
      <c r="J21" s="92" t="s">
        <v>1355</v>
      </c>
      <c r="K21" s="92">
        <v>77</v>
      </c>
      <c r="L21" s="91">
        <f t="shared" si="10"/>
        <v>1.8</v>
      </c>
      <c r="M21" s="91">
        <f t="shared" si="11"/>
        <v>1.8</v>
      </c>
    </row>
    <row r="22" spans="1:13" x14ac:dyDescent="0.2">
      <c r="A22" s="58" t="s">
        <v>1953</v>
      </c>
      <c r="B22" s="59">
        <v>44247</v>
      </c>
      <c r="C22" s="58" t="s">
        <v>1954</v>
      </c>
      <c r="D22" s="92" t="s">
        <v>1516</v>
      </c>
      <c r="E22" s="58" t="str">
        <f t="shared" si="6"/>
        <v>Kay</v>
      </c>
      <c r="F22" s="58" t="str">
        <f t="shared" si="7"/>
        <v>Bachran</v>
      </c>
      <c r="G22" s="58" t="str">
        <f t="shared" si="8"/>
        <v>Men U/21</v>
      </c>
      <c r="H22" s="58" t="str">
        <f t="shared" si="9"/>
        <v>Atlantic Angling Club</v>
      </c>
      <c r="I22" s="92"/>
      <c r="J22" s="92" t="s">
        <v>1349</v>
      </c>
      <c r="K22" s="92">
        <v>84</v>
      </c>
      <c r="L22" s="91">
        <f t="shared" si="10"/>
        <v>7.2</v>
      </c>
      <c r="M22" s="91">
        <f t="shared" si="11"/>
        <v>7.2</v>
      </c>
    </row>
    <row r="23" spans="1:13" x14ac:dyDescent="0.2">
      <c r="A23" s="58" t="s">
        <v>1953</v>
      </c>
      <c r="B23" s="59">
        <v>44247</v>
      </c>
      <c r="C23" s="58" t="s">
        <v>1954</v>
      </c>
      <c r="D23" s="92" t="s">
        <v>958</v>
      </c>
      <c r="E23" s="58" t="str">
        <f t="shared" si="6"/>
        <v>Jaco</v>
      </c>
      <c r="F23" s="58" t="str">
        <f t="shared" si="7"/>
        <v>Venter</v>
      </c>
      <c r="G23" s="58" t="str">
        <f t="shared" si="8"/>
        <v>Men Master</v>
      </c>
      <c r="H23" s="58" t="str">
        <f t="shared" si="9"/>
        <v>Atlantic Angling Club</v>
      </c>
      <c r="I23" s="92"/>
      <c r="J23" s="92"/>
      <c r="K23" s="92"/>
      <c r="L23" s="91" t="str">
        <f t="shared" si="10"/>
        <v/>
      </c>
      <c r="M23" s="91" t="str">
        <f t="shared" si="11"/>
        <v/>
      </c>
    </row>
    <row r="24" spans="1:13" x14ac:dyDescent="0.2">
      <c r="A24" s="58" t="s">
        <v>1953</v>
      </c>
      <c r="B24" s="59">
        <v>44247</v>
      </c>
      <c r="C24" s="58" t="s">
        <v>1954</v>
      </c>
      <c r="D24" s="92" t="s">
        <v>708</v>
      </c>
      <c r="E24" s="58" t="str">
        <f t="shared" si="6"/>
        <v>Adri</v>
      </c>
      <c r="F24" s="58" t="str">
        <f t="shared" si="7"/>
        <v>Roets</v>
      </c>
      <c r="G24" s="58" t="str">
        <f t="shared" si="8"/>
        <v>Men Master</v>
      </c>
      <c r="H24" s="58" t="str">
        <f t="shared" si="9"/>
        <v>Atlantic Angling Club</v>
      </c>
      <c r="I24" s="92"/>
      <c r="J24" s="92" t="s">
        <v>1355</v>
      </c>
      <c r="K24" s="92">
        <v>165</v>
      </c>
      <c r="L24" s="91">
        <f t="shared" si="10"/>
        <v>24.1</v>
      </c>
      <c r="M24" s="91">
        <f t="shared" si="11"/>
        <v>24.1</v>
      </c>
    </row>
    <row r="25" spans="1:13" x14ac:dyDescent="0.2">
      <c r="A25" s="58" t="s">
        <v>1953</v>
      </c>
      <c r="B25" s="59">
        <v>44247</v>
      </c>
      <c r="C25" s="58" t="s">
        <v>1954</v>
      </c>
      <c r="D25" s="92" t="s">
        <v>708</v>
      </c>
      <c r="E25" s="58" t="str">
        <f t="shared" si="6"/>
        <v>Adri</v>
      </c>
      <c r="F25" s="58" t="str">
        <f t="shared" si="7"/>
        <v>Roets</v>
      </c>
      <c r="G25" s="58" t="str">
        <f t="shared" si="8"/>
        <v>Men Master</v>
      </c>
      <c r="H25" s="58" t="str">
        <f t="shared" si="9"/>
        <v>Atlantic Angling Club</v>
      </c>
      <c r="I25" s="92"/>
      <c r="J25" s="92" t="s">
        <v>1355</v>
      </c>
      <c r="K25" s="92">
        <v>161</v>
      </c>
      <c r="L25" s="91">
        <f t="shared" si="10"/>
        <v>22.2</v>
      </c>
      <c r="M25" s="91">
        <f t="shared" si="11"/>
        <v>22.2</v>
      </c>
    </row>
    <row r="26" spans="1:13" x14ac:dyDescent="0.2">
      <c r="A26" s="58" t="s">
        <v>1953</v>
      </c>
      <c r="B26" s="59">
        <v>44247</v>
      </c>
      <c r="C26" s="58" t="s">
        <v>1954</v>
      </c>
      <c r="D26" s="92" t="s">
        <v>708</v>
      </c>
      <c r="E26" s="58" t="str">
        <f t="shared" si="6"/>
        <v>Adri</v>
      </c>
      <c r="F26" s="58" t="str">
        <f t="shared" si="7"/>
        <v>Roets</v>
      </c>
      <c r="G26" s="58" t="str">
        <f t="shared" si="8"/>
        <v>Men Master</v>
      </c>
      <c r="H26" s="58" t="str">
        <f t="shared" si="9"/>
        <v>Atlantic Angling Club</v>
      </c>
      <c r="I26" s="92"/>
      <c r="J26" s="92" t="s">
        <v>1355</v>
      </c>
      <c r="K26" s="92">
        <v>138</v>
      </c>
      <c r="L26" s="91">
        <f t="shared" si="10"/>
        <v>13.1</v>
      </c>
      <c r="M26" s="91">
        <f t="shared" si="11"/>
        <v>13.1</v>
      </c>
    </row>
    <row r="27" spans="1:13" x14ac:dyDescent="0.2">
      <c r="A27" s="58" t="s">
        <v>1953</v>
      </c>
      <c r="B27" s="59">
        <v>44247</v>
      </c>
      <c r="C27" s="58" t="s">
        <v>1954</v>
      </c>
      <c r="D27" s="92" t="s">
        <v>708</v>
      </c>
      <c r="E27" s="58" t="str">
        <f t="shared" si="6"/>
        <v>Adri</v>
      </c>
      <c r="F27" s="58" t="str">
        <f t="shared" si="7"/>
        <v>Roets</v>
      </c>
      <c r="G27" s="58" t="str">
        <f t="shared" si="8"/>
        <v>Men Master</v>
      </c>
      <c r="H27" s="58" t="str">
        <f t="shared" si="9"/>
        <v>Atlantic Angling Club</v>
      </c>
      <c r="I27" s="92"/>
      <c r="J27" s="92" t="s">
        <v>1355</v>
      </c>
      <c r="K27" s="92">
        <v>128</v>
      </c>
      <c r="L27" s="91">
        <f t="shared" si="10"/>
        <v>10.1</v>
      </c>
      <c r="M27" s="91">
        <f t="shared" si="11"/>
        <v>10.1</v>
      </c>
    </row>
    <row r="28" spans="1:13" x14ac:dyDescent="0.2">
      <c r="A28" s="58" t="s">
        <v>1953</v>
      </c>
      <c r="B28" s="59">
        <v>44247</v>
      </c>
      <c r="C28" s="58" t="s">
        <v>1954</v>
      </c>
      <c r="D28" s="92" t="s">
        <v>708</v>
      </c>
      <c r="E28" s="58" t="str">
        <f t="shared" si="6"/>
        <v>Adri</v>
      </c>
      <c r="F28" s="58" t="str">
        <f t="shared" si="7"/>
        <v>Roets</v>
      </c>
      <c r="G28" s="58" t="str">
        <f t="shared" si="8"/>
        <v>Men Master</v>
      </c>
      <c r="H28" s="58" t="str">
        <f t="shared" si="9"/>
        <v>Atlantic Angling Club</v>
      </c>
      <c r="I28" s="92"/>
      <c r="J28" s="92" t="s">
        <v>1371</v>
      </c>
      <c r="K28" s="92">
        <v>112</v>
      </c>
      <c r="L28" s="91">
        <f t="shared" si="10"/>
        <v>12.7</v>
      </c>
      <c r="M28" s="91">
        <f t="shared" si="11"/>
        <v>12.7</v>
      </c>
    </row>
    <row r="29" spans="1:13" x14ac:dyDescent="0.2">
      <c r="A29" s="58" t="s">
        <v>1953</v>
      </c>
      <c r="B29" s="59">
        <v>44247</v>
      </c>
      <c r="C29" s="58" t="s">
        <v>1954</v>
      </c>
      <c r="D29" s="92" t="s">
        <v>523</v>
      </c>
      <c r="E29" s="58" t="str">
        <f t="shared" si="6"/>
        <v>Jörg</v>
      </c>
      <c r="F29" s="58" t="str">
        <f t="shared" si="7"/>
        <v>Walter</v>
      </c>
      <c r="G29" s="58" t="str">
        <f t="shared" si="8"/>
        <v>Men Grand Masters</v>
      </c>
      <c r="H29" s="58" t="str">
        <f t="shared" si="9"/>
        <v>Atlantic Angling Club</v>
      </c>
      <c r="I29" s="92"/>
      <c r="J29" s="92" t="s">
        <v>1355</v>
      </c>
      <c r="K29" s="92">
        <v>128</v>
      </c>
      <c r="L29" s="91">
        <f t="shared" si="10"/>
        <v>10.1</v>
      </c>
      <c r="M29" s="91">
        <f t="shared" si="11"/>
        <v>10.1</v>
      </c>
    </row>
    <row r="30" spans="1:13" x14ac:dyDescent="0.2">
      <c r="A30" s="58" t="s">
        <v>1953</v>
      </c>
      <c r="B30" s="59">
        <v>44247</v>
      </c>
      <c r="C30" s="58" t="s">
        <v>1954</v>
      </c>
      <c r="D30" s="92" t="s">
        <v>523</v>
      </c>
      <c r="E30" s="58" t="str">
        <f t="shared" si="6"/>
        <v>Jörg</v>
      </c>
      <c r="F30" s="58" t="str">
        <f t="shared" si="7"/>
        <v>Walter</v>
      </c>
      <c r="G30" s="58" t="str">
        <f t="shared" si="8"/>
        <v>Men Grand Masters</v>
      </c>
      <c r="H30" s="58" t="str">
        <f t="shared" si="9"/>
        <v>Atlantic Angling Club</v>
      </c>
      <c r="I30" s="92"/>
      <c r="J30" s="92" t="s">
        <v>1355</v>
      </c>
      <c r="K30" s="92">
        <v>166</v>
      </c>
      <c r="L30" s="91">
        <f t="shared" si="10"/>
        <v>24.6</v>
      </c>
      <c r="M30" s="91">
        <f t="shared" si="11"/>
        <v>24.6</v>
      </c>
    </row>
    <row r="31" spans="1:13" x14ac:dyDescent="0.2">
      <c r="A31" s="58" t="s">
        <v>1953</v>
      </c>
      <c r="B31" s="59">
        <v>44247</v>
      </c>
      <c r="C31" s="58" t="s">
        <v>1954</v>
      </c>
      <c r="D31" s="92" t="s">
        <v>523</v>
      </c>
      <c r="E31" s="58" t="str">
        <f t="shared" si="6"/>
        <v>Jörg</v>
      </c>
      <c r="F31" s="58" t="str">
        <f t="shared" si="7"/>
        <v>Walter</v>
      </c>
      <c r="G31" s="58" t="str">
        <f t="shared" si="8"/>
        <v>Men Grand Masters</v>
      </c>
      <c r="H31" s="58" t="str">
        <f t="shared" si="9"/>
        <v>Atlantic Angling Club</v>
      </c>
      <c r="I31" s="92"/>
      <c r="J31" s="92" t="s">
        <v>1355</v>
      </c>
      <c r="K31" s="92">
        <v>137</v>
      </c>
      <c r="L31" s="91">
        <f t="shared" si="10"/>
        <v>12.8</v>
      </c>
      <c r="M31" s="91">
        <f t="shared" si="11"/>
        <v>12.8</v>
      </c>
    </row>
    <row r="32" spans="1:13" x14ac:dyDescent="0.2">
      <c r="A32" s="58" t="s">
        <v>1953</v>
      </c>
      <c r="B32" s="59">
        <v>44247</v>
      </c>
      <c r="C32" s="58" t="s">
        <v>1954</v>
      </c>
      <c r="D32" s="92" t="s">
        <v>523</v>
      </c>
      <c r="E32" s="58" t="str">
        <f t="shared" si="6"/>
        <v>Jörg</v>
      </c>
      <c r="F32" s="58" t="str">
        <f t="shared" si="7"/>
        <v>Walter</v>
      </c>
      <c r="G32" s="58" t="str">
        <f t="shared" si="8"/>
        <v>Men Grand Masters</v>
      </c>
      <c r="H32" s="58" t="str">
        <f t="shared" si="9"/>
        <v>Atlantic Angling Club</v>
      </c>
      <c r="I32" s="92"/>
      <c r="J32" s="92" t="s">
        <v>1355</v>
      </c>
      <c r="K32" s="92">
        <v>83</v>
      </c>
      <c r="L32" s="91">
        <f t="shared" si="10"/>
        <v>2.2999999999999998</v>
      </c>
      <c r="M32" s="91">
        <f t="shared" si="11"/>
        <v>2.2999999999999998</v>
      </c>
    </row>
    <row r="33" spans="1:13" x14ac:dyDescent="0.2">
      <c r="A33" s="58" t="s">
        <v>1953</v>
      </c>
      <c r="B33" s="59">
        <v>44247</v>
      </c>
      <c r="C33" s="58" t="s">
        <v>1954</v>
      </c>
      <c r="D33" s="92" t="s">
        <v>523</v>
      </c>
      <c r="E33" s="58" t="str">
        <f t="shared" si="6"/>
        <v>Jörg</v>
      </c>
      <c r="F33" s="58" t="str">
        <f t="shared" si="7"/>
        <v>Walter</v>
      </c>
      <c r="G33" s="58" t="str">
        <f t="shared" si="8"/>
        <v>Men Grand Masters</v>
      </c>
      <c r="H33" s="58" t="str">
        <f t="shared" si="9"/>
        <v>Atlantic Angling Club</v>
      </c>
      <c r="I33" s="92"/>
      <c r="J33" s="92" t="s">
        <v>1371</v>
      </c>
      <c r="K33" s="92">
        <v>118</v>
      </c>
      <c r="L33" s="91">
        <f t="shared" si="10"/>
        <v>15</v>
      </c>
      <c r="M33" s="91">
        <f t="shared" si="11"/>
        <v>15</v>
      </c>
    </row>
    <row r="34" spans="1:13" x14ac:dyDescent="0.2">
      <c r="A34" s="58" t="s">
        <v>1953</v>
      </c>
      <c r="B34" s="59">
        <v>44247</v>
      </c>
      <c r="C34" s="58" t="s">
        <v>1954</v>
      </c>
      <c r="D34" s="92" t="s">
        <v>523</v>
      </c>
      <c r="E34" s="58" t="str">
        <f t="shared" si="6"/>
        <v>Jörg</v>
      </c>
      <c r="F34" s="58" t="str">
        <f t="shared" si="7"/>
        <v>Walter</v>
      </c>
      <c r="G34" s="58" t="str">
        <f t="shared" si="8"/>
        <v>Men Grand Masters</v>
      </c>
      <c r="H34" s="58" t="str">
        <f t="shared" si="9"/>
        <v>Atlantic Angling Club</v>
      </c>
      <c r="I34" s="92"/>
      <c r="J34" s="92" t="s">
        <v>1333</v>
      </c>
      <c r="K34" s="92">
        <v>70</v>
      </c>
      <c r="L34" s="91">
        <f t="shared" si="10"/>
        <v>6.2</v>
      </c>
      <c r="M34" s="91">
        <f t="shared" si="11"/>
        <v>6.2</v>
      </c>
    </row>
    <row r="35" spans="1:13" x14ac:dyDescent="0.2">
      <c r="A35" s="58" t="s">
        <v>1953</v>
      </c>
      <c r="B35" s="59">
        <v>44247</v>
      </c>
      <c r="C35" s="58" t="s">
        <v>1954</v>
      </c>
      <c r="D35" s="92" t="s">
        <v>959</v>
      </c>
      <c r="E35" s="58" t="str">
        <f t="shared" si="6"/>
        <v>Andries</v>
      </c>
      <c r="F35" s="58" t="str">
        <f t="shared" si="7"/>
        <v>Burger</v>
      </c>
      <c r="G35" s="58" t="str">
        <f t="shared" si="8"/>
        <v>Men Master</v>
      </c>
      <c r="H35" s="58" t="str">
        <f t="shared" si="9"/>
        <v>Atlantic Angling Club</v>
      </c>
      <c r="I35" s="92"/>
      <c r="J35" s="92" t="s">
        <v>1356</v>
      </c>
      <c r="K35" s="92">
        <v>104</v>
      </c>
      <c r="L35" s="91">
        <f t="shared" si="10"/>
        <v>4.2</v>
      </c>
      <c r="M35" s="91">
        <f t="shared" si="11"/>
        <v>4.2</v>
      </c>
    </row>
    <row r="36" spans="1:13" x14ac:dyDescent="0.2">
      <c r="A36" s="58" t="s">
        <v>1953</v>
      </c>
      <c r="B36" s="59">
        <v>44247</v>
      </c>
      <c r="C36" s="58" t="s">
        <v>1954</v>
      </c>
      <c r="D36" s="92" t="s">
        <v>959</v>
      </c>
      <c r="E36" s="58" t="str">
        <f t="shared" si="6"/>
        <v>Andries</v>
      </c>
      <c r="F36" s="58" t="str">
        <f t="shared" si="7"/>
        <v>Burger</v>
      </c>
      <c r="G36" s="58" t="str">
        <f t="shared" si="8"/>
        <v>Men Master</v>
      </c>
      <c r="H36" s="58" t="str">
        <f t="shared" si="9"/>
        <v>Atlantic Angling Club</v>
      </c>
      <c r="I36" s="92"/>
      <c r="J36" s="92" t="s">
        <v>1355</v>
      </c>
      <c r="K36" s="92">
        <v>100</v>
      </c>
      <c r="L36" s="91">
        <f t="shared" si="10"/>
        <v>4.3</v>
      </c>
      <c r="M36" s="91">
        <f t="shared" si="11"/>
        <v>4.3</v>
      </c>
    </row>
    <row r="37" spans="1:13" x14ac:dyDescent="0.2">
      <c r="A37" s="58" t="s">
        <v>1953</v>
      </c>
      <c r="B37" s="59">
        <v>44247</v>
      </c>
      <c r="C37" s="58" t="s">
        <v>1954</v>
      </c>
      <c r="D37" s="92" t="s">
        <v>1792</v>
      </c>
      <c r="E37" s="58" t="str">
        <f t="shared" si="6"/>
        <v>Jacobus</v>
      </c>
      <c r="F37" s="58" t="str">
        <f t="shared" si="7"/>
        <v>Steyl</v>
      </c>
      <c r="G37" s="58" t="str">
        <f t="shared" si="8"/>
        <v>Men Grand Masters</v>
      </c>
      <c r="H37" s="58" t="str">
        <f t="shared" si="9"/>
        <v>Atlantic Angling Club</v>
      </c>
      <c r="I37" s="92"/>
      <c r="J37" s="92" t="s">
        <v>1355</v>
      </c>
      <c r="K37" s="92">
        <v>148</v>
      </c>
      <c r="L37" s="91">
        <f t="shared" si="10"/>
        <v>16.600000000000001</v>
      </c>
      <c r="M37" s="91">
        <f t="shared" si="11"/>
        <v>16.600000000000001</v>
      </c>
    </row>
    <row r="38" spans="1:13" x14ac:dyDescent="0.2">
      <c r="A38" s="58" t="s">
        <v>1953</v>
      </c>
      <c r="B38" s="59">
        <v>44247</v>
      </c>
      <c r="C38" s="58" t="s">
        <v>1954</v>
      </c>
      <c r="D38" s="92" t="s">
        <v>1792</v>
      </c>
      <c r="E38" s="58" t="str">
        <f t="shared" si="6"/>
        <v>Jacobus</v>
      </c>
      <c r="F38" s="58" t="str">
        <f t="shared" si="7"/>
        <v>Steyl</v>
      </c>
      <c r="G38" s="58" t="str">
        <f t="shared" si="8"/>
        <v>Men Grand Masters</v>
      </c>
      <c r="H38" s="58" t="str">
        <f t="shared" si="9"/>
        <v>Atlantic Angling Club</v>
      </c>
      <c r="I38" s="92"/>
      <c r="J38" s="92" t="s">
        <v>1356</v>
      </c>
      <c r="K38" s="92">
        <v>100</v>
      </c>
      <c r="L38" s="91">
        <f t="shared" si="10"/>
        <v>3.7</v>
      </c>
      <c r="M38" s="91">
        <f t="shared" si="11"/>
        <v>3.7</v>
      </c>
    </row>
    <row r="39" spans="1:13" x14ac:dyDescent="0.2">
      <c r="A39" s="58" t="s">
        <v>1953</v>
      </c>
      <c r="B39" s="59">
        <v>44247</v>
      </c>
      <c r="C39" s="58" t="s">
        <v>1954</v>
      </c>
      <c r="D39" s="92" t="s">
        <v>1792</v>
      </c>
      <c r="E39" s="58" t="str">
        <f t="shared" si="6"/>
        <v>Jacobus</v>
      </c>
      <c r="F39" s="58" t="str">
        <f t="shared" si="7"/>
        <v>Steyl</v>
      </c>
      <c r="G39" s="58" t="str">
        <f t="shared" si="8"/>
        <v>Men Grand Masters</v>
      </c>
      <c r="H39" s="58" t="str">
        <f t="shared" si="9"/>
        <v>Atlantic Angling Club</v>
      </c>
      <c r="I39" s="92"/>
      <c r="J39" s="92" t="s">
        <v>1356</v>
      </c>
      <c r="K39" s="92">
        <v>108</v>
      </c>
      <c r="L39" s="91">
        <f t="shared" si="10"/>
        <v>4.8</v>
      </c>
      <c r="M39" s="91">
        <f t="shared" si="11"/>
        <v>4.8</v>
      </c>
    </row>
    <row r="40" spans="1:13" x14ac:dyDescent="0.2">
      <c r="A40" s="58" t="s">
        <v>1953</v>
      </c>
      <c r="B40" s="59">
        <v>44247</v>
      </c>
      <c r="C40" s="58" t="s">
        <v>1954</v>
      </c>
      <c r="D40" s="92" t="s">
        <v>1734</v>
      </c>
      <c r="E40" s="58" t="str">
        <f t="shared" si="6"/>
        <v>Espe</v>
      </c>
      <c r="F40" s="58" t="str">
        <f t="shared" si="7"/>
        <v>Steyl</v>
      </c>
      <c r="G40" s="58" t="str">
        <f t="shared" si="8"/>
        <v>Men Veteran</v>
      </c>
      <c r="H40" s="58" t="str">
        <f t="shared" si="9"/>
        <v>Atlantic Angling Club</v>
      </c>
      <c r="I40" s="92"/>
      <c r="J40" s="92" t="s">
        <v>1355</v>
      </c>
      <c r="K40" s="92">
        <v>161</v>
      </c>
      <c r="L40" s="91">
        <f t="shared" si="10"/>
        <v>22.2</v>
      </c>
      <c r="M40" s="91">
        <f t="shared" si="11"/>
        <v>22.2</v>
      </c>
    </row>
    <row r="41" spans="1:13" x14ac:dyDescent="0.2">
      <c r="A41" s="58" t="s">
        <v>1953</v>
      </c>
      <c r="B41" s="59">
        <v>44247</v>
      </c>
      <c r="C41" s="58" t="s">
        <v>1954</v>
      </c>
      <c r="D41" s="92" t="s">
        <v>1652</v>
      </c>
      <c r="E41" s="58" t="str">
        <f t="shared" si="6"/>
        <v>Sven</v>
      </c>
      <c r="F41" s="58" t="str">
        <f t="shared" si="7"/>
        <v>Welzig</v>
      </c>
      <c r="G41" s="58" t="str">
        <f t="shared" si="8"/>
        <v>Men U/21</v>
      </c>
      <c r="H41" s="58" t="str">
        <f t="shared" si="9"/>
        <v>Atlantic Angling Club</v>
      </c>
      <c r="I41" s="92"/>
      <c r="J41" s="92" t="s">
        <v>1355</v>
      </c>
      <c r="K41" s="92">
        <v>131</v>
      </c>
      <c r="L41" s="91">
        <f t="shared" si="10"/>
        <v>10.9</v>
      </c>
      <c r="M41" s="91">
        <f t="shared" si="11"/>
        <v>10.9</v>
      </c>
    </row>
    <row r="42" spans="1:13" x14ac:dyDescent="0.2">
      <c r="A42" s="58" t="s">
        <v>1953</v>
      </c>
      <c r="B42" s="59">
        <v>44247</v>
      </c>
      <c r="C42" s="58" t="s">
        <v>1954</v>
      </c>
      <c r="D42" s="92" t="s">
        <v>1652</v>
      </c>
      <c r="E42" s="58" t="str">
        <f t="shared" si="6"/>
        <v>Sven</v>
      </c>
      <c r="F42" s="58" t="str">
        <f t="shared" si="7"/>
        <v>Welzig</v>
      </c>
      <c r="G42" s="58" t="str">
        <f t="shared" si="8"/>
        <v>Men U/21</v>
      </c>
      <c r="H42" s="58" t="str">
        <f t="shared" si="9"/>
        <v>Atlantic Angling Club</v>
      </c>
      <c r="I42" s="92"/>
      <c r="J42" s="92" t="s">
        <v>1355</v>
      </c>
      <c r="K42" s="92">
        <v>162</v>
      </c>
      <c r="L42" s="91">
        <f t="shared" si="10"/>
        <v>22.7</v>
      </c>
      <c r="M42" s="91">
        <f t="shared" si="11"/>
        <v>22.7</v>
      </c>
    </row>
    <row r="43" spans="1:13" x14ac:dyDescent="0.2">
      <c r="A43" s="58" t="s">
        <v>1953</v>
      </c>
      <c r="B43" s="59">
        <v>44247</v>
      </c>
      <c r="C43" s="58" t="s">
        <v>1954</v>
      </c>
      <c r="D43" s="92" t="s">
        <v>1652</v>
      </c>
      <c r="E43" s="58" t="str">
        <f t="shared" si="6"/>
        <v>Sven</v>
      </c>
      <c r="F43" s="58" t="str">
        <f t="shared" si="7"/>
        <v>Welzig</v>
      </c>
      <c r="G43" s="58" t="str">
        <f t="shared" si="8"/>
        <v>Men U/21</v>
      </c>
      <c r="H43" s="58" t="str">
        <f t="shared" si="9"/>
        <v>Atlantic Angling Club</v>
      </c>
      <c r="I43" s="92"/>
      <c r="J43" s="92" t="s">
        <v>1355</v>
      </c>
      <c r="K43" s="92">
        <v>137</v>
      </c>
      <c r="L43" s="91">
        <f t="shared" si="10"/>
        <v>12.8</v>
      </c>
      <c r="M43" s="91">
        <f t="shared" si="11"/>
        <v>12.8</v>
      </c>
    </row>
    <row r="44" spans="1:13" x14ac:dyDescent="0.2">
      <c r="A44" s="58" t="s">
        <v>1953</v>
      </c>
      <c r="B44" s="59">
        <v>44247</v>
      </c>
      <c r="C44" s="58" t="s">
        <v>1954</v>
      </c>
      <c r="D44" s="92" t="s">
        <v>1652</v>
      </c>
      <c r="E44" s="58" t="str">
        <f t="shared" si="6"/>
        <v>Sven</v>
      </c>
      <c r="F44" s="58" t="str">
        <f t="shared" si="7"/>
        <v>Welzig</v>
      </c>
      <c r="G44" s="58" t="str">
        <f t="shared" si="8"/>
        <v>Men U/21</v>
      </c>
      <c r="H44" s="58" t="str">
        <f t="shared" si="9"/>
        <v>Atlantic Angling Club</v>
      </c>
      <c r="I44" s="92"/>
      <c r="J44" s="92" t="s">
        <v>1355</v>
      </c>
      <c r="K44" s="92">
        <v>83</v>
      </c>
      <c r="L44" s="91">
        <f t="shared" si="10"/>
        <v>2.2999999999999998</v>
      </c>
      <c r="M44" s="91">
        <f t="shared" si="11"/>
        <v>2.2999999999999998</v>
      </c>
    </row>
    <row r="45" spans="1:13" x14ac:dyDescent="0.2">
      <c r="A45" s="58" t="s">
        <v>1953</v>
      </c>
      <c r="B45" s="59">
        <v>44247</v>
      </c>
      <c r="C45" s="58" t="s">
        <v>1954</v>
      </c>
      <c r="D45" s="92" t="s">
        <v>1652</v>
      </c>
      <c r="E45" s="58" t="str">
        <f t="shared" si="6"/>
        <v>Sven</v>
      </c>
      <c r="F45" s="58" t="str">
        <f t="shared" si="7"/>
        <v>Welzig</v>
      </c>
      <c r="G45" s="58" t="str">
        <f t="shared" si="8"/>
        <v>Men U/21</v>
      </c>
      <c r="H45" s="58" t="str">
        <f t="shared" si="9"/>
        <v>Atlantic Angling Club</v>
      </c>
      <c r="I45" s="92"/>
      <c r="J45" s="92" t="s">
        <v>1355</v>
      </c>
      <c r="K45" s="92">
        <v>139</v>
      </c>
      <c r="L45" s="91">
        <f t="shared" si="10"/>
        <v>13.4</v>
      </c>
      <c r="M45" s="91">
        <f t="shared" si="11"/>
        <v>13.4</v>
      </c>
    </row>
    <row r="46" spans="1:13" x14ac:dyDescent="0.2">
      <c r="A46" s="58" t="s">
        <v>1953</v>
      </c>
      <c r="B46" s="59">
        <v>44247</v>
      </c>
      <c r="C46" s="58" t="s">
        <v>1954</v>
      </c>
      <c r="D46" s="92" t="s">
        <v>1652</v>
      </c>
      <c r="E46" s="58" t="str">
        <f t="shared" si="6"/>
        <v>Sven</v>
      </c>
      <c r="F46" s="58" t="str">
        <f t="shared" si="7"/>
        <v>Welzig</v>
      </c>
      <c r="G46" s="58" t="str">
        <f t="shared" si="8"/>
        <v>Men U/21</v>
      </c>
      <c r="H46" s="58" t="str">
        <f t="shared" si="9"/>
        <v>Atlantic Angling Club</v>
      </c>
      <c r="I46" s="92"/>
      <c r="J46" s="92" t="s">
        <v>1355</v>
      </c>
      <c r="K46" s="92">
        <v>146</v>
      </c>
      <c r="L46" s="91">
        <f t="shared" si="10"/>
        <v>15.9</v>
      </c>
      <c r="M46" s="91">
        <f t="shared" si="11"/>
        <v>15.9</v>
      </c>
    </row>
    <row r="47" spans="1:13" x14ac:dyDescent="0.2">
      <c r="A47" s="58" t="s">
        <v>1953</v>
      </c>
      <c r="B47" s="59">
        <v>44247</v>
      </c>
      <c r="C47" s="58" t="s">
        <v>1954</v>
      </c>
      <c r="D47" s="92" t="s">
        <v>1652</v>
      </c>
      <c r="E47" s="58" t="str">
        <f t="shared" si="6"/>
        <v>Sven</v>
      </c>
      <c r="F47" s="58" t="str">
        <f t="shared" si="7"/>
        <v>Welzig</v>
      </c>
      <c r="G47" s="58" t="str">
        <f t="shared" si="8"/>
        <v>Men U/21</v>
      </c>
      <c r="H47" s="58" t="str">
        <f t="shared" si="9"/>
        <v>Atlantic Angling Club</v>
      </c>
      <c r="I47" s="92"/>
      <c r="J47" s="92" t="s">
        <v>1371</v>
      </c>
      <c r="K47" s="92">
        <v>84</v>
      </c>
      <c r="L47" s="91">
        <f t="shared" si="10"/>
        <v>5.0999999999999996</v>
      </c>
      <c r="M47" s="91">
        <f t="shared" si="11"/>
        <v>5.0999999999999996</v>
      </c>
    </row>
    <row r="48" spans="1:13" x14ac:dyDescent="0.2">
      <c r="A48" s="58" t="s">
        <v>1953</v>
      </c>
      <c r="B48" s="59">
        <v>44247</v>
      </c>
      <c r="C48" s="58" t="s">
        <v>1954</v>
      </c>
      <c r="D48" s="92" t="s">
        <v>1652</v>
      </c>
      <c r="E48" s="58" t="str">
        <f t="shared" si="6"/>
        <v>Sven</v>
      </c>
      <c r="F48" s="58" t="str">
        <f t="shared" si="7"/>
        <v>Welzig</v>
      </c>
      <c r="G48" s="58" t="str">
        <f t="shared" si="8"/>
        <v>Men U/21</v>
      </c>
      <c r="H48" s="58" t="str">
        <f t="shared" si="9"/>
        <v>Atlantic Angling Club</v>
      </c>
      <c r="I48" s="92"/>
      <c r="J48" s="92" t="s">
        <v>1382</v>
      </c>
      <c r="K48" s="92">
        <v>51</v>
      </c>
      <c r="L48" s="91">
        <f t="shared" si="10"/>
        <v>2.2000000000000002</v>
      </c>
      <c r="M48" s="91">
        <f t="shared" si="11"/>
        <v>2.2000000000000002</v>
      </c>
    </row>
    <row r="49" spans="1:13" x14ac:dyDescent="0.2">
      <c r="A49" s="58" t="s">
        <v>1953</v>
      </c>
      <c r="B49" s="59">
        <v>44247</v>
      </c>
      <c r="C49" s="58" t="s">
        <v>1954</v>
      </c>
      <c r="D49" s="92" t="s">
        <v>733</v>
      </c>
      <c r="E49" s="58" t="str">
        <f t="shared" si="6"/>
        <v>Henning</v>
      </c>
      <c r="F49" s="58" t="str">
        <f t="shared" si="7"/>
        <v>Du Plessis</v>
      </c>
      <c r="G49" s="58" t="str">
        <f t="shared" si="8"/>
        <v>Men Master</v>
      </c>
      <c r="H49" s="58" t="str">
        <f t="shared" si="9"/>
        <v>Atlantic Angling Club</v>
      </c>
      <c r="I49" s="92"/>
      <c r="J49" s="92" t="s">
        <v>1355</v>
      </c>
      <c r="K49" s="92">
        <v>87</v>
      </c>
      <c r="L49" s="91">
        <f t="shared" si="10"/>
        <v>2.7</v>
      </c>
      <c r="M49" s="91">
        <f t="shared" si="11"/>
        <v>2.7</v>
      </c>
    </row>
    <row r="50" spans="1:13" x14ac:dyDescent="0.2">
      <c r="A50" s="58" t="s">
        <v>1953</v>
      </c>
      <c r="B50" s="59">
        <v>44247</v>
      </c>
      <c r="C50" s="58" t="s">
        <v>1954</v>
      </c>
      <c r="D50" s="92" t="s">
        <v>733</v>
      </c>
      <c r="E50" s="58" t="str">
        <f t="shared" si="6"/>
        <v>Henning</v>
      </c>
      <c r="F50" s="58" t="str">
        <f t="shared" si="7"/>
        <v>Du Plessis</v>
      </c>
      <c r="G50" s="58" t="str">
        <f t="shared" si="8"/>
        <v>Men Master</v>
      </c>
      <c r="H50" s="58" t="str">
        <f t="shared" si="9"/>
        <v>Atlantic Angling Club</v>
      </c>
      <c r="I50" s="92" t="s">
        <v>19</v>
      </c>
      <c r="J50" s="92"/>
      <c r="K50" s="92">
        <v>52</v>
      </c>
      <c r="L50" s="91">
        <f t="shared" si="10"/>
        <v>1.4</v>
      </c>
      <c r="M50" s="91">
        <f t="shared" si="11"/>
        <v>1.4</v>
      </c>
    </row>
    <row r="51" spans="1:13" x14ac:dyDescent="0.2">
      <c r="A51" s="58" t="s">
        <v>1953</v>
      </c>
      <c r="B51" s="59">
        <v>44247</v>
      </c>
      <c r="C51" s="58" t="s">
        <v>1954</v>
      </c>
      <c r="D51" s="92" t="s">
        <v>645</v>
      </c>
      <c r="E51" s="58" t="str">
        <f t="shared" si="6"/>
        <v>Hennie</v>
      </c>
      <c r="F51" s="58" t="str">
        <f t="shared" si="7"/>
        <v>Roets</v>
      </c>
      <c r="G51" s="58" t="str">
        <f t="shared" si="8"/>
        <v>Men Veteran</v>
      </c>
      <c r="H51" s="58" t="str">
        <f t="shared" si="9"/>
        <v>Atlantic Angling Club</v>
      </c>
      <c r="I51" s="92"/>
      <c r="J51" s="92" t="s">
        <v>1355</v>
      </c>
      <c r="K51" s="92">
        <v>116</v>
      </c>
      <c r="L51" s="91">
        <f t="shared" si="10"/>
        <v>7.2</v>
      </c>
      <c r="M51" s="91">
        <f t="shared" si="11"/>
        <v>7.2</v>
      </c>
    </row>
    <row r="52" spans="1:13" x14ac:dyDescent="0.2">
      <c r="A52" s="58" t="s">
        <v>1953</v>
      </c>
      <c r="B52" s="59">
        <v>44247</v>
      </c>
      <c r="C52" s="58" t="s">
        <v>1954</v>
      </c>
      <c r="D52" s="92" t="s">
        <v>645</v>
      </c>
      <c r="E52" s="58" t="str">
        <f t="shared" si="6"/>
        <v>Hennie</v>
      </c>
      <c r="F52" s="58" t="str">
        <f t="shared" si="7"/>
        <v>Roets</v>
      </c>
      <c r="G52" s="58" t="str">
        <f t="shared" si="8"/>
        <v>Men Veteran</v>
      </c>
      <c r="H52" s="58" t="str">
        <f t="shared" si="9"/>
        <v>Atlantic Angling Club</v>
      </c>
      <c r="I52" s="92"/>
      <c r="J52" s="92" t="s">
        <v>1355</v>
      </c>
      <c r="K52" s="92">
        <v>116</v>
      </c>
      <c r="L52" s="91">
        <f t="shared" si="10"/>
        <v>7.2</v>
      </c>
      <c r="M52" s="91">
        <f t="shared" si="11"/>
        <v>7.2</v>
      </c>
    </row>
    <row r="53" spans="1:13" x14ac:dyDescent="0.2">
      <c r="A53" s="58" t="s">
        <v>1953</v>
      </c>
      <c r="B53" s="59">
        <v>44247</v>
      </c>
      <c r="C53" s="58" t="s">
        <v>1954</v>
      </c>
      <c r="D53" s="92" t="s">
        <v>645</v>
      </c>
      <c r="E53" s="58" t="str">
        <f t="shared" si="6"/>
        <v>Hennie</v>
      </c>
      <c r="F53" s="58" t="str">
        <f t="shared" si="7"/>
        <v>Roets</v>
      </c>
      <c r="G53" s="58" t="str">
        <f t="shared" si="8"/>
        <v>Men Veteran</v>
      </c>
      <c r="H53" s="58" t="str">
        <f t="shared" si="9"/>
        <v>Atlantic Angling Club</v>
      </c>
      <c r="I53" s="92"/>
      <c r="J53" s="92" t="s">
        <v>1355</v>
      </c>
      <c r="K53" s="92">
        <v>157</v>
      </c>
      <c r="L53" s="91">
        <f t="shared" si="10"/>
        <v>20.399999999999999</v>
      </c>
      <c r="M53" s="91">
        <f t="shared" si="11"/>
        <v>20.399999999999999</v>
      </c>
    </row>
    <row r="54" spans="1:13" x14ac:dyDescent="0.2">
      <c r="A54" s="58" t="s">
        <v>1953</v>
      </c>
      <c r="B54" s="59">
        <v>44247</v>
      </c>
      <c r="C54" s="58" t="s">
        <v>1954</v>
      </c>
      <c r="D54" s="92" t="s">
        <v>645</v>
      </c>
      <c r="E54" s="58" t="str">
        <f t="shared" si="6"/>
        <v>Hennie</v>
      </c>
      <c r="F54" s="58" t="str">
        <f t="shared" si="7"/>
        <v>Roets</v>
      </c>
      <c r="G54" s="58" t="str">
        <f t="shared" si="8"/>
        <v>Men Veteran</v>
      </c>
      <c r="H54" s="58" t="str">
        <f t="shared" si="9"/>
        <v>Atlantic Angling Club</v>
      </c>
      <c r="I54" s="92"/>
      <c r="J54" s="92" t="s">
        <v>1355</v>
      </c>
      <c r="K54" s="92">
        <v>93</v>
      </c>
      <c r="L54" s="91">
        <f t="shared" si="10"/>
        <v>3.4</v>
      </c>
      <c r="M54" s="91">
        <f t="shared" si="11"/>
        <v>3.4</v>
      </c>
    </row>
    <row r="55" spans="1:13" x14ac:dyDescent="0.2">
      <c r="A55" s="58" t="s">
        <v>1953</v>
      </c>
      <c r="B55" s="59">
        <v>44247</v>
      </c>
      <c r="C55" s="58" t="s">
        <v>1954</v>
      </c>
      <c r="D55" s="92" t="s">
        <v>906</v>
      </c>
      <c r="E55" s="58" t="str">
        <f t="shared" si="6"/>
        <v>Renier</v>
      </c>
      <c r="F55" s="58" t="str">
        <f t="shared" si="7"/>
        <v>De Villiers</v>
      </c>
      <c r="G55" s="58" t="str">
        <f t="shared" si="8"/>
        <v>Men Master</v>
      </c>
      <c r="H55" s="58" t="str">
        <f t="shared" si="9"/>
        <v>Henties Bay</v>
      </c>
      <c r="I55" s="92"/>
      <c r="J55" s="92"/>
      <c r="K55" s="92"/>
      <c r="L55" s="91" t="str">
        <f t="shared" si="10"/>
        <v/>
      </c>
      <c r="M55" s="91" t="str">
        <f t="shared" si="11"/>
        <v/>
      </c>
    </row>
    <row r="56" spans="1:13" x14ac:dyDescent="0.2">
      <c r="A56" s="58" t="s">
        <v>1953</v>
      </c>
      <c r="B56" s="59">
        <v>44247</v>
      </c>
      <c r="C56" s="58" t="s">
        <v>1954</v>
      </c>
      <c r="D56" s="92" t="s">
        <v>1445</v>
      </c>
      <c r="E56" s="58" t="str">
        <f t="shared" si="6"/>
        <v>Nadine</v>
      </c>
      <c r="F56" s="58" t="str">
        <f t="shared" si="7"/>
        <v>Downing</v>
      </c>
      <c r="G56" s="58" t="str">
        <f t="shared" si="8"/>
        <v>Ladies Veteran</v>
      </c>
      <c r="H56" s="58" t="str">
        <f t="shared" si="9"/>
        <v>Henties Bay</v>
      </c>
      <c r="I56" s="92"/>
      <c r="J56" s="92"/>
      <c r="K56" s="92"/>
      <c r="L56" s="91" t="str">
        <f t="shared" si="10"/>
        <v/>
      </c>
      <c r="M56" s="91" t="str">
        <f t="shared" si="11"/>
        <v/>
      </c>
    </row>
    <row r="57" spans="1:13" x14ac:dyDescent="0.2">
      <c r="A57" s="58" t="s">
        <v>1953</v>
      </c>
      <c r="B57" s="59">
        <v>44247</v>
      </c>
      <c r="C57" s="58" t="s">
        <v>1954</v>
      </c>
      <c r="D57" s="92" t="s">
        <v>680</v>
      </c>
      <c r="E57" s="58" t="str">
        <f t="shared" si="6"/>
        <v>Elaine</v>
      </c>
      <c r="F57" s="58" t="str">
        <f t="shared" si="7"/>
        <v>Vorster</v>
      </c>
      <c r="G57" s="58" t="str">
        <f t="shared" si="8"/>
        <v>Ladies Veteran</v>
      </c>
      <c r="H57" s="58" t="str">
        <f t="shared" si="9"/>
        <v>Orca Angling Club</v>
      </c>
      <c r="I57" s="92"/>
      <c r="J57" s="92" t="s">
        <v>1333</v>
      </c>
      <c r="K57" s="92">
        <v>57</v>
      </c>
      <c r="L57" s="91">
        <f t="shared" si="10"/>
        <v>3.3</v>
      </c>
      <c r="M57" s="91">
        <f t="shared" si="11"/>
        <v>3.3</v>
      </c>
    </row>
    <row r="58" spans="1:13" x14ac:dyDescent="0.2">
      <c r="A58" s="58" t="s">
        <v>1953</v>
      </c>
      <c r="B58" s="59">
        <v>44247</v>
      </c>
      <c r="C58" s="58" t="s">
        <v>1954</v>
      </c>
      <c r="D58" s="92" t="s">
        <v>526</v>
      </c>
      <c r="E58" s="58" t="str">
        <f t="shared" si="6"/>
        <v>Johan</v>
      </c>
      <c r="F58" s="58" t="str">
        <f t="shared" si="7"/>
        <v>Agenbag</v>
      </c>
      <c r="G58" s="58" t="str">
        <f t="shared" si="8"/>
        <v>Men Master</v>
      </c>
      <c r="H58" s="58" t="str">
        <f t="shared" si="9"/>
        <v>Henties Bay</v>
      </c>
      <c r="I58" s="92"/>
      <c r="J58" s="92" t="s">
        <v>1355</v>
      </c>
      <c r="K58" s="92">
        <v>133</v>
      </c>
      <c r="L58" s="91">
        <f t="shared" si="10"/>
        <v>11.5</v>
      </c>
      <c r="M58" s="91">
        <f t="shared" si="11"/>
        <v>11.5</v>
      </c>
    </row>
    <row r="59" spans="1:13" x14ac:dyDescent="0.2">
      <c r="A59" s="58" t="s">
        <v>1953</v>
      </c>
      <c r="B59" s="59">
        <v>44247</v>
      </c>
      <c r="C59" s="58" t="s">
        <v>1954</v>
      </c>
      <c r="D59" s="92" t="s">
        <v>526</v>
      </c>
      <c r="E59" s="58" t="str">
        <f t="shared" si="6"/>
        <v>Johan</v>
      </c>
      <c r="F59" s="58" t="str">
        <f t="shared" si="7"/>
        <v>Agenbag</v>
      </c>
      <c r="G59" s="58" t="str">
        <f t="shared" si="8"/>
        <v>Men Master</v>
      </c>
      <c r="H59" s="58" t="str">
        <f t="shared" si="9"/>
        <v>Henties Bay</v>
      </c>
      <c r="I59" s="92"/>
      <c r="J59" s="92" t="s">
        <v>1356</v>
      </c>
      <c r="K59" s="92">
        <v>104</v>
      </c>
      <c r="L59" s="91">
        <f t="shared" si="10"/>
        <v>4.2</v>
      </c>
      <c r="M59" s="91">
        <f t="shared" si="11"/>
        <v>4.2</v>
      </c>
    </row>
    <row r="60" spans="1:13" x14ac:dyDescent="0.2">
      <c r="A60" s="58" t="s">
        <v>1953</v>
      </c>
      <c r="B60" s="59">
        <v>44247</v>
      </c>
      <c r="C60" s="58" t="s">
        <v>1954</v>
      </c>
      <c r="D60" s="92" t="s">
        <v>1092</v>
      </c>
      <c r="E60" s="58" t="str">
        <f t="shared" si="6"/>
        <v>Johan</v>
      </c>
      <c r="F60" s="58" t="str">
        <f t="shared" si="7"/>
        <v>Burger</v>
      </c>
      <c r="G60" s="58" t="str">
        <f t="shared" si="8"/>
        <v>Men Master</v>
      </c>
      <c r="H60" s="58" t="str">
        <f t="shared" si="9"/>
        <v>Mako</v>
      </c>
      <c r="I60" s="92"/>
      <c r="J60" s="92" t="s">
        <v>1382</v>
      </c>
      <c r="K60" s="92">
        <v>63</v>
      </c>
      <c r="L60" s="91">
        <f t="shared" si="10"/>
        <v>3.7</v>
      </c>
      <c r="M60" s="91">
        <f t="shared" si="11"/>
        <v>3.7</v>
      </c>
    </row>
    <row r="61" spans="1:13" x14ac:dyDescent="0.2">
      <c r="A61" s="58" t="s">
        <v>1953</v>
      </c>
      <c r="B61" s="59">
        <v>44247</v>
      </c>
      <c r="C61" s="58" t="s">
        <v>1954</v>
      </c>
      <c r="D61" s="92" t="s">
        <v>1092</v>
      </c>
      <c r="E61" s="58" t="str">
        <f t="shared" si="6"/>
        <v>Johan</v>
      </c>
      <c r="F61" s="58" t="str">
        <f t="shared" si="7"/>
        <v>Burger</v>
      </c>
      <c r="G61" s="58" t="str">
        <f t="shared" si="8"/>
        <v>Men Master</v>
      </c>
      <c r="H61" s="58" t="str">
        <f t="shared" si="9"/>
        <v>Mako</v>
      </c>
      <c r="I61" s="92"/>
      <c r="J61" s="92" t="s">
        <v>1355</v>
      </c>
      <c r="K61" s="92">
        <v>94</v>
      </c>
      <c r="L61" s="91">
        <f t="shared" si="10"/>
        <v>3.5</v>
      </c>
      <c r="M61" s="91">
        <f t="shared" si="11"/>
        <v>3.5</v>
      </c>
    </row>
    <row r="62" spans="1:13" x14ac:dyDescent="0.2">
      <c r="A62" s="58" t="s">
        <v>1953</v>
      </c>
      <c r="B62" s="59">
        <v>44247</v>
      </c>
      <c r="C62" s="58" t="s">
        <v>1954</v>
      </c>
      <c r="D62" s="92" t="s">
        <v>1092</v>
      </c>
      <c r="E62" s="58" t="str">
        <f t="shared" si="6"/>
        <v>Johan</v>
      </c>
      <c r="F62" s="58" t="str">
        <f t="shared" si="7"/>
        <v>Burger</v>
      </c>
      <c r="G62" s="58" t="str">
        <f t="shared" si="8"/>
        <v>Men Master</v>
      </c>
      <c r="H62" s="58" t="str">
        <f t="shared" si="9"/>
        <v>Mako</v>
      </c>
      <c r="I62" s="92"/>
      <c r="J62" s="92" t="s">
        <v>1355</v>
      </c>
      <c r="K62" s="92">
        <v>103</v>
      </c>
      <c r="L62" s="91">
        <f t="shared" si="10"/>
        <v>4.8</v>
      </c>
      <c r="M62" s="91">
        <f t="shared" si="11"/>
        <v>4.8</v>
      </c>
    </row>
    <row r="63" spans="1:13" x14ac:dyDescent="0.2">
      <c r="A63" s="58" t="s">
        <v>1953</v>
      </c>
      <c r="B63" s="59">
        <v>44247</v>
      </c>
      <c r="C63" s="58" t="s">
        <v>1954</v>
      </c>
      <c r="D63" s="92" t="s">
        <v>1092</v>
      </c>
      <c r="E63" s="58" t="str">
        <f t="shared" si="6"/>
        <v>Johan</v>
      </c>
      <c r="F63" s="58" t="str">
        <f t="shared" si="7"/>
        <v>Burger</v>
      </c>
      <c r="G63" s="58" t="str">
        <f t="shared" si="8"/>
        <v>Men Master</v>
      </c>
      <c r="H63" s="58" t="str">
        <f t="shared" si="9"/>
        <v>Mako</v>
      </c>
      <c r="I63" s="92"/>
      <c r="J63" s="92" t="s">
        <v>1355</v>
      </c>
      <c r="K63" s="92">
        <v>145</v>
      </c>
      <c r="L63" s="91">
        <f t="shared" si="10"/>
        <v>15.5</v>
      </c>
      <c r="M63" s="91">
        <f t="shared" si="11"/>
        <v>15.5</v>
      </c>
    </row>
    <row r="64" spans="1:13" x14ac:dyDescent="0.2">
      <c r="A64" s="58" t="s">
        <v>1953</v>
      </c>
      <c r="B64" s="59">
        <v>44247</v>
      </c>
      <c r="C64" s="58" t="s">
        <v>1954</v>
      </c>
      <c r="D64" s="92" t="s">
        <v>1092</v>
      </c>
      <c r="E64" s="58" t="str">
        <f t="shared" si="6"/>
        <v>Johan</v>
      </c>
      <c r="F64" s="58" t="str">
        <f t="shared" si="7"/>
        <v>Burger</v>
      </c>
      <c r="G64" s="58" t="str">
        <f t="shared" si="8"/>
        <v>Men Master</v>
      </c>
      <c r="H64" s="58" t="str">
        <f t="shared" si="9"/>
        <v>Mako</v>
      </c>
      <c r="I64" s="92"/>
      <c r="J64" s="92" t="s">
        <v>1355</v>
      </c>
      <c r="K64" s="92">
        <v>155</v>
      </c>
      <c r="L64" s="91">
        <f t="shared" si="10"/>
        <v>19.5</v>
      </c>
      <c r="M64" s="91">
        <f t="shared" si="11"/>
        <v>19.5</v>
      </c>
    </row>
    <row r="65" spans="1:13" x14ac:dyDescent="0.2">
      <c r="A65" s="58" t="s">
        <v>1953</v>
      </c>
      <c r="B65" s="59">
        <v>44247</v>
      </c>
      <c r="C65" s="58" t="s">
        <v>1954</v>
      </c>
      <c r="D65" s="92" t="s">
        <v>1092</v>
      </c>
      <c r="E65" s="58" t="str">
        <f t="shared" si="6"/>
        <v>Johan</v>
      </c>
      <c r="F65" s="58" t="str">
        <f t="shared" si="7"/>
        <v>Burger</v>
      </c>
      <c r="G65" s="58" t="str">
        <f t="shared" si="8"/>
        <v>Men Master</v>
      </c>
      <c r="H65" s="58" t="str">
        <f t="shared" si="9"/>
        <v>Mako</v>
      </c>
      <c r="I65" s="92"/>
      <c r="J65" s="92" t="s">
        <v>1356</v>
      </c>
      <c r="K65" s="92">
        <v>75</v>
      </c>
      <c r="L65" s="91">
        <f t="shared" si="10"/>
        <v>1.3</v>
      </c>
      <c r="M65" s="91">
        <f t="shared" si="11"/>
        <v>1.3</v>
      </c>
    </row>
    <row r="66" spans="1:13" x14ac:dyDescent="0.2">
      <c r="A66" s="58" t="s">
        <v>1953</v>
      </c>
      <c r="B66" s="59">
        <v>44247</v>
      </c>
      <c r="C66" s="58" t="s">
        <v>1954</v>
      </c>
      <c r="D66" s="92" t="s">
        <v>1092</v>
      </c>
      <c r="E66" s="58" t="str">
        <f t="shared" si="6"/>
        <v>Johan</v>
      </c>
      <c r="F66" s="58" t="str">
        <f t="shared" si="7"/>
        <v>Burger</v>
      </c>
      <c r="G66" s="58" t="str">
        <f t="shared" si="8"/>
        <v>Men Master</v>
      </c>
      <c r="H66" s="58" t="str">
        <f t="shared" si="9"/>
        <v>Mako</v>
      </c>
      <c r="I66" s="92"/>
      <c r="J66" s="92" t="s">
        <v>1356</v>
      </c>
      <c r="K66" s="92">
        <v>78</v>
      </c>
      <c r="L66" s="91">
        <f t="shared" si="10"/>
        <v>1.5</v>
      </c>
      <c r="M66" s="91">
        <f t="shared" si="11"/>
        <v>1.5</v>
      </c>
    </row>
    <row r="67" spans="1:13" x14ac:dyDescent="0.2">
      <c r="A67" s="58" t="s">
        <v>1953</v>
      </c>
      <c r="B67" s="59">
        <v>44247</v>
      </c>
      <c r="C67" s="58" t="s">
        <v>1954</v>
      </c>
      <c r="D67" s="92" t="s">
        <v>1876</v>
      </c>
      <c r="E67" s="58" t="str">
        <f t="shared" ref="E67:E130" si="12">IF(D67="","",VLOOKUP(D67,Master,3,FALSE))</f>
        <v>Nicolette</v>
      </c>
      <c r="F67" s="58" t="str">
        <f t="shared" ref="F67:F130" si="13">IF(D67="","",VLOOKUP(D67,Master,4,FALSE))</f>
        <v>Schreuder</v>
      </c>
      <c r="G67" s="58" t="str">
        <f t="shared" ref="G67:G130" si="14">IF(D67="","",VLOOKUP(D67,Master,5,FALSE))</f>
        <v>Ladies Veteran</v>
      </c>
      <c r="H67" s="58" t="str">
        <f t="shared" ref="H67:H130" si="15">IF(D67="","",VLOOKUP(D67,Master,2,FALSE))</f>
        <v>Walvis Bay</v>
      </c>
      <c r="I67" s="92" t="s">
        <v>19</v>
      </c>
      <c r="J67" s="92"/>
      <c r="K67" s="92">
        <v>49</v>
      </c>
      <c r="L67" s="91">
        <f t="shared" ref="L67:L130" si="16">IF(K67="","",IF(I67="",ROUND(HLOOKUP(J67,kgList,K67,FALSE),1),ROUND(HLOOKUP(I67,kgList,K67,FALSE),1)))</f>
        <v>1.2</v>
      </c>
      <c r="M67" s="91">
        <f t="shared" ref="M67:M130" si="17">IF(L67="","",IF(COUNTA(I67:J67)&gt;1,"Edible or Inedible",IF(COUNTA(I67)=1,L67*1,IF(COUNTA(J67)=1,L67*1,"ERROR"))))</f>
        <v>1.2</v>
      </c>
    </row>
    <row r="68" spans="1:13" x14ac:dyDescent="0.2">
      <c r="A68" s="58" t="s">
        <v>1953</v>
      </c>
      <c r="B68" s="59">
        <v>44247</v>
      </c>
      <c r="C68" s="58" t="s">
        <v>1954</v>
      </c>
      <c r="D68" s="92" t="s">
        <v>1876</v>
      </c>
      <c r="E68" s="58" t="str">
        <f t="shared" si="12"/>
        <v>Nicolette</v>
      </c>
      <c r="F68" s="58" t="str">
        <f t="shared" si="13"/>
        <v>Schreuder</v>
      </c>
      <c r="G68" s="58" t="str">
        <f t="shared" si="14"/>
        <v>Ladies Veteran</v>
      </c>
      <c r="H68" s="58" t="str">
        <f t="shared" si="15"/>
        <v>Walvis Bay</v>
      </c>
      <c r="I68" s="92" t="s">
        <v>7</v>
      </c>
      <c r="J68" s="92"/>
      <c r="K68" s="92">
        <v>29</v>
      </c>
      <c r="L68" s="91">
        <f t="shared" si="16"/>
        <v>0.7</v>
      </c>
      <c r="M68" s="91">
        <f t="shared" si="17"/>
        <v>0.7</v>
      </c>
    </row>
    <row r="69" spans="1:13" x14ac:dyDescent="0.2">
      <c r="A69" s="58" t="s">
        <v>1953</v>
      </c>
      <c r="B69" s="59">
        <v>44247</v>
      </c>
      <c r="C69" s="58" t="s">
        <v>1954</v>
      </c>
      <c r="D69" s="92" t="s">
        <v>1876</v>
      </c>
      <c r="E69" s="58" t="str">
        <f t="shared" si="12"/>
        <v>Nicolette</v>
      </c>
      <c r="F69" s="58" t="str">
        <f t="shared" si="13"/>
        <v>Schreuder</v>
      </c>
      <c r="G69" s="58" t="str">
        <f t="shared" si="14"/>
        <v>Ladies Veteran</v>
      </c>
      <c r="H69" s="58" t="str">
        <f t="shared" si="15"/>
        <v>Walvis Bay</v>
      </c>
      <c r="I69" s="92"/>
      <c r="J69" s="92" t="s">
        <v>8</v>
      </c>
      <c r="K69" s="92">
        <v>75</v>
      </c>
      <c r="L69" s="91">
        <f t="shared" si="16"/>
        <v>3.4</v>
      </c>
      <c r="M69" s="91">
        <f t="shared" si="17"/>
        <v>3.4</v>
      </c>
    </row>
    <row r="70" spans="1:13" x14ac:dyDescent="0.2">
      <c r="A70" s="58" t="s">
        <v>1953</v>
      </c>
      <c r="B70" s="59">
        <v>44247</v>
      </c>
      <c r="C70" s="58" t="s">
        <v>1954</v>
      </c>
      <c r="D70" s="92" t="s">
        <v>1876</v>
      </c>
      <c r="E70" s="58" t="str">
        <f t="shared" si="12"/>
        <v>Nicolette</v>
      </c>
      <c r="F70" s="58" t="str">
        <f t="shared" si="13"/>
        <v>Schreuder</v>
      </c>
      <c r="G70" s="58" t="str">
        <f t="shared" si="14"/>
        <v>Ladies Veteran</v>
      </c>
      <c r="H70" s="58" t="str">
        <f t="shared" si="15"/>
        <v>Walvis Bay</v>
      </c>
      <c r="I70" s="92"/>
      <c r="J70" s="92" t="s">
        <v>8</v>
      </c>
      <c r="K70" s="92">
        <v>70</v>
      </c>
      <c r="L70" s="91">
        <f t="shared" si="16"/>
        <v>2.7</v>
      </c>
      <c r="M70" s="91">
        <f t="shared" si="17"/>
        <v>2.7</v>
      </c>
    </row>
    <row r="71" spans="1:13" x14ac:dyDescent="0.2">
      <c r="A71" s="58" t="s">
        <v>1953</v>
      </c>
      <c r="B71" s="59">
        <v>44247</v>
      </c>
      <c r="C71" s="58" t="s">
        <v>1954</v>
      </c>
      <c r="D71" s="92" t="s">
        <v>1876</v>
      </c>
      <c r="E71" s="58" t="str">
        <f t="shared" si="12"/>
        <v>Nicolette</v>
      </c>
      <c r="F71" s="58" t="str">
        <f t="shared" si="13"/>
        <v>Schreuder</v>
      </c>
      <c r="G71" s="58" t="str">
        <f t="shared" si="14"/>
        <v>Ladies Veteran</v>
      </c>
      <c r="H71" s="58" t="str">
        <f t="shared" si="15"/>
        <v>Walvis Bay</v>
      </c>
      <c r="I71" s="92"/>
      <c r="J71" s="92" t="s">
        <v>8</v>
      </c>
      <c r="K71" s="92">
        <v>77</v>
      </c>
      <c r="L71" s="91">
        <f t="shared" si="16"/>
        <v>3.6</v>
      </c>
      <c r="M71" s="91">
        <f t="shared" si="17"/>
        <v>3.6</v>
      </c>
    </row>
    <row r="72" spans="1:13" x14ac:dyDescent="0.2">
      <c r="A72" s="58" t="s">
        <v>1953</v>
      </c>
      <c r="B72" s="59">
        <v>44247</v>
      </c>
      <c r="C72" s="58" t="s">
        <v>1954</v>
      </c>
      <c r="D72" s="92" t="s">
        <v>1876</v>
      </c>
      <c r="E72" s="58" t="str">
        <f t="shared" si="12"/>
        <v>Nicolette</v>
      </c>
      <c r="F72" s="58" t="str">
        <f t="shared" si="13"/>
        <v>Schreuder</v>
      </c>
      <c r="G72" s="58" t="str">
        <f t="shared" si="14"/>
        <v>Ladies Veteran</v>
      </c>
      <c r="H72" s="58" t="str">
        <f t="shared" si="15"/>
        <v>Walvis Bay</v>
      </c>
      <c r="I72" s="92"/>
      <c r="J72" s="92" t="s">
        <v>8</v>
      </c>
      <c r="K72" s="92">
        <v>63</v>
      </c>
      <c r="L72" s="91">
        <f t="shared" si="16"/>
        <v>2</v>
      </c>
      <c r="M72" s="91">
        <f t="shared" si="17"/>
        <v>2</v>
      </c>
    </row>
    <row r="73" spans="1:13" x14ac:dyDescent="0.2">
      <c r="A73" s="58" t="s">
        <v>1953</v>
      </c>
      <c r="B73" s="59">
        <v>44247</v>
      </c>
      <c r="C73" s="58" t="s">
        <v>1954</v>
      </c>
      <c r="D73" s="92" t="s">
        <v>1876</v>
      </c>
      <c r="E73" s="58" t="str">
        <f t="shared" si="12"/>
        <v>Nicolette</v>
      </c>
      <c r="F73" s="58" t="str">
        <f t="shared" si="13"/>
        <v>Schreuder</v>
      </c>
      <c r="G73" s="58" t="str">
        <f t="shared" si="14"/>
        <v>Ladies Veteran</v>
      </c>
      <c r="H73" s="58" t="str">
        <f t="shared" si="15"/>
        <v>Walvis Bay</v>
      </c>
      <c r="I73" s="92"/>
      <c r="J73" s="92" t="s">
        <v>8</v>
      </c>
      <c r="K73" s="92">
        <v>76</v>
      </c>
      <c r="L73" s="91">
        <f t="shared" si="16"/>
        <v>3.5</v>
      </c>
      <c r="M73" s="91">
        <f t="shared" si="17"/>
        <v>3.5</v>
      </c>
    </row>
    <row r="74" spans="1:13" x14ac:dyDescent="0.2">
      <c r="A74" s="58" t="s">
        <v>1953</v>
      </c>
      <c r="B74" s="59">
        <v>44247</v>
      </c>
      <c r="C74" s="58" t="s">
        <v>1954</v>
      </c>
      <c r="D74" s="92" t="s">
        <v>1521</v>
      </c>
      <c r="E74" s="58" t="str">
        <f t="shared" si="12"/>
        <v>Tiaan</v>
      </c>
      <c r="F74" s="58" t="str">
        <f t="shared" si="13"/>
        <v>Fourie</v>
      </c>
      <c r="G74" s="58" t="str">
        <f t="shared" si="14"/>
        <v>Men Senior</v>
      </c>
      <c r="H74" s="58" t="str">
        <f t="shared" si="15"/>
        <v>Henties Bay</v>
      </c>
      <c r="I74" s="92"/>
      <c r="J74" s="92" t="s">
        <v>1356</v>
      </c>
      <c r="K74" s="92">
        <v>109</v>
      </c>
      <c r="L74" s="91">
        <f t="shared" si="16"/>
        <v>5</v>
      </c>
      <c r="M74" s="91">
        <f t="shared" si="17"/>
        <v>5</v>
      </c>
    </row>
    <row r="75" spans="1:13" x14ac:dyDescent="0.2">
      <c r="A75" s="58" t="s">
        <v>1953</v>
      </c>
      <c r="B75" s="59">
        <v>44247</v>
      </c>
      <c r="C75" s="58" t="s">
        <v>1954</v>
      </c>
      <c r="D75" s="92" t="s">
        <v>1521</v>
      </c>
      <c r="E75" s="58" t="str">
        <f t="shared" si="12"/>
        <v>Tiaan</v>
      </c>
      <c r="F75" s="58" t="str">
        <f t="shared" si="13"/>
        <v>Fourie</v>
      </c>
      <c r="G75" s="58" t="str">
        <f t="shared" si="14"/>
        <v>Men Senior</v>
      </c>
      <c r="H75" s="58" t="str">
        <f t="shared" si="15"/>
        <v>Henties Bay</v>
      </c>
      <c r="I75" s="92"/>
      <c r="J75" s="92" t="s">
        <v>1355</v>
      </c>
      <c r="K75" s="92">
        <v>115</v>
      </c>
      <c r="L75" s="91">
        <f t="shared" si="16"/>
        <v>7</v>
      </c>
      <c r="M75" s="91">
        <f t="shared" si="17"/>
        <v>7</v>
      </c>
    </row>
    <row r="76" spans="1:13" x14ac:dyDescent="0.2">
      <c r="A76" s="58" t="s">
        <v>1953</v>
      </c>
      <c r="B76" s="59">
        <v>44247</v>
      </c>
      <c r="C76" s="58" t="s">
        <v>1954</v>
      </c>
      <c r="D76" s="92" t="s">
        <v>1521</v>
      </c>
      <c r="E76" s="58" t="str">
        <f t="shared" si="12"/>
        <v>Tiaan</v>
      </c>
      <c r="F76" s="58" t="str">
        <f t="shared" si="13"/>
        <v>Fourie</v>
      </c>
      <c r="G76" s="58" t="str">
        <f t="shared" si="14"/>
        <v>Men Senior</v>
      </c>
      <c r="H76" s="58" t="str">
        <f t="shared" si="15"/>
        <v>Henties Bay</v>
      </c>
      <c r="I76" s="92"/>
      <c r="J76" s="92" t="s">
        <v>1355</v>
      </c>
      <c r="K76" s="92">
        <v>153</v>
      </c>
      <c r="L76" s="91">
        <f t="shared" si="16"/>
        <v>18.600000000000001</v>
      </c>
      <c r="M76" s="91">
        <f t="shared" si="17"/>
        <v>18.600000000000001</v>
      </c>
    </row>
    <row r="77" spans="1:13" x14ac:dyDescent="0.2">
      <c r="A77" s="58" t="s">
        <v>1953</v>
      </c>
      <c r="B77" s="59">
        <v>44247</v>
      </c>
      <c r="C77" s="58" t="s">
        <v>1954</v>
      </c>
      <c r="D77" s="92" t="s">
        <v>1521</v>
      </c>
      <c r="E77" s="58" t="str">
        <f t="shared" si="12"/>
        <v>Tiaan</v>
      </c>
      <c r="F77" s="58" t="str">
        <f t="shared" si="13"/>
        <v>Fourie</v>
      </c>
      <c r="G77" s="58" t="str">
        <f t="shared" si="14"/>
        <v>Men Senior</v>
      </c>
      <c r="H77" s="58" t="str">
        <f t="shared" si="15"/>
        <v>Henties Bay</v>
      </c>
      <c r="I77" s="92"/>
      <c r="J77" s="92" t="s">
        <v>1371</v>
      </c>
      <c r="K77" s="92">
        <v>141</v>
      </c>
      <c r="L77" s="91">
        <f t="shared" si="16"/>
        <v>26.2</v>
      </c>
      <c r="M77" s="91">
        <f t="shared" si="17"/>
        <v>26.2</v>
      </c>
    </row>
    <row r="78" spans="1:13" x14ac:dyDescent="0.2">
      <c r="A78" s="58" t="s">
        <v>1953</v>
      </c>
      <c r="B78" s="59">
        <v>44247</v>
      </c>
      <c r="C78" s="58" t="s">
        <v>1954</v>
      </c>
      <c r="D78" s="92" t="s">
        <v>1521</v>
      </c>
      <c r="E78" s="58" t="str">
        <f t="shared" si="12"/>
        <v>Tiaan</v>
      </c>
      <c r="F78" s="58" t="str">
        <f t="shared" si="13"/>
        <v>Fourie</v>
      </c>
      <c r="G78" s="58" t="str">
        <f t="shared" si="14"/>
        <v>Men Senior</v>
      </c>
      <c r="H78" s="58" t="str">
        <f t="shared" si="15"/>
        <v>Henties Bay</v>
      </c>
      <c r="I78" s="92"/>
      <c r="J78" s="92" t="s">
        <v>1354</v>
      </c>
      <c r="K78" s="92">
        <v>139</v>
      </c>
      <c r="L78" s="91">
        <f t="shared" si="16"/>
        <v>35.299999999999997</v>
      </c>
      <c r="M78" s="91">
        <f t="shared" si="17"/>
        <v>35.299999999999997</v>
      </c>
    </row>
    <row r="79" spans="1:13" x14ac:dyDescent="0.2">
      <c r="A79" s="58" t="s">
        <v>1953</v>
      </c>
      <c r="B79" s="59">
        <v>44247</v>
      </c>
      <c r="C79" s="58" t="s">
        <v>1954</v>
      </c>
      <c r="D79" s="92" t="s">
        <v>1226</v>
      </c>
      <c r="E79" s="58" t="str">
        <f t="shared" si="12"/>
        <v>Lourens</v>
      </c>
      <c r="F79" s="58" t="str">
        <f t="shared" si="13"/>
        <v>Fourie</v>
      </c>
      <c r="G79" s="58" t="str">
        <f t="shared" si="14"/>
        <v>Men Master</v>
      </c>
      <c r="H79" s="58" t="str">
        <f t="shared" si="15"/>
        <v>Henties Bay</v>
      </c>
      <c r="I79" s="92"/>
      <c r="J79" s="92" t="s">
        <v>1355</v>
      </c>
      <c r="K79" s="92">
        <v>156</v>
      </c>
      <c r="L79" s="91">
        <f t="shared" si="16"/>
        <v>19.899999999999999</v>
      </c>
      <c r="M79" s="91">
        <f t="shared" si="17"/>
        <v>19.899999999999999</v>
      </c>
    </row>
    <row r="80" spans="1:13" x14ac:dyDescent="0.2">
      <c r="A80" s="58" t="s">
        <v>1953</v>
      </c>
      <c r="B80" s="59">
        <v>44247</v>
      </c>
      <c r="C80" s="58" t="s">
        <v>1954</v>
      </c>
      <c r="D80" s="92" t="s">
        <v>650</v>
      </c>
      <c r="E80" s="58" t="str">
        <f t="shared" si="12"/>
        <v>Lindie</v>
      </c>
      <c r="F80" s="58" t="str">
        <f t="shared" si="13"/>
        <v>Krauze</v>
      </c>
      <c r="G80" s="58" t="str">
        <f t="shared" si="14"/>
        <v>Ladies Veteran</v>
      </c>
      <c r="H80" s="58" t="str">
        <f t="shared" si="15"/>
        <v>Orca Angling Club</v>
      </c>
      <c r="I80" s="92"/>
      <c r="J80" s="92" t="s">
        <v>1355</v>
      </c>
      <c r="K80" s="92">
        <v>152</v>
      </c>
      <c r="L80" s="91">
        <f t="shared" si="16"/>
        <v>18.2</v>
      </c>
      <c r="M80" s="91">
        <f t="shared" si="17"/>
        <v>18.2</v>
      </c>
    </row>
    <row r="81" spans="1:13" x14ac:dyDescent="0.2">
      <c r="A81" s="58" t="s">
        <v>1953</v>
      </c>
      <c r="B81" s="59">
        <v>44247</v>
      </c>
      <c r="C81" s="58" t="s">
        <v>1954</v>
      </c>
      <c r="D81" s="92" t="s">
        <v>650</v>
      </c>
      <c r="E81" s="58" t="str">
        <f t="shared" si="12"/>
        <v>Lindie</v>
      </c>
      <c r="F81" s="58" t="str">
        <f t="shared" si="13"/>
        <v>Krauze</v>
      </c>
      <c r="G81" s="58" t="str">
        <f t="shared" si="14"/>
        <v>Ladies Veteran</v>
      </c>
      <c r="H81" s="58" t="str">
        <f t="shared" si="15"/>
        <v>Orca Angling Club</v>
      </c>
      <c r="I81" s="92"/>
      <c r="J81" s="92" t="s">
        <v>1355</v>
      </c>
      <c r="K81" s="92">
        <v>162</v>
      </c>
      <c r="L81" s="91">
        <f t="shared" si="16"/>
        <v>22.7</v>
      </c>
      <c r="M81" s="91">
        <f t="shared" si="17"/>
        <v>22.7</v>
      </c>
    </row>
    <row r="82" spans="1:13" x14ac:dyDescent="0.2">
      <c r="A82" s="58" t="s">
        <v>1953</v>
      </c>
      <c r="B82" s="59">
        <v>44247</v>
      </c>
      <c r="C82" s="58" t="s">
        <v>1954</v>
      </c>
      <c r="D82" s="92" t="s">
        <v>650</v>
      </c>
      <c r="E82" s="58" t="str">
        <f t="shared" si="12"/>
        <v>Lindie</v>
      </c>
      <c r="F82" s="58" t="str">
        <f t="shared" si="13"/>
        <v>Krauze</v>
      </c>
      <c r="G82" s="58" t="str">
        <f t="shared" si="14"/>
        <v>Ladies Veteran</v>
      </c>
      <c r="H82" s="58" t="str">
        <f t="shared" si="15"/>
        <v>Orca Angling Club</v>
      </c>
      <c r="I82" s="92"/>
      <c r="J82" s="92" t="s">
        <v>1355</v>
      </c>
      <c r="K82" s="92">
        <v>135</v>
      </c>
      <c r="L82" s="91">
        <f t="shared" si="16"/>
        <v>12.1</v>
      </c>
      <c r="M82" s="91">
        <f t="shared" si="17"/>
        <v>12.1</v>
      </c>
    </row>
    <row r="83" spans="1:13" x14ac:dyDescent="0.2">
      <c r="A83" s="58" t="s">
        <v>1953</v>
      </c>
      <c r="B83" s="59">
        <v>44247</v>
      </c>
      <c r="C83" s="58" t="s">
        <v>1954</v>
      </c>
      <c r="D83" s="92" t="s">
        <v>695</v>
      </c>
      <c r="E83" s="58" t="str">
        <f t="shared" si="12"/>
        <v>Louis</v>
      </c>
      <c r="F83" s="58" t="str">
        <f t="shared" si="13"/>
        <v>Fenaux</v>
      </c>
      <c r="G83" s="58" t="str">
        <f t="shared" si="14"/>
        <v>Men Veteran</v>
      </c>
      <c r="H83" s="58" t="str">
        <f t="shared" si="15"/>
        <v>Henties Bay</v>
      </c>
      <c r="I83" s="92"/>
      <c r="J83" s="92" t="s">
        <v>1356</v>
      </c>
      <c r="K83" s="92">
        <v>94</v>
      </c>
      <c r="L83" s="91">
        <f t="shared" si="16"/>
        <v>3</v>
      </c>
      <c r="M83" s="91">
        <f t="shared" si="17"/>
        <v>3</v>
      </c>
    </row>
    <row r="84" spans="1:13" x14ac:dyDescent="0.2">
      <c r="A84" s="58" t="s">
        <v>1953</v>
      </c>
      <c r="B84" s="59">
        <v>44247</v>
      </c>
      <c r="C84" s="58" t="s">
        <v>1954</v>
      </c>
      <c r="D84" s="92" t="s">
        <v>695</v>
      </c>
      <c r="E84" s="58" t="str">
        <f t="shared" si="12"/>
        <v>Louis</v>
      </c>
      <c r="F84" s="58" t="str">
        <f t="shared" si="13"/>
        <v>Fenaux</v>
      </c>
      <c r="G84" s="58" t="str">
        <f t="shared" si="14"/>
        <v>Men Veteran</v>
      </c>
      <c r="H84" s="58" t="str">
        <f t="shared" si="15"/>
        <v>Henties Bay</v>
      </c>
      <c r="I84" s="92"/>
      <c r="J84" s="92" t="s">
        <v>1356</v>
      </c>
      <c r="K84" s="92">
        <v>80</v>
      </c>
      <c r="L84" s="91">
        <f t="shared" si="16"/>
        <v>1.7</v>
      </c>
      <c r="M84" s="91">
        <f t="shared" si="17"/>
        <v>1.7</v>
      </c>
    </row>
    <row r="85" spans="1:13" x14ac:dyDescent="0.2">
      <c r="A85" s="58" t="s">
        <v>1953</v>
      </c>
      <c r="B85" s="59">
        <v>44247</v>
      </c>
      <c r="C85" s="58" t="s">
        <v>1954</v>
      </c>
      <c r="D85" s="92" t="s">
        <v>695</v>
      </c>
      <c r="E85" s="58" t="str">
        <f t="shared" si="12"/>
        <v>Louis</v>
      </c>
      <c r="F85" s="58" t="str">
        <f t="shared" si="13"/>
        <v>Fenaux</v>
      </c>
      <c r="G85" s="58" t="str">
        <f t="shared" si="14"/>
        <v>Men Veteran</v>
      </c>
      <c r="H85" s="58" t="str">
        <f t="shared" si="15"/>
        <v>Henties Bay</v>
      </c>
      <c r="I85" s="92"/>
      <c r="J85" s="92" t="s">
        <v>1355</v>
      </c>
      <c r="K85" s="92">
        <v>151</v>
      </c>
      <c r="L85" s="91">
        <f t="shared" si="16"/>
        <v>17.8</v>
      </c>
      <c r="M85" s="91">
        <f t="shared" si="17"/>
        <v>17.8</v>
      </c>
    </row>
    <row r="86" spans="1:13" x14ac:dyDescent="0.2">
      <c r="A86" s="58" t="s">
        <v>1953</v>
      </c>
      <c r="B86" s="59">
        <v>44247</v>
      </c>
      <c r="C86" s="58" t="s">
        <v>1954</v>
      </c>
      <c r="D86" s="92" t="s">
        <v>695</v>
      </c>
      <c r="E86" s="58" t="str">
        <f t="shared" si="12"/>
        <v>Louis</v>
      </c>
      <c r="F86" s="58" t="str">
        <f t="shared" si="13"/>
        <v>Fenaux</v>
      </c>
      <c r="G86" s="58" t="str">
        <f t="shared" si="14"/>
        <v>Men Veteran</v>
      </c>
      <c r="H86" s="58" t="str">
        <f t="shared" si="15"/>
        <v>Henties Bay</v>
      </c>
      <c r="I86" s="92"/>
      <c r="J86" s="92" t="s">
        <v>1355</v>
      </c>
      <c r="K86" s="92">
        <v>132</v>
      </c>
      <c r="L86" s="91">
        <f t="shared" si="16"/>
        <v>11.2</v>
      </c>
      <c r="M86" s="91">
        <f t="shared" si="17"/>
        <v>11.2</v>
      </c>
    </row>
    <row r="87" spans="1:13" x14ac:dyDescent="0.2">
      <c r="A87" s="58" t="s">
        <v>1953</v>
      </c>
      <c r="B87" s="59">
        <v>44247</v>
      </c>
      <c r="C87" s="58" t="s">
        <v>1954</v>
      </c>
      <c r="D87" s="92" t="s">
        <v>614</v>
      </c>
      <c r="E87" s="58" t="str">
        <f t="shared" si="12"/>
        <v>Michele</v>
      </c>
      <c r="F87" s="58" t="str">
        <f t="shared" si="13"/>
        <v>Andersen</v>
      </c>
      <c r="G87" s="58" t="str">
        <f t="shared" si="14"/>
        <v>Ladies Grand Masters</v>
      </c>
      <c r="H87" s="58" t="str">
        <f t="shared" si="15"/>
        <v>Henties Bay</v>
      </c>
      <c r="I87" s="92"/>
      <c r="J87" s="92" t="s">
        <v>1333</v>
      </c>
      <c r="K87" s="92">
        <v>89</v>
      </c>
      <c r="L87" s="91">
        <f t="shared" si="16"/>
        <v>13</v>
      </c>
      <c r="M87" s="91">
        <f t="shared" si="17"/>
        <v>13</v>
      </c>
    </row>
    <row r="88" spans="1:13" x14ac:dyDescent="0.2">
      <c r="A88" s="58" t="s">
        <v>1953</v>
      </c>
      <c r="B88" s="59">
        <v>44247</v>
      </c>
      <c r="C88" s="58" t="s">
        <v>1954</v>
      </c>
      <c r="D88" s="92" t="s">
        <v>595</v>
      </c>
      <c r="E88" s="58" t="str">
        <f t="shared" si="12"/>
        <v>Simen</v>
      </c>
      <c r="F88" s="58" t="str">
        <f t="shared" si="13"/>
        <v>Andersen</v>
      </c>
      <c r="G88" s="58" t="str">
        <f t="shared" si="14"/>
        <v>Men Master</v>
      </c>
      <c r="H88" s="58" t="str">
        <f t="shared" si="15"/>
        <v>Henties Bay</v>
      </c>
      <c r="I88" s="92"/>
      <c r="J88" s="92" t="s">
        <v>1355</v>
      </c>
      <c r="K88" s="92">
        <v>147</v>
      </c>
      <c r="L88" s="91">
        <f t="shared" si="16"/>
        <v>16.2</v>
      </c>
      <c r="M88" s="91">
        <f t="shared" si="17"/>
        <v>16.2</v>
      </c>
    </row>
    <row r="89" spans="1:13" x14ac:dyDescent="0.2">
      <c r="A89" s="58" t="s">
        <v>1953</v>
      </c>
      <c r="B89" s="59">
        <v>44247</v>
      </c>
      <c r="C89" s="58" t="s">
        <v>1954</v>
      </c>
      <c r="D89" s="92" t="s">
        <v>595</v>
      </c>
      <c r="E89" s="58" t="str">
        <f t="shared" si="12"/>
        <v>Simen</v>
      </c>
      <c r="F89" s="58" t="str">
        <f t="shared" si="13"/>
        <v>Andersen</v>
      </c>
      <c r="G89" s="58" t="str">
        <f t="shared" si="14"/>
        <v>Men Master</v>
      </c>
      <c r="H89" s="58" t="str">
        <f t="shared" si="15"/>
        <v>Henties Bay</v>
      </c>
      <c r="I89" s="92"/>
      <c r="J89" s="92" t="s">
        <v>1355</v>
      </c>
      <c r="K89" s="92">
        <v>145</v>
      </c>
      <c r="L89" s="91">
        <f t="shared" si="16"/>
        <v>15.5</v>
      </c>
      <c r="M89" s="91">
        <f t="shared" si="17"/>
        <v>15.5</v>
      </c>
    </row>
    <row r="90" spans="1:13" x14ac:dyDescent="0.2">
      <c r="A90" s="58" t="s">
        <v>1953</v>
      </c>
      <c r="B90" s="59">
        <v>44247</v>
      </c>
      <c r="C90" s="58" t="s">
        <v>1954</v>
      </c>
      <c r="D90" s="92" t="s">
        <v>595</v>
      </c>
      <c r="E90" s="58" t="str">
        <f t="shared" si="12"/>
        <v>Simen</v>
      </c>
      <c r="F90" s="58" t="str">
        <f t="shared" si="13"/>
        <v>Andersen</v>
      </c>
      <c r="G90" s="58" t="str">
        <f t="shared" si="14"/>
        <v>Men Master</v>
      </c>
      <c r="H90" s="58" t="str">
        <f t="shared" si="15"/>
        <v>Henties Bay</v>
      </c>
      <c r="I90" s="92"/>
      <c r="J90" s="92" t="s">
        <v>1355</v>
      </c>
      <c r="K90" s="92">
        <v>115</v>
      </c>
      <c r="L90" s="91">
        <f t="shared" si="16"/>
        <v>7</v>
      </c>
      <c r="M90" s="91">
        <f t="shared" si="17"/>
        <v>7</v>
      </c>
    </row>
    <row r="91" spans="1:13" x14ac:dyDescent="0.2">
      <c r="A91" s="58" t="s">
        <v>1953</v>
      </c>
      <c r="B91" s="59">
        <v>44247</v>
      </c>
      <c r="C91" s="58" t="s">
        <v>1954</v>
      </c>
      <c r="D91" s="92" t="s">
        <v>768</v>
      </c>
      <c r="E91" s="58" t="str">
        <f t="shared" si="12"/>
        <v>Heinz</v>
      </c>
      <c r="F91" s="58" t="str">
        <f t="shared" si="13"/>
        <v>Bresele</v>
      </c>
      <c r="G91" s="58" t="str">
        <f t="shared" si="14"/>
        <v>Men Grand Masters</v>
      </c>
      <c r="H91" s="58" t="str">
        <f t="shared" si="15"/>
        <v>Atlantic Angling Club</v>
      </c>
      <c r="I91" s="92" t="s">
        <v>22</v>
      </c>
      <c r="J91" s="92"/>
      <c r="K91" s="92">
        <v>54</v>
      </c>
      <c r="L91" s="91">
        <f t="shared" si="16"/>
        <v>2.1</v>
      </c>
      <c r="M91" s="91">
        <f t="shared" si="17"/>
        <v>2.1</v>
      </c>
    </row>
    <row r="92" spans="1:13" x14ac:dyDescent="0.2">
      <c r="A92" s="58" t="s">
        <v>1953</v>
      </c>
      <c r="B92" s="59">
        <v>44247</v>
      </c>
      <c r="C92" s="58" t="s">
        <v>1954</v>
      </c>
      <c r="D92" s="92" t="s">
        <v>768</v>
      </c>
      <c r="E92" s="58" t="str">
        <f t="shared" si="12"/>
        <v>Heinz</v>
      </c>
      <c r="F92" s="58" t="str">
        <f t="shared" si="13"/>
        <v>Bresele</v>
      </c>
      <c r="G92" s="58" t="str">
        <f t="shared" si="14"/>
        <v>Men Grand Masters</v>
      </c>
      <c r="H92" s="58" t="str">
        <f t="shared" si="15"/>
        <v>Atlantic Angling Club</v>
      </c>
      <c r="I92" s="92"/>
      <c r="J92" s="92" t="s">
        <v>8</v>
      </c>
      <c r="K92" s="92">
        <v>77</v>
      </c>
      <c r="L92" s="91">
        <f t="shared" si="16"/>
        <v>3.6</v>
      </c>
      <c r="M92" s="91">
        <f t="shared" si="17"/>
        <v>3.6</v>
      </c>
    </row>
    <row r="93" spans="1:13" x14ac:dyDescent="0.2">
      <c r="A93" s="58" t="s">
        <v>1953</v>
      </c>
      <c r="B93" s="59">
        <v>44247</v>
      </c>
      <c r="C93" s="58" t="s">
        <v>1954</v>
      </c>
      <c r="D93" s="92" t="s">
        <v>803</v>
      </c>
      <c r="E93" s="58" t="str">
        <f t="shared" si="12"/>
        <v>Herman</v>
      </c>
      <c r="F93" s="58" t="str">
        <f t="shared" si="13"/>
        <v>Krauze</v>
      </c>
      <c r="G93" s="58" t="str">
        <f t="shared" si="14"/>
        <v>Men U/21</v>
      </c>
      <c r="H93" s="58" t="str">
        <f t="shared" si="15"/>
        <v>Orca Angling Club</v>
      </c>
      <c r="I93" s="92"/>
      <c r="J93" s="92" t="s">
        <v>1355</v>
      </c>
      <c r="K93" s="92">
        <v>148</v>
      </c>
      <c r="L93" s="91">
        <f t="shared" si="16"/>
        <v>16.600000000000001</v>
      </c>
      <c r="M93" s="91">
        <f t="shared" si="17"/>
        <v>16.600000000000001</v>
      </c>
    </row>
    <row r="94" spans="1:13" x14ac:dyDescent="0.2">
      <c r="A94" s="58" t="s">
        <v>1953</v>
      </c>
      <c r="B94" s="59">
        <v>44247</v>
      </c>
      <c r="C94" s="58" t="s">
        <v>1954</v>
      </c>
      <c r="D94" s="92" t="s">
        <v>803</v>
      </c>
      <c r="E94" s="58" t="str">
        <f t="shared" si="12"/>
        <v>Herman</v>
      </c>
      <c r="F94" s="58" t="str">
        <f t="shared" si="13"/>
        <v>Krauze</v>
      </c>
      <c r="G94" s="58" t="str">
        <f t="shared" si="14"/>
        <v>Men U/21</v>
      </c>
      <c r="H94" s="58" t="str">
        <f t="shared" si="15"/>
        <v>Orca Angling Club</v>
      </c>
      <c r="I94" s="92"/>
      <c r="J94" s="92" t="s">
        <v>1355</v>
      </c>
      <c r="K94" s="92">
        <v>137</v>
      </c>
      <c r="L94" s="91">
        <f t="shared" si="16"/>
        <v>12.8</v>
      </c>
      <c r="M94" s="91">
        <f t="shared" si="17"/>
        <v>12.8</v>
      </c>
    </row>
    <row r="95" spans="1:13" x14ac:dyDescent="0.2">
      <c r="A95" s="58" t="s">
        <v>1953</v>
      </c>
      <c r="B95" s="59">
        <v>44247</v>
      </c>
      <c r="C95" s="58" t="s">
        <v>1954</v>
      </c>
      <c r="D95" s="92" t="s">
        <v>803</v>
      </c>
      <c r="E95" s="58" t="str">
        <f t="shared" si="12"/>
        <v>Herman</v>
      </c>
      <c r="F95" s="58" t="str">
        <f t="shared" si="13"/>
        <v>Krauze</v>
      </c>
      <c r="G95" s="58" t="str">
        <f t="shared" si="14"/>
        <v>Men U/21</v>
      </c>
      <c r="H95" s="58" t="str">
        <f t="shared" si="15"/>
        <v>Orca Angling Club</v>
      </c>
      <c r="I95" s="92"/>
      <c r="J95" s="92" t="s">
        <v>1355</v>
      </c>
      <c r="K95" s="92">
        <v>147</v>
      </c>
      <c r="L95" s="91">
        <f t="shared" si="16"/>
        <v>16.2</v>
      </c>
      <c r="M95" s="91">
        <f t="shared" si="17"/>
        <v>16.2</v>
      </c>
    </row>
    <row r="96" spans="1:13" x14ac:dyDescent="0.2">
      <c r="A96" s="58" t="s">
        <v>1953</v>
      </c>
      <c r="B96" s="59">
        <v>44247</v>
      </c>
      <c r="C96" s="58" t="s">
        <v>1954</v>
      </c>
      <c r="D96" s="92" t="s">
        <v>803</v>
      </c>
      <c r="E96" s="58" t="str">
        <f t="shared" si="12"/>
        <v>Herman</v>
      </c>
      <c r="F96" s="58" t="str">
        <f t="shared" si="13"/>
        <v>Krauze</v>
      </c>
      <c r="G96" s="58" t="str">
        <f t="shared" si="14"/>
        <v>Men U/21</v>
      </c>
      <c r="H96" s="58" t="str">
        <f t="shared" si="15"/>
        <v>Orca Angling Club</v>
      </c>
      <c r="I96" s="92"/>
      <c r="J96" s="92" t="s">
        <v>1355</v>
      </c>
      <c r="K96" s="92">
        <v>94</v>
      </c>
      <c r="L96" s="91">
        <f t="shared" si="16"/>
        <v>3.5</v>
      </c>
      <c r="M96" s="91">
        <f t="shared" si="17"/>
        <v>3.5</v>
      </c>
    </row>
    <row r="97" spans="1:13" x14ac:dyDescent="0.2">
      <c r="A97" s="58" t="s">
        <v>1953</v>
      </c>
      <c r="B97" s="59">
        <v>44247</v>
      </c>
      <c r="C97" s="58" t="s">
        <v>1954</v>
      </c>
      <c r="D97" s="92" t="s">
        <v>803</v>
      </c>
      <c r="E97" s="58" t="str">
        <f t="shared" si="12"/>
        <v>Herman</v>
      </c>
      <c r="F97" s="58" t="str">
        <f t="shared" si="13"/>
        <v>Krauze</v>
      </c>
      <c r="G97" s="58" t="str">
        <f t="shared" si="14"/>
        <v>Men U/21</v>
      </c>
      <c r="H97" s="58" t="str">
        <f t="shared" si="15"/>
        <v>Orca Angling Club</v>
      </c>
      <c r="I97" s="92"/>
      <c r="J97" s="92" t="s">
        <v>1354</v>
      </c>
      <c r="K97" s="92">
        <v>135</v>
      </c>
      <c r="L97" s="91">
        <f t="shared" si="16"/>
        <v>32.1</v>
      </c>
      <c r="M97" s="91">
        <f t="shared" si="17"/>
        <v>32.1</v>
      </c>
    </row>
    <row r="98" spans="1:13" x14ac:dyDescent="0.2">
      <c r="A98" s="58" t="s">
        <v>1953</v>
      </c>
      <c r="B98" s="59">
        <v>44247</v>
      </c>
      <c r="C98" s="58" t="s">
        <v>1954</v>
      </c>
      <c r="D98" s="92" t="s">
        <v>803</v>
      </c>
      <c r="E98" s="58" t="str">
        <f t="shared" si="12"/>
        <v>Herman</v>
      </c>
      <c r="F98" s="58" t="str">
        <f t="shared" si="13"/>
        <v>Krauze</v>
      </c>
      <c r="G98" s="58" t="str">
        <f t="shared" si="14"/>
        <v>Men U/21</v>
      </c>
      <c r="H98" s="58" t="str">
        <f t="shared" si="15"/>
        <v>Orca Angling Club</v>
      </c>
      <c r="I98" s="92"/>
      <c r="J98" s="92" t="s">
        <v>1356</v>
      </c>
      <c r="K98" s="92">
        <v>116</v>
      </c>
      <c r="L98" s="91">
        <f t="shared" si="16"/>
        <v>6.2</v>
      </c>
      <c r="M98" s="91">
        <f t="shared" si="17"/>
        <v>6.2</v>
      </c>
    </row>
    <row r="99" spans="1:13" x14ac:dyDescent="0.2">
      <c r="A99" s="58" t="s">
        <v>1953</v>
      </c>
      <c r="B99" s="59">
        <v>44247</v>
      </c>
      <c r="C99" s="58" t="s">
        <v>1954</v>
      </c>
      <c r="D99" s="92" t="s">
        <v>544</v>
      </c>
      <c r="E99" s="58" t="str">
        <f t="shared" si="12"/>
        <v>Leon</v>
      </c>
      <c r="F99" s="58" t="str">
        <f t="shared" si="13"/>
        <v>Krauze</v>
      </c>
      <c r="G99" s="58" t="str">
        <f t="shared" si="14"/>
        <v>Men Veteran</v>
      </c>
      <c r="H99" s="58" t="str">
        <f t="shared" si="15"/>
        <v>Orca Angling Club</v>
      </c>
      <c r="I99" s="92"/>
      <c r="J99" s="92" t="s">
        <v>1354</v>
      </c>
      <c r="K99" s="92">
        <v>134</v>
      </c>
      <c r="L99" s="91">
        <f t="shared" si="16"/>
        <v>31.3</v>
      </c>
      <c r="M99" s="91">
        <f t="shared" si="17"/>
        <v>31.3</v>
      </c>
    </row>
    <row r="100" spans="1:13" x14ac:dyDescent="0.2">
      <c r="A100" s="58" t="s">
        <v>1953</v>
      </c>
      <c r="B100" s="59">
        <v>44247</v>
      </c>
      <c r="C100" s="58" t="s">
        <v>1954</v>
      </c>
      <c r="D100" s="92" t="s">
        <v>544</v>
      </c>
      <c r="E100" s="58" t="str">
        <f t="shared" si="12"/>
        <v>Leon</v>
      </c>
      <c r="F100" s="58" t="str">
        <f t="shared" si="13"/>
        <v>Krauze</v>
      </c>
      <c r="G100" s="58" t="str">
        <f t="shared" si="14"/>
        <v>Men Veteran</v>
      </c>
      <c r="H100" s="58" t="str">
        <f t="shared" si="15"/>
        <v>Orca Angling Club</v>
      </c>
      <c r="I100" s="92"/>
      <c r="J100" s="92" t="s">
        <v>1355</v>
      </c>
      <c r="K100" s="92">
        <v>145</v>
      </c>
      <c r="L100" s="91">
        <f t="shared" si="16"/>
        <v>15.5</v>
      </c>
      <c r="M100" s="91">
        <f t="shared" si="17"/>
        <v>15.5</v>
      </c>
    </row>
    <row r="101" spans="1:13" x14ac:dyDescent="0.2">
      <c r="A101" s="58" t="s">
        <v>1953</v>
      </c>
      <c r="B101" s="59">
        <v>44247</v>
      </c>
      <c r="C101" s="58" t="s">
        <v>1954</v>
      </c>
      <c r="D101" s="92" t="s">
        <v>544</v>
      </c>
      <c r="E101" s="58" t="str">
        <f t="shared" si="12"/>
        <v>Leon</v>
      </c>
      <c r="F101" s="58" t="str">
        <f t="shared" si="13"/>
        <v>Krauze</v>
      </c>
      <c r="G101" s="58" t="str">
        <f t="shared" si="14"/>
        <v>Men Veteran</v>
      </c>
      <c r="H101" s="58" t="str">
        <f t="shared" si="15"/>
        <v>Orca Angling Club</v>
      </c>
      <c r="I101" s="92"/>
      <c r="J101" s="92" t="s">
        <v>1355</v>
      </c>
      <c r="K101" s="92">
        <v>144</v>
      </c>
      <c r="L101" s="91">
        <f t="shared" si="16"/>
        <v>15.1</v>
      </c>
      <c r="M101" s="91">
        <f t="shared" si="17"/>
        <v>15.1</v>
      </c>
    </row>
    <row r="102" spans="1:13" x14ac:dyDescent="0.2">
      <c r="A102" s="58" t="s">
        <v>1953</v>
      </c>
      <c r="B102" s="59">
        <v>44247</v>
      </c>
      <c r="C102" s="58" t="s">
        <v>1954</v>
      </c>
      <c r="D102" s="92" t="s">
        <v>544</v>
      </c>
      <c r="E102" s="58" t="str">
        <f t="shared" si="12"/>
        <v>Leon</v>
      </c>
      <c r="F102" s="58" t="str">
        <f t="shared" si="13"/>
        <v>Krauze</v>
      </c>
      <c r="G102" s="58" t="str">
        <f t="shared" si="14"/>
        <v>Men Veteran</v>
      </c>
      <c r="H102" s="58" t="str">
        <f t="shared" si="15"/>
        <v>Orca Angling Club</v>
      </c>
      <c r="I102" s="92"/>
      <c r="J102" s="92" t="s">
        <v>1355</v>
      </c>
      <c r="K102" s="92">
        <v>111</v>
      </c>
      <c r="L102" s="91">
        <f t="shared" si="16"/>
        <v>6.2</v>
      </c>
      <c r="M102" s="91">
        <f t="shared" si="17"/>
        <v>6.2</v>
      </c>
    </row>
    <row r="103" spans="1:13" x14ac:dyDescent="0.2">
      <c r="A103" s="58" t="s">
        <v>1953</v>
      </c>
      <c r="B103" s="59">
        <v>44247</v>
      </c>
      <c r="C103" s="58" t="s">
        <v>1954</v>
      </c>
      <c r="D103" s="92" t="s">
        <v>507</v>
      </c>
      <c r="E103" s="58" t="str">
        <f t="shared" si="12"/>
        <v>Brian</v>
      </c>
      <c r="F103" s="58" t="str">
        <f t="shared" si="13"/>
        <v>Curtis</v>
      </c>
      <c r="G103" s="58" t="str">
        <f t="shared" si="14"/>
        <v>Men Senior</v>
      </c>
      <c r="H103" s="58" t="str">
        <f t="shared" si="15"/>
        <v>Orca Angling Club</v>
      </c>
      <c r="I103" s="92"/>
      <c r="J103" s="92" t="s">
        <v>1355</v>
      </c>
      <c r="K103" s="92">
        <v>106</v>
      </c>
      <c r="L103" s="91">
        <f t="shared" si="16"/>
        <v>5.3</v>
      </c>
      <c r="M103" s="91">
        <f t="shared" si="17"/>
        <v>5.3</v>
      </c>
    </row>
    <row r="104" spans="1:13" x14ac:dyDescent="0.2">
      <c r="A104" s="58" t="s">
        <v>1953</v>
      </c>
      <c r="B104" s="59">
        <v>44247</v>
      </c>
      <c r="C104" s="58" t="s">
        <v>1954</v>
      </c>
      <c r="D104" s="92" t="s">
        <v>507</v>
      </c>
      <c r="E104" s="58" t="str">
        <f t="shared" si="12"/>
        <v>Brian</v>
      </c>
      <c r="F104" s="58" t="str">
        <f t="shared" si="13"/>
        <v>Curtis</v>
      </c>
      <c r="G104" s="58" t="str">
        <f t="shared" si="14"/>
        <v>Men Senior</v>
      </c>
      <c r="H104" s="58" t="str">
        <f t="shared" si="15"/>
        <v>Orca Angling Club</v>
      </c>
      <c r="I104" s="92"/>
      <c r="J104" s="92" t="s">
        <v>1355</v>
      </c>
      <c r="K104" s="92">
        <v>110</v>
      </c>
      <c r="L104" s="91">
        <f t="shared" si="16"/>
        <v>6</v>
      </c>
      <c r="M104" s="91">
        <f t="shared" si="17"/>
        <v>6</v>
      </c>
    </row>
    <row r="105" spans="1:13" x14ac:dyDescent="0.2">
      <c r="A105" s="58" t="s">
        <v>1953</v>
      </c>
      <c r="B105" s="59">
        <v>44247</v>
      </c>
      <c r="C105" s="58" t="s">
        <v>1954</v>
      </c>
      <c r="D105" s="92" t="s">
        <v>507</v>
      </c>
      <c r="E105" s="58" t="str">
        <f t="shared" si="12"/>
        <v>Brian</v>
      </c>
      <c r="F105" s="58" t="str">
        <f t="shared" si="13"/>
        <v>Curtis</v>
      </c>
      <c r="G105" s="58" t="str">
        <f t="shared" si="14"/>
        <v>Men Senior</v>
      </c>
      <c r="H105" s="58" t="str">
        <f t="shared" si="15"/>
        <v>Orca Angling Club</v>
      </c>
      <c r="I105" s="92"/>
      <c r="J105" s="92" t="s">
        <v>1355</v>
      </c>
      <c r="K105" s="92">
        <v>124</v>
      </c>
      <c r="L105" s="91">
        <f t="shared" si="16"/>
        <v>9.1</v>
      </c>
      <c r="M105" s="91">
        <f t="shared" si="17"/>
        <v>9.1</v>
      </c>
    </row>
    <row r="106" spans="1:13" x14ac:dyDescent="0.2">
      <c r="A106" s="58" t="s">
        <v>1953</v>
      </c>
      <c r="B106" s="59">
        <v>44247</v>
      </c>
      <c r="C106" s="58" t="s">
        <v>1954</v>
      </c>
      <c r="D106" s="92" t="s">
        <v>622</v>
      </c>
      <c r="E106" s="58" t="str">
        <f t="shared" si="12"/>
        <v>Immo</v>
      </c>
      <c r="F106" s="58" t="str">
        <f t="shared" si="13"/>
        <v>Dresselhaus</v>
      </c>
      <c r="G106" s="58" t="str">
        <f t="shared" si="14"/>
        <v>Men Senior</v>
      </c>
      <c r="H106" s="58" t="str">
        <f t="shared" si="15"/>
        <v>Orca Angling Club</v>
      </c>
      <c r="I106" s="92"/>
      <c r="J106" s="92" t="s">
        <v>1355</v>
      </c>
      <c r="K106" s="92">
        <v>116</v>
      </c>
      <c r="L106" s="91">
        <f t="shared" si="16"/>
        <v>7.2</v>
      </c>
      <c r="M106" s="91">
        <f t="shared" si="17"/>
        <v>7.2</v>
      </c>
    </row>
    <row r="107" spans="1:13" x14ac:dyDescent="0.2">
      <c r="A107" s="58" t="s">
        <v>1953</v>
      </c>
      <c r="B107" s="59">
        <v>44247</v>
      </c>
      <c r="C107" s="58" t="s">
        <v>1954</v>
      </c>
      <c r="D107" s="92" t="s">
        <v>622</v>
      </c>
      <c r="E107" s="58" t="str">
        <f t="shared" si="12"/>
        <v>Immo</v>
      </c>
      <c r="F107" s="58" t="str">
        <f t="shared" si="13"/>
        <v>Dresselhaus</v>
      </c>
      <c r="G107" s="58" t="str">
        <f t="shared" si="14"/>
        <v>Men Senior</v>
      </c>
      <c r="H107" s="58" t="str">
        <f t="shared" si="15"/>
        <v>Orca Angling Club</v>
      </c>
      <c r="I107" s="92"/>
      <c r="J107" s="92" t="s">
        <v>1355</v>
      </c>
      <c r="K107" s="92">
        <v>143</v>
      </c>
      <c r="L107" s="91">
        <f t="shared" si="16"/>
        <v>14.8</v>
      </c>
      <c r="M107" s="91">
        <f t="shared" si="17"/>
        <v>14.8</v>
      </c>
    </row>
    <row r="108" spans="1:13" x14ac:dyDescent="0.2">
      <c r="A108" s="58" t="s">
        <v>1953</v>
      </c>
      <c r="B108" s="59">
        <v>44247</v>
      </c>
      <c r="C108" s="58" t="s">
        <v>1954</v>
      </c>
      <c r="D108" s="92" t="s">
        <v>622</v>
      </c>
      <c r="E108" s="58" t="str">
        <f t="shared" si="12"/>
        <v>Immo</v>
      </c>
      <c r="F108" s="58" t="str">
        <f t="shared" si="13"/>
        <v>Dresselhaus</v>
      </c>
      <c r="G108" s="58" t="str">
        <f t="shared" si="14"/>
        <v>Men Senior</v>
      </c>
      <c r="H108" s="58" t="str">
        <f t="shared" si="15"/>
        <v>Orca Angling Club</v>
      </c>
      <c r="I108" s="92"/>
      <c r="J108" s="92" t="s">
        <v>1356</v>
      </c>
      <c r="K108" s="92">
        <v>100</v>
      </c>
      <c r="L108" s="91">
        <f t="shared" si="16"/>
        <v>3.7</v>
      </c>
      <c r="M108" s="91">
        <f t="shared" si="17"/>
        <v>3.7</v>
      </c>
    </row>
    <row r="109" spans="1:13" x14ac:dyDescent="0.2">
      <c r="A109" s="58" t="s">
        <v>1953</v>
      </c>
      <c r="B109" s="59">
        <v>44247</v>
      </c>
      <c r="C109" s="58" t="s">
        <v>1954</v>
      </c>
      <c r="D109" s="92" t="s">
        <v>619</v>
      </c>
      <c r="E109" s="58" t="str">
        <f t="shared" si="12"/>
        <v xml:space="preserve">Joe </v>
      </c>
      <c r="F109" s="58" t="str">
        <f t="shared" si="13"/>
        <v>Herman</v>
      </c>
      <c r="G109" s="58" t="str">
        <f t="shared" si="14"/>
        <v>Men Senior</v>
      </c>
      <c r="H109" s="58" t="str">
        <f t="shared" si="15"/>
        <v>Orca Angling Club</v>
      </c>
      <c r="I109" s="92"/>
      <c r="J109" s="92" t="s">
        <v>1355</v>
      </c>
      <c r="K109" s="92">
        <v>109</v>
      </c>
      <c r="L109" s="91">
        <f t="shared" si="16"/>
        <v>5.8</v>
      </c>
      <c r="M109" s="91">
        <f t="shared" si="17"/>
        <v>5.8</v>
      </c>
    </row>
    <row r="110" spans="1:13" x14ac:dyDescent="0.2">
      <c r="A110" s="58" t="s">
        <v>1953</v>
      </c>
      <c r="B110" s="59">
        <v>44247</v>
      </c>
      <c r="C110" s="58" t="s">
        <v>1954</v>
      </c>
      <c r="D110" s="92" t="s">
        <v>619</v>
      </c>
      <c r="E110" s="58" t="str">
        <f t="shared" si="12"/>
        <v xml:space="preserve">Joe </v>
      </c>
      <c r="F110" s="58" t="str">
        <f t="shared" si="13"/>
        <v>Herman</v>
      </c>
      <c r="G110" s="58" t="str">
        <f t="shared" si="14"/>
        <v>Men Senior</v>
      </c>
      <c r="H110" s="58" t="str">
        <f t="shared" si="15"/>
        <v>Orca Angling Club</v>
      </c>
      <c r="I110" s="92"/>
      <c r="J110" s="92" t="s">
        <v>1355</v>
      </c>
      <c r="K110" s="92">
        <v>129</v>
      </c>
      <c r="L110" s="91">
        <f t="shared" si="16"/>
        <v>10.4</v>
      </c>
      <c r="M110" s="91">
        <f t="shared" si="17"/>
        <v>10.4</v>
      </c>
    </row>
    <row r="111" spans="1:13" x14ac:dyDescent="0.2">
      <c r="A111" s="58" t="s">
        <v>1953</v>
      </c>
      <c r="B111" s="59">
        <v>44247</v>
      </c>
      <c r="C111" s="58" t="s">
        <v>1954</v>
      </c>
      <c r="D111" s="92" t="s">
        <v>619</v>
      </c>
      <c r="E111" s="58" t="str">
        <f t="shared" si="12"/>
        <v xml:space="preserve">Joe </v>
      </c>
      <c r="F111" s="58" t="str">
        <f t="shared" si="13"/>
        <v>Herman</v>
      </c>
      <c r="G111" s="58" t="str">
        <f t="shared" si="14"/>
        <v>Men Senior</v>
      </c>
      <c r="H111" s="58" t="str">
        <f t="shared" si="15"/>
        <v>Orca Angling Club</v>
      </c>
      <c r="I111" s="92"/>
      <c r="J111" s="92" t="s">
        <v>1355</v>
      </c>
      <c r="K111" s="92">
        <v>121</v>
      </c>
      <c r="L111" s="91">
        <f t="shared" si="16"/>
        <v>8.3000000000000007</v>
      </c>
      <c r="M111" s="91">
        <f t="shared" si="17"/>
        <v>8.3000000000000007</v>
      </c>
    </row>
    <row r="112" spans="1:13" x14ac:dyDescent="0.2">
      <c r="A112" s="58" t="s">
        <v>1953</v>
      </c>
      <c r="B112" s="59">
        <v>44247</v>
      </c>
      <c r="C112" s="58" t="s">
        <v>1954</v>
      </c>
      <c r="D112" s="92" t="s">
        <v>619</v>
      </c>
      <c r="E112" s="58" t="str">
        <f t="shared" si="12"/>
        <v xml:space="preserve">Joe </v>
      </c>
      <c r="F112" s="58" t="str">
        <f t="shared" si="13"/>
        <v>Herman</v>
      </c>
      <c r="G112" s="58" t="str">
        <f t="shared" si="14"/>
        <v>Men Senior</v>
      </c>
      <c r="H112" s="58" t="str">
        <f t="shared" si="15"/>
        <v>Orca Angling Club</v>
      </c>
      <c r="I112" s="92"/>
      <c r="J112" s="92" t="s">
        <v>1371</v>
      </c>
      <c r="K112" s="92">
        <v>117</v>
      </c>
      <c r="L112" s="91">
        <f t="shared" si="16"/>
        <v>14.6</v>
      </c>
      <c r="M112" s="91">
        <f t="shared" si="17"/>
        <v>14.6</v>
      </c>
    </row>
    <row r="113" spans="1:13" x14ac:dyDescent="0.2">
      <c r="A113" s="58" t="s">
        <v>1953</v>
      </c>
      <c r="B113" s="59">
        <v>44247</v>
      </c>
      <c r="C113" s="58" t="s">
        <v>1954</v>
      </c>
      <c r="D113" s="92" t="s">
        <v>619</v>
      </c>
      <c r="E113" s="58" t="str">
        <f t="shared" si="12"/>
        <v xml:space="preserve">Joe </v>
      </c>
      <c r="F113" s="58" t="str">
        <f t="shared" si="13"/>
        <v>Herman</v>
      </c>
      <c r="G113" s="58" t="str">
        <f t="shared" si="14"/>
        <v>Men Senior</v>
      </c>
      <c r="H113" s="58" t="str">
        <f t="shared" si="15"/>
        <v>Orca Angling Club</v>
      </c>
      <c r="I113" s="92"/>
      <c r="J113" s="92" t="s">
        <v>1371</v>
      </c>
      <c r="K113" s="92">
        <v>83</v>
      </c>
      <c r="L113" s="91">
        <f t="shared" si="16"/>
        <v>4.9000000000000004</v>
      </c>
      <c r="M113" s="91">
        <f t="shared" si="17"/>
        <v>4.9000000000000004</v>
      </c>
    </row>
    <row r="114" spans="1:13" x14ac:dyDescent="0.2">
      <c r="A114" s="58" t="s">
        <v>1953</v>
      </c>
      <c r="B114" s="59">
        <v>44247</v>
      </c>
      <c r="C114" s="58" t="s">
        <v>1954</v>
      </c>
      <c r="D114" s="92" t="s">
        <v>619</v>
      </c>
      <c r="E114" s="58" t="str">
        <f t="shared" si="12"/>
        <v xml:space="preserve">Joe </v>
      </c>
      <c r="F114" s="58" t="str">
        <f t="shared" si="13"/>
        <v>Herman</v>
      </c>
      <c r="G114" s="58" t="str">
        <f t="shared" si="14"/>
        <v>Men Senior</v>
      </c>
      <c r="H114" s="58" t="str">
        <f t="shared" si="15"/>
        <v>Orca Angling Club</v>
      </c>
      <c r="I114" s="92"/>
      <c r="J114" s="92"/>
      <c r="K114" s="92"/>
      <c r="L114" s="91" t="str">
        <f t="shared" si="16"/>
        <v/>
      </c>
      <c r="M114" s="91" t="str">
        <f t="shared" si="17"/>
        <v/>
      </c>
    </row>
    <row r="115" spans="1:13" x14ac:dyDescent="0.2">
      <c r="A115" s="58" t="s">
        <v>1953</v>
      </c>
      <c r="B115" s="59">
        <v>44247</v>
      </c>
      <c r="C115" s="58" t="s">
        <v>1954</v>
      </c>
      <c r="D115" s="92" t="s">
        <v>963</v>
      </c>
      <c r="E115" s="58" t="str">
        <f t="shared" si="12"/>
        <v>Jan-Hendrik</v>
      </c>
      <c r="F115" s="58" t="str">
        <f t="shared" si="13"/>
        <v>Jacobs</v>
      </c>
      <c r="G115" s="58" t="str">
        <f t="shared" si="14"/>
        <v>Men Senior</v>
      </c>
      <c r="H115" s="58" t="str">
        <f t="shared" si="15"/>
        <v>Orca Angling Club</v>
      </c>
      <c r="I115" s="92"/>
      <c r="J115" s="92"/>
      <c r="K115" s="92"/>
      <c r="L115" s="91" t="str">
        <f t="shared" si="16"/>
        <v/>
      </c>
      <c r="M115" s="91" t="str">
        <f t="shared" si="17"/>
        <v/>
      </c>
    </row>
    <row r="116" spans="1:13" x14ac:dyDescent="0.2">
      <c r="A116" s="58" t="s">
        <v>1953</v>
      </c>
      <c r="B116" s="59">
        <v>44247</v>
      </c>
      <c r="C116" s="58" t="s">
        <v>1954</v>
      </c>
      <c r="D116" s="92" t="s">
        <v>556</v>
      </c>
      <c r="E116" s="58" t="str">
        <f t="shared" si="12"/>
        <v>Alec</v>
      </c>
      <c r="F116" s="58" t="str">
        <f t="shared" si="13"/>
        <v>Landers</v>
      </c>
      <c r="G116" s="58" t="str">
        <f t="shared" si="14"/>
        <v>Men Senior</v>
      </c>
      <c r="H116" s="58" t="str">
        <f t="shared" si="15"/>
        <v>Orca Angling Club</v>
      </c>
      <c r="I116" s="92"/>
      <c r="J116" s="92" t="s">
        <v>1355</v>
      </c>
      <c r="K116" s="92">
        <v>138</v>
      </c>
      <c r="L116" s="91">
        <f t="shared" si="16"/>
        <v>13.1</v>
      </c>
      <c r="M116" s="91">
        <f t="shared" si="17"/>
        <v>13.1</v>
      </c>
    </row>
    <row r="117" spans="1:13" x14ac:dyDescent="0.2">
      <c r="A117" s="58" t="s">
        <v>1953</v>
      </c>
      <c r="B117" s="59">
        <v>44247</v>
      </c>
      <c r="C117" s="58" t="s">
        <v>1954</v>
      </c>
      <c r="D117" s="92" t="s">
        <v>556</v>
      </c>
      <c r="E117" s="58" t="str">
        <f t="shared" si="12"/>
        <v>Alec</v>
      </c>
      <c r="F117" s="58" t="str">
        <f t="shared" si="13"/>
        <v>Landers</v>
      </c>
      <c r="G117" s="58" t="str">
        <f t="shared" si="14"/>
        <v>Men Senior</v>
      </c>
      <c r="H117" s="58" t="str">
        <f t="shared" si="15"/>
        <v>Orca Angling Club</v>
      </c>
      <c r="I117" s="92"/>
      <c r="J117" s="92" t="s">
        <v>20</v>
      </c>
      <c r="K117" s="92">
        <v>71</v>
      </c>
      <c r="L117" s="91">
        <f t="shared" si="16"/>
        <v>1.3</v>
      </c>
      <c r="M117" s="91">
        <f t="shared" si="17"/>
        <v>1.3</v>
      </c>
    </row>
    <row r="118" spans="1:13" x14ac:dyDescent="0.2">
      <c r="A118" s="58" t="s">
        <v>1953</v>
      </c>
      <c r="B118" s="59">
        <v>44247</v>
      </c>
      <c r="C118" s="58" t="s">
        <v>1954</v>
      </c>
      <c r="D118" s="92" t="s">
        <v>531</v>
      </c>
      <c r="E118" s="58" t="str">
        <f t="shared" si="12"/>
        <v>Emil</v>
      </c>
      <c r="F118" s="58" t="str">
        <f t="shared" si="13"/>
        <v>Prinsloo</v>
      </c>
      <c r="G118" s="58" t="str">
        <f t="shared" si="14"/>
        <v>Men Veteran</v>
      </c>
      <c r="H118" s="58" t="str">
        <f t="shared" si="15"/>
        <v>Henties Bay</v>
      </c>
      <c r="I118" s="92"/>
      <c r="J118" s="92" t="s">
        <v>1356</v>
      </c>
      <c r="K118" s="92">
        <v>92</v>
      </c>
      <c r="L118" s="91">
        <f t="shared" si="16"/>
        <v>2.8</v>
      </c>
      <c r="M118" s="91">
        <f t="shared" si="17"/>
        <v>2.8</v>
      </c>
    </row>
    <row r="119" spans="1:13" x14ac:dyDescent="0.2">
      <c r="A119" s="58" t="s">
        <v>1953</v>
      </c>
      <c r="B119" s="59">
        <v>44247</v>
      </c>
      <c r="C119" s="58" t="s">
        <v>1954</v>
      </c>
      <c r="D119" s="92" t="s">
        <v>531</v>
      </c>
      <c r="E119" s="58" t="str">
        <f t="shared" si="12"/>
        <v>Emil</v>
      </c>
      <c r="F119" s="58" t="str">
        <f t="shared" si="13"/>
        <v>Prinsloo</v>
      </c>
      <c r="G119" s="58" t="str">
        <f t="shared" si="14"/>
        <v>Men Veteran</v>
      </c>
      <c r="H119" s="58" t="str">
        <f t="shared" si="15"/>
        <v>Henties Bay</v>
      </c>
      <c r="I119" s="92"/>
      <c r="J119" s="92" t="s">
        <v>1355</v>
      </c>
      <c r="K119" s="92">
        <v>156</v>
      </c>
      <c r="L119" s="91">
        <f t="shared" si="16"/>
        <v>19.899999999999999</v>
      </c>
      <c r="M119" s="91">
        <f t="shared" si="17"/>
        <v>19.899999999999999</v>
      </c>
    </row>
    <row r="120" spans="1:13" x14ac:dyDescent="0.2">
      <c r="A120" s="58" t="s">
        <v>1953</v>
      </c>
      <c r="B120" s="59">
        <v>44247</v>
      </c>
      <c r="C120" s="58" t="s">
        <v>1954</v>
      </c>
      <c r="D120" s="92" t="s">
        <v>531</v>
      </c>
      <c r="E120" s="58" t="str">
        <f t="shared" si="12"/>
        <v>Emil</v>
      </c>
      <c r="F120" s="58" t="str">
        <f t="shared" si="13"/>
        <v>Prinsloo</v>
      </c>
      <c r="G120" s="58" t="str">
        <f t="shared" si="14"/>
        <v>Men Veteran</v>
      </c>
      <c r="H120" s="58" t="str">
        <f t="shared" si="15"/>
        <v>Henties Bay</v>
      </c>
      <c r="I120" s="92"/>
      <c r="J120" s="92" t="s">
        <v>1355</v>
      </c>
      <c r="K120" s="92">
        <v>152</v>
      </c>
      <c r="L120" s="91">
        <f t="shared" si="16"/>
        <v>18.2</v>
      </c>
      <c r="M120" s="91">
        <f t="shared" si="17"/>
        <v>18.2</v>
      </c>
    </row>
    <row r="121" spans="1:13" x14ac:dyDescent="0.2">
      <c r="A121" s="58" t="s">
        <v>1953</v>
      </c>
      <c r="B121" s="59">
        <v>44247</v>
      </c>
      <c r="C121" s="58" t="s">
        <v>1954</v>
      </c>
      <c r="D121" s="92" t="s">
        <v>531</v>
      </c>
      <c r="E121" s="58" t="str">
        <f t="shared" si="12"/>
        <v>Emil</v>
      </c>
      <c r="F121" s="58" t="str">
        <f t="shared" si="13"/>
        <v>Prinsloo</v>
      </c>
      <c r="G121" s="58" t="str">
        <f t="shared" si="14"/>
        <v>Men Veteran</v>
      </c>
      <c r="H121" s="58" t="str">
        <f t="shared" si="15"/>
        <v>Henties Bay</v>
      </c>
      <c r="I121" s="92"/>
      <c r="J121" s="92" t="s">
        <v>1355</v>
      </c>
      <c r="K121" s="92">
        <v>147</v>
      </c>
      <c r="L121" s="91">
        <f t="shared" si="16"/>
        <v>16.2</v>
      </c>
      <c r="M121" s="91">
        <f t="shared" si="17"/>
        <v>16.2</v>
      </c>
    </row>
    <row r="122" spans="1:13" x14ac:dyDescent="0.2">
      <c r="A122" s="58" t="s">
        <v>1953</v>
      </c>
      <c r="B122" s="59">
        <v>44247</v>
      </c>
      <c r="C122" s="58" t="s">
        <v>1954</v>
      </c>
      <c r="D122" s="92" t="s">
        <v>531</v>
      </c>
      <c r="E122" s="58" t="str">
        <f t="shared" si="12"/>
        <v>Emil</v>
      </c>
      <c r="F122" s="58" t="str">
        <f t="shared" si="13"/>
        <v>Prinsloo</v>
      </c>
      <c r="G122" s="58" t="str">
        <f t="shared" si="14"/>
        <v>Men Veteran</v>
      </c>
      <c r="H122" s="58" t="str">
        <f t="shared" si="15"/>
        <v>Henties Bay</v>
      </c>
      <c r="I122" s="92"/>
      <c r="J122" s="92" t="s">
        <v>1355</v>
      </c>
      <c r="K122" s="92">
        <v>141</v>
      </c>
      <c r="L122" s="91">
        <f t="shared" si="16"/>
        <v>14.1</v>
      </c>
      <c r="M122" s="91">
        <f t="shared" si="17"/>
        <v>14.1</v>
      </c>
    </row>
    <row r="123" spans="1:13" x14ac:dyDescent="0.2">
      <c r="A123" s="58" t="s">
        <v>1953</v>
      </c>
      <c r="B123" s="59">
        <v>44247</v>
      </c>
      <c r="C123" s="58" t="s">
        <v>1954</v>
      </c>
      <c r="D123" s="92" t="s">
        <v>531</v>
      </c>
      <c r="E123" s="58" t="str">
        <f t="shared" si="12"/>
        <v>Emil</v>
      </c>
      <c r="F123" s="58" t="str">
        <f t="shared" si="13"/>
        <v>Prinsloo</v>
      </c>
      <c r="G123" s="58" t="str">
        <f t="shared" si="14"/>
        <v>Men Veteran</v>
      </c>
      <c r="H123" s="58" t="str">
        <f t="shared" si="15"/>
        <v>Henties Bay</v>
      </c>
      <c r="I123" s="92"/>
      <c r="J123" s="92" t="s">
        <v>1355</v>
      </c>
      <c r="K123" s="92">
        <v>115</v>
      </c>
      <c r="L123" s="91">
        <f t="shared" si="16"/>
        <v>7</v>
      </c>
      <c r="M123" s="91">
        <f t="shared" si="17"/>
        <v>7</v>
      </c>
    </row>
    <row r="124" spans="1:13" x14ac:dyDescent="0.2">
      <c r="A124" s="58" t="s">
        <v>1953</v>
      </c>
      <c r="B124" s="59">
        <v>44247</v>
      </c>
      <c r="C124" s="58" t="s">
        <v>1954</v>
      </c>
      <c r="D124" s="92" t="s">
        <v>531</v>
      </c>
      <c r="E124" s="58" t="str">
        <f t="shared" si="12"/>
        <v>Emil</v>
      </c>
      <c r="F124" s="58" t="str">
        <f t="shared" si="13"/>
        <v>Prinsloo</v>
      </c>
      <c r="G124" s="58" t="str">
        <f t="shared" si="14"/>
        <v>Men Veteran</v>
      </c>
      <c r="H124" s="58" t="str">
        <f t="shared" si="15"/>
        <v>Henties Bay</v>
      </c>
      <c r="I124" s="92"/>
      <c r="J124" s="92" t="s">
        <v>1355</v>
      </c>
      <c r="K124" s="92">
        <v>153</v>
      </c>
      <c r="L124" s="91">
        <f t="shared" si="16"/>
        <v>18.600000000000001</v>
      </c>
      <c r="M124" s="91">
        <f t="shared" si="17"/>
        <v>18.600000000000001</v>
      </c>
    </row>
    <row r="125" spans="1:13" x14ac:dyDescent="0.2">
      <c r="A125" s="58" t="s">
        <v>1953</v>
      </c>
      <c r="B125" s="59">
        <v>44247</v>
      </c>
      <c r="C125" s="58" t="s">
        <v>1954</v>
      </c>
      <c r="D125" s="92" t="s">
        <v>531</v>
      </c>
      <c r="E125" s="58" t="str">
        <f t="shared" si="12"/>
        <v>Emil</v>
      </c>
      <c r="F125" s="58" t="str">
        <f t="shared" si="13"/>
        <v>Prinsloo</v>
      </c>
      <c r="G125" s="58" t="str">
        <f t="shared" si="14"/>
        <v>Men Veteran</v>
      </c>
      <c r="H125" s="58" t="str">
        <f t="shared" si="15"/>
        <v>Henties Bay</v>
      </c>
      <c r="I125" s="92"/>
      <c r="J125" s="92" t="s">
        <v>1355</v>
      </c>
      <c r="K125" s="92">
        <v>153</v>
      </c>
      <c r="L125" s="91">
        <f t="shared" si="16"/>
        <v>18.600000000000001</v>
      </c>
      <c r="M125" s="91">
        <f t="shared" si="17"/>
        <v>18.600000000000001</v>
      </c>
    </row>
    <row r="126" spans="1:13" x14ac:dyDescent="0.2">
      <c r="A126" s="58" t="s">
        <v>1953</v>
      </c>
      <c r="B126" s="59">
        <v>44247</v>
      </c>
      <c r="C126" s="58" t="s">
        <v>1954</v>
      </c>
      <c r="D126" s="92" t="s">
        <v>1707</v>
      </c>
      <c r="E126" s="58" t="str">
        <f t="shared" si="12"/>
        <v>Juanne-Louis</v>
      </c>
      <c r="F126" s="58" t="str">
        <f t="shared" si="13"/>
        <v>Grobler</v>
      </c>
      <c r="G126" s="58" t="str">
        <f t="shared" si="14"/>
        <v>Men Senior</v>
      </c>
      <c r="H126" s="58" t="str">
        <f t="shared" si="15"/>
        <v>Orca Angling Club</v>
      </c>
      <c r="I126" s="92"/>
      <c r="J126" s="92" t="s">
        <v>1355</v>
      </c>
      <c r="K126" s="92">
        <v>90</v>
      </c>
      <c r="L126" s="91">
        <f t="shared" si="16"/>
        <v>3</v>
      </c>
      <c r="M126" s="91">
        <f t="shared" si="17"/>
        <v>3</v>
      </c>
    </row>
    <row r="127" spans="1:13" x14ac:dyDescent="0.2">
      <c r="A127" s="58" t="s">
        <v>1953</v>
      </c>
      <c r="B127" s="59">
        <v>44247</v>
      </c>
      <c r="C127" s="58" t="s">
        <v>1954</v>
      </c>
      <c r="D127" s="92" t="s">
        <v>1707</v>
      </c>
      <c r="E127" s="58" t="str">
        <f t="shared" si="12"/>
        <v>Juanne-Louis</v>
      </c>
      <c r="F127" s="58" t="str">
        <f t="shared" si="13"/>
        <v>Grobler</v>
      </c>
      <c r="G127" s="58" t="str">
        <f t="shared" si="14"/>
        <v>Men Senior</v>
      </c>
      <c r="H127" s="58" t="str">
        <f t="shared" si="15"/>
        <v>Orca Angling Club</v>
      </c>
      <c r="I127" s="92"/>
      <c r="J127" s="92" t="s">
        <v>1355</v>
      </c>
      <c r="K127" s="92">
        <v>121</v>
      </c>
      <c r="L127" s="91">
        <f t="shared" si="16"/>
        <v>8.3000000000000007</v>
      </c>
      <c r="M127" s="91">
        <f t="shared" si="17"/>
        <v>8.3000000000000007</v>
      </c>
    </row>
    <row r="128" spans="1:13" x14ac:dyDescent="0.2">
      <c r="A128" s="58" t="s">
        <v>1953</v>
      </c>
      <c r="B128" s="59">
        <v>44247</v>
      </c>
      <c r="C128" s="58" t="s">
        <v>1954</v>
      </c>
      <c r="D128" s="92" t="s">
        <v>582</v>
      </c>
      <c r="E128" s="58" t="str">
        <f t="shared" si="12"/>
        <v>Johan</v>
      </c>
      <c r="F128" s="58" t="str">
        <f t="shared" si="13"/>
        <v>Potgieter</v>
      </c>
      <c r="G128" s="58" t="str">
        <f t="shared" si="14"/>
        <v>Men Senior</v>
      </c>
      <c r="H128" s="58" t="str">
        <f t="shared" si="15"/>
        <v>xOrca Angling Club</v>
      </c>
      <c r="I128" s="92" t="s">
        <v>19</v>
      </c>
      <c r="J128" s="92"/>
      <c r="K128" s="92">
        <v>79</v>
      </c>
      <c r="L128" s="91">
        <f t="shared" si="16"/>
        <v>5.2</v>
      </c>
      <c r="M128" s="91">
        <f t="shared" si="17"/>
        <v>5.2</v>
      </c>
    </row>
    <row r="129" spans="1:13" x14ac:dyDescent="0.2">
      <c r="A129" s="58" t="s">
        <v>1953</v>
      </c>
      <c r="B129" s="59">
        <v>44247</v>
      </c>
      <c r="C129" s="58" t="s">
        <v>1954</v>
      </c>
      <c r="D129" s="92" t="s">
        <v>525</v>
      </c>
      <c r="E129" s="58" t="str">
        <f t="shared" si="12"/>
        <v>Heini</v>
      </c>
      <c r="F129" s="58" t="str">
        <f t="shared" si="13"/>
        <v>Zahrt</v>
      </c>
      <c r="G129" s="58" t="str">
        <f t="shared" si="14"/>
        <v>Men Senior</v>
      </c>
      <c r="H129" s="58" t="str">
        <f t="shared" si="15"/>
        <v>Orca Angling Club</v>
      </c>
      <c r="I129" s="92"/>
      <c r="J129" s="92" t="s">
        <v>1355</v>
      </c>
      <c r="K129" s="92">
        <v>90</v>
      </c>
      <c r="L129" s="91">
        <f t="shared" si="16"/>
        <v>3</v>
      </c>
      <c r="M129" s="91">
        <f t="shared" si="17"/>
        <v>3</v>
      </c>
    </row>
    <row r="130" spans="1:13" x14ac:dyDescent="0.2">
      <c r="A130" s="58" t="s">
        <v>1953</v>
      </c>
      <c r="B130" s="59">
        <v>44247</v>
      </c>
      <c r="C130" s="58" t="s">
        <v>1954</v>
      </c>
      <c r="D130" s="92" t="s">
        <v>525</v>
      </c>
      <c r="E130" s="58" t="str">
        <f t="shared" si="12"/>
        <v>Heini</v>
      </c>
      <c r="F130" s="58" t="str">
        <f t="shared" si="13"/>
        <v>Zahrt</v>
      </c>
      <c r="G130" s="58" t="str">
        <f t="shared" si="14"/>
        <v>Men Senior</v>
      </c>
      <c r="H130" s="58" t="str">
        <f t="shared" si="15"/>
        <v>Orca Angling Club</v>
      </c>
      <c r="I130" s="92"/>
      <c r="J130" s="92" t="s">
        <v>1355</v>
      </c>
      <c r="K130" s="92">
        <v>162</v>
      </c>
      <c r="L130" s="91">
        <f t="shared" si="16"/>
        <v>22.7</v>
      </c>
      <c r="M130" s="91">
        <f t="shared" si="17"/>
        <v>22.7</v>
      </c>
    </row>
    <row r="131" spans="1:13" x14ac:dyDescent="0.2">
      <c r="A131" s="58" t="s">
        <v>1953</v>
      </c>
      <c r="B131" s="59">
        <v>44247</v>
      </c>
      <c r="C131" s="58" t="s">
        <v>1954</v>
      </c>
      <c r="D131" s="92" t="s">
        <v>525</v>
      </c>
      <c r="E131" s="58" t="str">
        <f t="shared" ref="E131:E194" si="18">IF(D131="","",VLOOKUP(D131,Master,3,FALSE))</f>
        <v>Heini</v>
      </c>
      <c r="F131" s="58" t="str">
        <f t="shared" ref="F131:F194" si="19">IF(D131="","",VLOOKUP(D131,Master,4,FALSE))</f>
        <v>Zahrt</v>
      </c>
      <c r="G131" s="58" t="str">
        <f t="shared" ref="G131:G194" si="20">IF(D131="","",VLOOKUP(D131,Master,5,FALSE))</f>
        <v>Men Senior</v>
      </c>
      <c r="H131" s="58" t="str">
        <f t="shared" ref="H131:H194" si="21">IF(D131="","",VLOOKUP(D131,Master,2,FALSE))</f>
        <v>Orca Angling Club</v>
      </c>
      <c r="I131" s="92"/>
      <c r="J131" s="92" t="s">
        <v>1355</v>
      </c>
      <c r="K131" s="92">
        <v>119</v>
      </c>
      <c r="L131" s="91">
        <f t="shared" ref="L131:L194" si="22">IF(K131="","",IF(I131="",ROUND(HLOOKUP(J131,kgList,K131,FALSE),1),ROUND(HLOOKUP(I131,kgList,K131,FALSE),1)))</f>
        <v>7.9</v>
      </c>
      <c r="M131" s="91">
        <f t="shared" ref="M131:M194" si="23">IF(L131="","",IF(COUNTA(I131:J131)&gt;1,"Edible or Inedible",IF(COUNTA(I131)=1,L131*1,IF(COUNTA(J131)=1,L131*1,"ERROR"))))</f>
        <v>7.9</v>
      </c>
    </row>
    <row r="132" spans="1:13" x14ac:dyDescent="0.2">
      <c r="A132" s="58" t="s">
        <v>1953</v>
      </c>
      <c r="B132" s="59">
        <v>44247</v>
      </c>
      <c r="C132" s="58" t="s">
        <v>1954</v>
      </c>
      <c r="D132" s="92" t="s">
        <v>525</v>
      </c>
      <c r="E132" s="58" t="str">
        <f t="shared" si="18"/>
        <v>Heini</v>
      </c>
      <c r="F132" s="58" t="str">
        <f t="shared" si="19"/>
        <v>Zahrt</v>
      </c>
      <c r="G132" s="58" t="str">
        <f t="shared" si="20"/>
        <v>Men Senior</v>
      </c>
      <c r="H132" s="58" t="str">
        <f t="shared" si="21"/>
        <v>Orca Angling Club</v>
      </c>
      <c r="I132" s="92"/>
      <c r="J132" s="92" t="s">
        <v>1355</v>
      </c>
      <c r="K132" s="92">
        <v>112</v>
      </c>
      <c r="L132" s="91">
        <f t="shared" si="22"/>
        <v>6.4</v>
      </c>
      <c r="M132" s="91">
        <f t="shared" si="23"/>
        <v>6.4</v>
      </c>
    </row>
    <row r="133" spans="1:13" x14ac:dyDescent="0.2">
      <c r="A133" s="58" t="s">
        <v>1953</v>
      </c>
      <c r="B133" s="59">
        <v>44247</v>
      </c>
      <c r="C133" s="58" t="s">
        <v>1954</v>
      </c>
      <c r="D133" s="92" t="s">
        <v>525</v>
      </c>
      <c r="E133" s="58" t="str">
        <f t="shared" si="18"/>
        <v>Heini</v>
      </c>
      <c r="F133" s="58" t="str">
        <f t="shared" si="19"/>
        <v>Zahrt</v>
      </c>
      <c r="G133" s="58" t="str">
        <f t="shared" si="20"/>
        <v>Men Senior</v>
      </c>
      <c r="H133" s="58" t="str">
        <f t="shared" si="21"/>
        <v>Orca Angling Club</v>
      </c>
      <c r="I133" s="92"/>
      <c r="J133" s="92" t="s">
        <v>1356</v>
      </c>
      <c r="K133" s="92">
        <v>103</v>
      </c>
      <c r="L133" s="91">
        <f t="shared" si="22"/>
        <v>4.0999999999999996</v>
      </c>
      <c r="M133" s="91">
        <f t="shared" si="23"/>
        <v>4.0999999999999996</v>
      </c>
    </row>
    <row r="134" spans="1:13" x14ac:dyDescent="0.2">
      <c r="A134" s="58" t="s">
        <v>1953</v>
      </c>
      <c r="B134" s="59">
        <v>44247</v>
      </c>
      <c r="C134" s="58" t="s">
        <v>1954</v>
      </c>
      <c r="D134" s="92" t="s">
        <v>1706</v>
      </c>
      <c r="E134" s="58" t="str">
        <f t="shared" si="18"/>
        <v>William</v>
      </c>
      <c r="F134" s="58" t="str">
        <f t="shared" si="19"/>
        <v>Schickerling</v>
      </c>
      <c r="G134" s="58" t="str">
        <f t="shared" si="20"/>
        <v>Men Senior</v>
      </c>
      <c r="H134" s="58" t="str">
        <f t="shared" si="21"/>
        <v>Orca Angling Club</v>
      </c>
      <c r="I134" s="92"/>
      <c r="J134" s="92" t="s">
        <v>1355</v>
      </c>
      <c r="K134" s="92">
        <v>151</v>
      </c>
      <c r="L134" s="91">
        <f t="shared" si="22"/>
        <v>17.8</v>
      </c>
      <c r="M134" s="91">
        <f t="shared" si="23"/>
        <v>17.8</v>
      </c>
    </row>
    <row r="135" spans="1:13" x14ac:dyDescent="0.2">
      <c r="A135" s="58" t="s">
        <v>1953</v>
      </c>
      <c r="B135" s="59">
        <v>44247</v>
      </c>
      <c r="C135" s="58" t="s">
        <v>1954</v>
      </c>
      <c r="D135" s="92" t="s">
        <v>1066</v>
      </c>
      <c r="E135" s="58" t="str">
        <f t="shared" si="18"/>
        <v>Boytjie</v>
      </c>
      <c r="F135" s="58" t="str">
        <f t="shared" si="19"/>
        <v>Schikerling</v>
      </c>
      <c r="G135" s="58" t="str">
        <f t="shared" si="20"/>
        <v>Men Master</v>
      </c>
      <c r="H135" s="58" t="str">
        <f t="shared" si="21"/>
        <v>Orca Angling Club</v>
      </c>
      <c r="I135" s="92"/>
      <c r="J135" s="92" t="s">
        <v>1356</v>
      </c>
      <c r="K135" s="92">
        <v>106</v>
      </c>
      <c r="L135" s="91">
        <f t="shared" si="22"/>
        <v>4.5</v>
      </c>
      <c r="M135" s="91">
        <f t="shared" si="23"/>
        <v>4.5</v>
      </c>
    </row>
    <row r="136" spans="1:13" x14ac:dyDescent="0.2">
      <c r="A136" s="58" t="s">
        <v>1953</v>
      </c>
      <c r="B136" s="59">
        <v>44247</v>
      </c>
      <c r="C136" s="58" t="s">
        <v>1954</v>
      </c>
      <c r="D136" s="92" t="s">
        <v>1169</v>
      </c>
      <c r="E136" s="58" t="str">
        <f t="shared" si="18"/>
        <v>Quintin</v>
      </c>
      <c r="F136" s="58" t="str">
        <f t="shared" si="19"/>
        <v>Klem</v>
      </c>
      <c r="G136" s="58" t="str">
        <f t="shared" si="20"/>
        <v>Men Senior</v>
      </c>
      <c r="H136" s="58" t="str">
        <f t="shared" si="21"/>
        <v>Orca Angling Club</v>
      </c>
      <c r="I136" s="92" t="s">
        <v>19</v>
      </c>
      <c r="J136" s="92"/>
      <c r="K136" s="92">
        <v>40</v>
      </c>
      <c r="L136" s="91">
        <f t="shared" si="22"/>
        <v>0.7</v>
      </c>
      <c r="M136" s="91">
        <f t="shared" si="23"/>
        <v>0.7</v>
      </c>
    </row>
    <row r="137" spans="1:13" x14ac:dyDescent="0.2">
      <c r="A137" s="58" t="s">
        <v>1953</v>
      </c>
      <c r="B137" s="59">
        <v>44247</v>
      </c>
      <c r="C137" s="58" t="s">
        <v>1954</v>
      </c>
      <c r="D137" s="92" t="s">
        <v>1169</v>
      </c>
      <c r="E137" s="58" t="str">
        <f t="shared" si="18"/>
        <v>Quintin</v>
      </c>
      <c r="F137" s="58" t="str">
        <f t="shared" si="19"/>
        <v>Klem</v>
      </c>
      <c r="G137" s="58" t="str">
        <f t="shared" si="20"/>
        <v>Men Senior</v>
      </c>
      <c r="H137" s="58" t="str">
        <f t="shared" si="21"/>
        <v>Orca Angling Club</v>
      </c>
      <c r="I137" s="92"/>
      <c r="J137" s="92" t="s">
        <v>8</v>
      </c>
      <c r="K137" s="92">
        <v>74</v>
      </c>
      <c r="L137" s="91">
        <f t="shared" si="22"/>
        <v>3.2</v>
      </c>
      <c r="M137" s="91">
        <f t="shared" si="23"/>
        <v>3.2</v>
      </c>
    </row>
    <row r="138" spans="1:13" x14ac:dyDescent="0.2">
      <c r="A138" s="58" t="s">
        <v>1953</v>
      </c>
      <c r="B138" s="59">
        <v>44247</v>
      </c>
      <c r="C138" s="58" t="s">
        <v>1954</v>
      </c>
      <c r="D138" s="92" t="s">
        <v>534</v>
      </c>
      <c r="E138" s="58" t="str">
        <f t="shared" si="18"/>
        <v>Leandre</v>
      </c>
      <c r="F138" s="58" t="str">
        <f t="shared" si="19"/>
        <v>Horn</v>
      </c>
      <c r="G138" s="58" t="str">
        <f t="shared" si="20"/>
        <v>Ladies Senior</v>
      </c>
      <c r="H138" s="58" t="str">
        <f t="shared" si="21"/>
        <v>Orca Angling Club</v>
      </c>
      <c r="I138" s="92"/>
      <c r="J138" s="92" t="s">
        <v>1355</v>
      </c>
      <c r="K138" s="92">
        <v>150</v>
      </c>
      <c r="L138" s="91">
        <f t="shared" si="22"/>
        <v>17.399999999999999</v>
      </c>
      <c r="M138" s="91">
        <f t="shared" si="23"/>
        <v>17.399999999999999</v>
      </c>
    </row>
    <row r="139" spans="1:13" x14ac:dyDescent="0.2">
      <c r="A139" s="58" t="s">
        <v>1953</v>
      </c>
      <c r="B139" s="59">
        <v>44247</v>
      </c>
      <c r="C139" s="58" t="s">
        <v>1954</v>
      </c>
      <c r="D139" s="92" t="s">
        <v>1404</v>
      </c>
      <c r="E139" s="58" t="str">
        <f t="shared" si="18"/>
        <v>Ferdi</v>
      </c>
      <c r="F139" s="58" t="str">
        <f t="shared" si="19"/>
        <v>Roetz</v>
      </c>
      <c r="G139" s="58" t="str">
        <f t="shared" si="20"/>
        <v>Men Senior</v>
      </c>
      <c r="H139" s="58" t="str">
        <f t="shared" si="21"/>
        <v>Orca Angling Club</v>
      </c>
      <c r="I139" s="92"/>
      <c r="J139" s="92" t="s">
        <v>1355</v>
      </c>
      <c r="K139" s="92">
        <v>153</v>
      </c>
      <c r="L139" s="91">
        <f t="shared" si="22"/>
        <v>18.600000000000001</v>
      </c>
      <c r="M139" s="91">
        <f t="shared" si="23"/>
        <v>18.600000000000001</v>
      </c>
    </row>
    <row r="140" spans="1:13" x14ac:dyDescent="0.2">
      <c r="A140" s="58" t="s">
        <v>1953</v>
      </c>
      <c r="B140" s="59">
        <v>44247</v>
      </c>
      <c r="C140" s="58" t="s">
        <v>1954</v>
      </c>
      <c r="D140" s="92" t="s">
        <v>1404</v>
      </c>
      <c r="E140" s="58" t="str">
        <f t="shared" si="18"/>
        <v>Ferdi</v>
      </c>
      <c r="F140" s="58" t="str">
        <f t="shared" si="19"/>
        <v>Roetz</v>
      </c>
      <c r="G140" s="58" t="str">
        <f t="shared" si="20"/>
        <v>Men Senior</v>
      </c>
      <c r="H140" s="58" t="str">
        <f t="shared" si="21"/>
        <v>Orca Angling Club</v>
      </c>
      <c r="I140" s="92"/>
      <c r="J140" s="92" t="s">
        <v>1355</v>
      </c>
      <c r="K140" s="92">
        <v>123</v>
      </c>
      <c r="L140" s="91">
        <f t="shared" si="22"/>
        <v>8.8000000000000007</v>
      </c>
      <c r="M140" s="91">
        <f t="shared" si="23"/>
        <v>8.8000000000000007</v>
      </c>
    </row>
    <row r="141" spans="1:13" x14ac:dyDescent="0.2">
      <c r="A141" s="58" t="s">
        <v>1953</v>
      </c>
      <c r="B141" s="59">
        <v>44247</v>
      </c>
      <c r="C141" s="58" t="s">
        <v>1954</v>
      </c>
      <c r="D141" s="92" t="s">
        <v>1404</v>
      </c>
      <c r="E141" s="58" t="str">
        <f t="shared" si="18"/>
        <v>Ferdi</v>
      </c>
      <c r="F141" s="58" t="str">
        <f t="shared" si="19"/>
        <v>Roetz</v>
      </c>
      <c r="G141" s="58" t="str">
        <f t="shared" si="20"/>
        <v>Men Senior</v>
      </c>
      <c r="H141" s="58" t="str">
        <f t="shared" si="21"/>
        <v>Orca Angling Club</v>
      </c>
      <c r="I141" s="92"/>
      <c r="J141" s="92" t="s">
        <v>1355</v>
      </c>
      <c r="K141" s="92">
        <v>123</v>
      </c>
      <c r="L141" s="91">
        <f t="shared" si="22"/>
        <v>8.8000000000000007</v>
      </c>
      <c r="M141" s="91">
        <f t="shared" si="23"/>
        <v>8.8000000000000007</v>
      </c>
    </row>
    <row r="142" spans="1:13" x14ac:dyDescent="0.2">
      <c r="A142" s="58" t="s">
        <v>1953</v>
      </c>
      <c r="B142" s="59">
        <v>44247</v>
      </c>
      <c r="C142" s="58" t="s">
        <v>1954</v>
      </c>
      <c r="D142" s="92" t="s">
        <v>1404</v>
      </c>
      <c r="E142" s="58" t="str">
        <f t="shared" si="18"/>
        <v>Ferdi</v>
      </c>
      <c r="F142" s="58" t="str">
        <f t="shared" si="19"/>
        <v>Roetz</v>
      </c>
      <c r="G142" s="58" t="str">
        <f t="shared" si="20"/>
        <v>Men Senior</v>
      </c>
      <c r="H142" s="58" t="str">
        <f t="shared" si="21"/>
        <v>Orca Angling Club</v>
      </c>
      <c r="I142" s="92"/>
      <c r="J142" s="92" t="s">
        <v>1355</v>
      </c>
      <c r="K142" s="92">
        <v>86</v>
      </c>
      <c r="L142" s="91">
        <f t="shared" si="22"/>
        <v>2.6</v>
      </c>
      <c r="M142" s="91">
        <f t="shared" si="23"/>
        <v>2.6</v>
      </c>
    </row>
    <row r="143" spans="1:13" x14ac:dyDescent="0.2">
      <c r="A143" s="58" t="s">
        <v>1953</v>
      </c>
      <c r="B143" s="59">
        <v>44247</v>
      </c>
      <c r="C143" s="58" t="s">
        <v>1954</v>
      </c>
      <c r="D143" s="92" t="s">
        <v>1813</v>
      </c>
      <c r="E143" s="58" t="str">
        <f t="shared" si="18"/>
        <v>Franco</v>
      </c>
      <c r="F143" s="58" t="str">
        <f t="shared" si="19"/>
        <v>Horn</v>
      </c>
      <c r="G143" s="58" t="str">
        <f t="shared" si="20"/>
        <v>Men Senior</v>
      </c>
      <c r="H143" s="58" t="str">
        <f t="shared" si="21"/>
        <v>Orca Angling Club</v>
      </c>
      <c r="I143" s="92"/>
      <c r="J143" s="92" t="s">
        <v>1355</v>
      </c>
      <c r="K143" s="92">
        <v>168</v>
      </c>
      <c r="L143" s="91">
        <f t="shared" si="22"/>
        <v>25.7</v>
      </c>
      <c r="M143" s="91">
        <f t="shared" si="23"/>
        <v>25.7</v>
      </c>
    </row>
    <row r="144" spans="1:13" x14ac:dyDescent="0.2">
      <c r="A144" s="58" t="s">
        <v>1953</v>
      </c>
      <c r="B144" s="59">
        <v>44247</v>
      </c>
      <c r="C144" s="58" t="s">
        <v>1954</v>
      </c>
      <c r="D144" s="92" t="s">
        <v>1813</v>
      </c>
      <c r="E144" s="58" t="str">
        <f t="shared" si="18"/>
        <v>Franco</v>
      </c>
      <c r="F144" s="58" t="str">
        <f t="shared" si="19"/>
        <v>Horn</v>
      </c>
      <c r="G144" s="58" t="str">
        <f t="shared" si="20"/>
        <v>Men Senior</v>
      </c>
      <c r="H144" s="58" t="str">
        <f t="shared" si="21"/>
        <v>Orca Angling Club</v>
      </c>
      <c r="I144" s="92"/>
      <c r="J144" s="92" t="s">
        <v>1355</v>
      </c>
      <c r="K144" s="92">
        <v>138</v>
      </c>
      <c r="L144" s="91">
        <f t="shared" si="22"/>
        <v>13.1</v>
      </c>
      <c r="M144" s="91">
        <f t="shared" si="23"/>
        <v>13.1</v>
      </c>
    </row>
    <row r="145" spans="1:13" x14ac:dyDescent="0.2">
      <c r="A145" s="58" t="s">
        <v>1953</v>
      </c>
      <c r="B145" s="59">
        <v>44247</v>
      </c>
      <c r="C145" s="58" t="s">
        <v>1954</v>
      </c>
      <c r="D145" s="92" t="s">
        <v>1813</v>
      </c>
      <c r="E145" s="58" t="str">
        <f t="shared" si="18"/>
        <v>Franco</v>
      </c>
      <c r="F145" s="58" t="str">
        <f t="shared" si="19"/>
        <v>Horn</v>
      </c>
      <c r="G145" s="58" t="str">
        <f t="shared" si="20"/>
        <v>Men Senior</v>
      </c>
      <c r="H145" s="58" t="str">
        <f t="shared" si="21"/>
        <v>Orca Angling Club</v>
      </c>
      <c r="I145" s="92"/>
      <c r="J145" s="92" t="s">
        <v>1355</v>
      </c>
      <c r="K145" s="92">
        <v>122</v>
      </c>
      <c r="L145" s="91">
        <f t="shared" si="22"/>
        <v>8.6</v>
      </c>
      <c r="M145" s="91">
        <f t="shared" si="23"/>
        <v>8.6</v>
      </c>
    </row>
    <row r="146" spans="1:13" x14ac:dyDescent="0.2">
      <c r="A146" s="58" t="s">
        <v>1953</v>
      </c>
      <c r="B146" s="59">
        <v>44247</v>
      </c>
      <c r="C146" s="58" t="s">
        <v>1954</v>
      </c>
      <c r="D146" s="92" t="s">
        <v>1813</v>
      </c>
      <c r="E146" s="58" t="str">
        <f t="shared" si="18"/>
        <v>Franco</v>
      </c>
      <c r="F146" s="58" t="str">
        <f t="shared" si="19"/>
        <v>Horn</v>
      </c>
      <c r="G146" s="58" t="str">
        <f t="shared" si="20"/>
        <v>Men Senior</v>
      </c>
      <c r="H146" s="58" t="str">
        <f t="shared" si="21"/>
        <v>Orca Angling Club</v>
      </c>
      <c r="I146" s="92"/>
      <c r="J146" s="92" t="s">
        <v>1355</v>
      </c>
      <c r="K146" s="92">
        <v>116</v>
      </c>
      <c r="L146" s="91">
        <f t="shared" si="22"/>
        <v>7.2</v>
      </c>
      <c r="M146" s="91">
        <f t="shared" si="23"/>
        <v>7.2</v>
      </c>
    </row>
    <row r="147" spans="1:13" x14ac:dyDescent="0.2">
      <c r="A147" s="58" t="s">
        <v>1953</v>
      </c>
      <c r="B147" s="59">
        <v>44247</v>
      </c>
      <c r="C147" s="58" t="s">
        <v>1954</v>
      </c>
      <c r="D147" s="92" t="s">
        <v>1227</v>
      </c>
      <c r="E147" s="58" t="str">
        <f t="shared" si="18"/>
        <v>Luan</v>
      </c>
      <c r="F147" s="58" t="str">
        <f t="shared" si="19"/>
        <v>Hansen</v>
      </c>
      <c r="G147" s="58" t="str">
        <f t="shared" si="20"/>
        <v>Men U/16</v>
      </c>
      <c r="H147" s="58" t="str">
        <f t="shared" si="21"/>
        <v>Steenbras</v>
      </c>
      <c r="I147" s="92"/>
      <c r="J147" s="92"/>
      <c r="K147" s="92"/>
      <c r="L147" s="91" t="str">
        <f t="shared" si="22"/>
        <v/>
      </c>
      <c r="M147" s="91" t="str">
        <f t="shared" si="23"/>
        <v/>
      </c>
    </row>
    <row r="148" spans="1:13" x14ac:dyDescent="0.2">
      <c r="A148" s="58" t="s">
        <v>1953</v>
      </c>
      <c r="B148" s="59">
        <v>44247</v>
      </c>
      <c r="C148" s="58" t="s">
        <v>1954</v>
      </c>
      <c r="D148" s="92" t="s">
        <v>1663</v>
      </c>
      <c r="E148" s="58" t="str">
        <f t="shared" si="18"/>
        <v>Tertia</v>
      </c>
      <c r="F148" s="58" t="str">
        <f t="shared" si="19"/>
        <v>Roos</v>
      </c>
      <c r="G148" s="58" t="str">
        <f t="shared" si="20"/>
        <v>Ladies Senior</v>
      </c>
      <c r="H148" s="58" t="str">
        <f t="shared" si="21"/>
        <v>xSteenbras</v>
      </c>
      <c r="I148" s="92"/>
      <c r="J148" s="92"/>
      <c r="K148" s="92"/>
      <c r="L148" s="91" t="str">
        <f t="shared" si="22"/>
        <v/>
      </c>
      <c r="M148" s="91" t="str">
        <f t="shared" si="23"/>
        <v/>
      </c>
    </row>
    <row r="149" spans="1:13" x14ac:dyDescent="0.2">
      <c r="A149" s="58" t="s">
        <v>1953</v>
      </c>
      <c r="B149" s="59">
        <v>44247</v>
      </c>
      <c r="C149" s="58" t="s">
        <v>1954</v>
      </c>
      <c r="D149" s="92" t="s">
        <v>554</v>
      </c>
      <c r="E149" s="58" t="str">
        <f t="shared" si="18"/>
        <v>Danie</v>
      </c>
      <c r="F149" s="58" t="str">
        <f t="shared" si="19"/>
        <v>Klopper</v>
      </c>
      <c r="G149" s="58" t="str">
        <f t="shared" si="20"/>
        <v>Men Senior</v>
      </c>
      <c r="H149" s="58" t="str">
        <f t="shared" si="21"/>
        <v>Steenbras</v>
      </c>
      <c r="I149" s="92"/>
      <c r="J149" s="92"/>
      <c r="K149" s="92"/>
      <c r="L149" s="91" t="str">
        <f t="shared" si="22"/>
        <v/>
      </c>
      <c r="M149" s="91" t="str">
        <f t="shared" si="23"/>
        <v/>
      </c>
    </row>
    <row r="150" spans="1:13" x14ac:dyDescent="0.2">
      <c r="A150" s="58" t="s">
        <v>1953</v>
      </c>
      <c r="B150" s="59">
        <v>44247</v>
      </c>
      <c r="C150" s="58" t="s">
        <v>1954</v>
      </c>
      <c r="D150" s="92" t="s">
        <v>1480</v>
      </c>
      <c r="E150" s="58" t="str">
        <f t="shared" si="18"/>
        <v>Odette</v>
      </c>
      <c r="F150" s="58" t="str">
        <f t="shared" si="19"/>
        <v>Van Der Merwe</v>
      </c>
      <c r="G150" s="58" t="str">
        <f t="shared" si="20"/>
        <v>Ladies Senior</v>
      </c>
      <c r="H150" s="58" t="str">
        <f t="shared" si="21"/>
        <v>xSteenbras</v>
      </c>
      <c r="I150" s="92"/>
      <c r="J150" s="92"/>
      <c r="K150" s="92"/>
      <c r="L150" s="91" t="str">
        <f t="shared" si="22"/>
        <v/>
      </c>
      <c r="M150" s="91" t="str">
        <f t="shared" si="23"/>
        <v/>
      </c>
    </row>
    <row r="151" spans="1:13" x14ac:dyDescent="0.2">
      <c r="A151" s="58" t="s">
        <v>1953</v>
      </c>
      <c r="B151" s="59">
        <v>44247</v>
      </c>
      <c r="C151" s="58" t="s">
        <v>1954</v>
      </c>
      <c r="D151" s="92" t="s">
        <v>682</v>
      </c>
      <c r="E151" s="58" t="str">
        <f t="shared" si="18"/>
        <v>Danie</v>
      </c>
      <c r="F151" s="58" t="str">
        <f t="shared" si="19"/>
        <v>Van Der Merwe</v>
      </c>
      <c r="G151" s="58" t="str">
        <f t="shared" si="20"/>
        <v>Men Grand Masters</v>
      </c>
      <c r="H151" s="58" t="str">
        <f t="shared" si="21"/>
        <v>Steenbras</v>
      </c>
      <c r="I151" s="92" t="s">
        <v>19</v>
      </c>
      <c r="J151" s="92"/>
      <c r="K151" s="92">
        <v>43</v>
      </c>
      <c r="L151" s="91">
        <f t="shared" si="22"/>
        <v>0.8</v>
      </c>
      <c r="M151" s="91">
        <f t="shared" si="23"/>
        <v>0.8</v>
      </c>
    </row>
    <row r="152" spans="1:13" x14ac:dyDescent="0.2">
      <c r="A152" s="58" t="s">
        <v>1953</v>
      </c>
      <c r="B152" s="59">
        <v>44247</v>
      </c>
      <c r="C152" s="58" t="s">
        <v>1954</v>
      </c>
      <c r="D152" s="92" t="s">
        <v>682</v>
      </c>
      <c r="E152" s="58" t="str">
        <f t="shared" si="18"/>
        <v>Danie</v>
      </c>
      <c r="F152" s="58" t="str">
        <f t="shared" si="19"/>
        <v>Van Der Merwe</v>
      </c>
      <c r="G152" s="58" t="str">
        <f t="shared" si="20"/>
        <v>Men Grand Masters</v>
      </c>
      <c r="H152" s="58" t="str">
        <f t="shared" si="21"/>
        <v>Steenbras</v>
      </c>
      <c r="I152" s="92" t="s">
        <v>7</v>
      </c>
      <c r="J152" s="92"/>
      <c r="K152" s="92">
        <v>32</v>
      </c>
      <c r="L152" s="91">
        <f t="shared" si="22"/>
        <v>1</v>
      </c>
      <c r="M152" s="91">
        <f t="shared" si="23"/>
        <v>1</v>
      </c>
    </row>
    <row r="153" spans="1:13" x14ac:dyDescent="0.2">
      <c r="A153" s="58" t="s">
        <v>1953</v>
      </c>
      <c r="B153" s="59">
        <v>44247</v>
      </c>
      <c r="C153" s="58" t="s">
        <v>1954</v>
      </c>
      <c r="D153" s="92" t="s">
        <v>682</v>
      </c>
      <c r="E153" s="58" t="str">
        <f t="shared" si="18"/>
        <v>Danie</v>
      </c>
      <c r="F153" s="58" t="str">
        <f t="shared" si="19"/>
        <v>Van Der Merwe</v>
      </c>
      <c r="G153" s="58" t="str">
        <f t="shared" si="20"/>
        <v>Men Grand Masters</v>
      </c>
      <c r="H153" s="58" t="str">
        <f t="shared" si="21"/>
        <v>Steenbras</v>
      </c>
      <c r="I153" s="92"/>
      <c r="J153" s="92" t="s">
        <v>1355</v>
      </c>
      <c r="K153" s="92">
        <v>84</v>
      </c>
      <c r="L153" s="91">
        <f t="shared" si="22"/>
        <v>2.4</v>
      </c>
      <c r="M153" s="91">
        <f t="shared" si="23"/>
        <v>2.4</v>
      </c>
    </row>
    <row r="154" spans="1:13" x14ac:dyDescent="0.2">
      <c r="A154" s="58" t="s">
        <v>1953</v>
      </c>
      <c r="B154" s="59">
        <v>44247</v>
      </c>
      <c r="C154" s="58" t="s">
        <v>1954</v>
      </c>
      <c r="D154" s="92" t="s">
        <v>682</v>
      </c>
      <c r="E154" s="58" t="str">
        <f t="shared" si="18"/>
        <v>Danie</v>
      </c>
      <c r="F154" s="58" t="str">
        <f t="shared" si="19"/>
        <v>Van Der Merwe</v>
      </c>
      <c r="G154" s="58" t="str">
        <f t="shared" si="20"/>
        <v>Men Grand Masters</v>
      </c>
      <c r="H154" s="58" t="str">
        <f t="shared" si="21"/>
        <v>Steenbras</v>
      </c>
      <c r="I154" s="92"/>
      <c r="J154" s="92" t="s">
        <v>8</v>
      </c>
      <c r="K154" s="92">
        <v>68</v>
      </c>
      <c r="L154" s="91">
        <f t="shared" si="22"/>
        <v>2.5</v>
      </c>
      <c r="M154" s="91">
        <f t="shared" si="23"/>
        <v>2.5</v>
      </c>
    </row>
    <row r="155" spans="1:13" x14ac:dyDescent="0.2">
      <c r="A155" s="58" t="s">
        <v>1953</v>
      </c>
      <c r="B155" s="59">
        <v>44247</v>
      </c>
      <c r="C155" s="58" t="s">
        <v>1954</v>
      </c>
      <c r="D155" s="92" t="s">
        <v>682</v>
      </c>
      <c r="E155" s="58" t="str">
        <f t="shared" si="18"/>
        <v>Danie</v>
      </c>
      <c r="F155" s="58" t="str">
        <f t="shared" si="19"/>
        <v>Van Der Merwe</v>
      </c>
      <c r="G155" s="58" t="str">
        <f t="shared" si="20"/>
        <v>Men Grand Masters</v>
      </c>
      <c r="H155" s="58" t="str">
        <f t="shared" si="21"/>
        <v>Steenbras</v>
      </c>
      <c r="I155" s="92"/>
      <c r="J155" s="92" t="s">
        <v>8</v>
      </c>
      <c r="K155" s="92">
        <v>72</v>
      </c>
      <c r="L155" s="91">
        <f t="shared" si="22"/>
        <v>3</v>
      </c>
      <c r="M155" s="91">
        <f t="shared" si="23"/>
        <v>3</v>
      </c>
    </row>
    <row r="156" spans="1:13" x14ac:dyDescent="0.2">
      <c r="A156" s="58" t="s">
        <v>1953</v>
      </c>
      <c r="B156" s="59">
        <v>44247</v>
      </c>
      <c r="C156" s="58" t="s">
        <v>1954</v>
      </c>
      <c r="D156" s="92" t="s">
        <v>682</v>
      </c>
      <c r="E156" s="58" t="str">
        <f t="shared" si="18"/>
        <v>Danie</v>
      </c>
      <c r="F156" s="58" t="str">
        <f t="shared" si="19"/>
        <v>Van Der Merwe</v>
      </c>
      <c r="G156" s="58" t="str">
        <f t="shared" si="20"/>
        <v>Men Grand Masters</v>
      </c>
      <c r="H156" s="58" t="str">
        <f t="shared" si="21"/>
        <v>Steenbras</v>
      </c>
      <c r="I156" s="92"/>
      <c r="J156" s="92" t="s">
        <v>8</v>
      </c>
      <c r="K156" s="92">
        <v>78</v>
      </c>
      <c r="L156" s="91">
        <f t="shared" si="22"/>
        <v>3.8</v>
      </c>
      <c r="M156" s="91">
        <f t="shared" si="23"/>
        <v>3.8</v>
      </c>
    </row>
    <row r="157" spans="1:13" x14ac:dyDescent="0.2">
      <c r="A157" s="58" t="s">
        <v>1953</v>
      </c>
      <c r="B157" s="59">
        <v>44247</v>
      </c>
      <c r="C157" s="58" t="s">
        <v>1954</v>
      </c>
      <c r="D157" s="92" t="s">
        <v>692</v>
      </c>
      <c r="E157" s="58" t="str">
        <f t="shared" si="18"/>
        <v>Jan</v>
      </c>
      <c r="F157" s="58" t="str">
        <f t="shared" si="19"/>
        <v>Heath</v>
      </c>
      <c r="G157" s="58" t="str">
        <f t="shared" si="20"/>
        <v>Men Master</v>
      </c>
      <c r="H157" s="58" t="str">
        <f t="shared" si="21"/>
        <v>Steenbras</v>
      </c>
      <c r="I157" s="92" t="s">
        <v>19</v>
      </c>
      <c r="J157" s="92"/>
      <c r="K157" s="92">
        <v>42</v>
      </c>
      <c r="L157" s="91">
        <f t="shared" si="22"/>
        <v>0.8</v>
      </c>
      <c r="M157" s="91">
        <f t="shared" si="23"/>
        <v>0.8</v>
      </c>
    </row>
    <row r="158" spans="1:13" x14ac:dyDescent="0.2">
      <c r="A158" s="58" t="s">
        <v>1953</v>
      </c>
      <c r="B158" s="59">
        <v>44247</v>
      </c>
      <c r="C158" s="58" t="s">
        <v>1954</v>
      </c>
      <c r="D158" s="92" t="s">
        <v>702</v>
      </c>
      <c r="E158" s="58" t="str">
        <f t="shared" si="18"/>
        <v>Willem</v>
      </c>
      <c r="F158" s="58" t="str">
        <f t="shared" si="19"/>
        <v>Kilian</v>
      </c>
      <c r="G158" s="58" t="str">
        <f t="shared" si="20"/>
        <v>Men Veteran</v>
      </c>
      <c r="H158" s="58" t="str">
        <f t="shared" si="21"/>
        <v>Steenbras</v>
      </c>
      <c r="I158" s="92"/>
      <c r="J158" s="92" t="s">
        <v>8</v>
      </c>
      <c r="K158" s="92">
        <v>92</v>
      </c>
      <c r="L158" s="91">
        <f t="shared" si="22"/>
        <v>6.2</v>
      </c>
      <c r="M158" s="91">
        <f t="shared" si="23"/>
        <v>6.2</v>
      </c>
    </row>
    <row r="159" spans="1:13" x14ac:dyDescent="0.2">
      <c r="A159" s="58" t="s">
        <v>1953</v>
      </c>
      <c r="B159" s="59">
        <v>44247</v>
      </c>
      <c r="C159" s="58" t="s">
        <v>1954</v>
      </c>
      <c r="D159" s="92" t="s">
        <v>702</v>
      </c>
      <c r="E159" s="58" t="str">
        <f t="shared" si="18"/>
        <v>Willem</v>
      </c>
      <c r="F159" s="58" t="str">
        <f t="shared" si="19"/>
        <v>Kilian</v>
      </c>
      <c r="G159" s="58" t="str">
        <f t="shared" si="20"/>
        <v>Men Veteran</v>
      </c>
      <c r="H159" s="58" t="str">
        <f t="shared" si="21"/>
        <v>Steenbras</v>
      </c>
      <c r="I159" s="92"/>
      <c r="J159" s="92" t="s">
        <v>8</v>
      </c>
      <c r="K159" s="92">
        <v>77</v>
      </c>
      <c r="L159" s="91">
        <f t="shared" si="22"/>
        <v>3.6</v>
      </c>
      <c r="M159" s="91">
        <f t="shared" si="23"/>
        <v>3.6</v>
      </c>
    </row>
    <row r="160" spans="1:13" x14ac:dyDescent="0.2">
      <c r="A160" s="58" t="s">
        <v>1953</v>
      </c>
      <c r="B160" s="59">
        <v>44247</v>
      </c>
      <c r="C160" s="58" t="s">
        <v>1954</v>
      </c>
      <c r="D160" s="92" t="s">
        <v>702</v>
      </c>
      <c r="E160" s="58" t="str">
        <f t="shared" si="18"/>
        <v>Willem</v>
      </c>
      <c r="F160" s="58" t="str">
        <f t="shared" si="19"/>
        <v>Kilian</v>
      </c>
      <c r="G160" s="58" t="str">
        <f t="shared" si="20"/>
        <v>Men Veteran</v>
      </c>
      <c r="H160" s="58" t="str">
        <f t="shared" si="21"/>
        <v>Steenbras</v>
      </c>
      <c r="I160" s="92"/>
      <c r="J160" s="92" t="s">
        <v>8</v>
      </c>
      <c r="K160" s="92">
        <v>66</v>
      </c>
      <c r="L160" s="91">
        <f t="shared" si="22"/>
        <v>2.2999999999999998</v>
      </c>
      <c r="M160" s="91">
        <f t="shared" si="23"/>
        <v>2.2999999999999998</v>
      </c>
    </row>
    <row r="161" spans="1:13" x14ac:dyDescent="0.2">
      <c r="A161" s="58" t="s">
        <v>1953</v>
      </c>
      <c r="B161" s="59">
        <v>44247</v>
      </c>
      <c r="C161" s="58" t="s">
        <v>1954</v>
      </c>
      <c r="D161" s="92" t="s">
        <v>1472</v>
      </c>
      <c r="E161" s="58" t="str">
        <f t="shared" si="18"/>
        <v>Jacomien</v>
      </c>
      <c r="F161" s="58" t="str">
        <f t="shared" si="19"/>
        <v>Heath</v>
      </c>
      <c r="G161" s="58" t="str">
        <f t="shared" si="20"/>
        <v>Ladies Senior</v>
      </c>
      <c r="H161" s="58" t="str">
        <f t="shared" si="21"/>
        <v>Henties Bay</v>
      </c>
      <c r="I161" s="92"/>
      <c r="J161" s="92" t="s">
        <v>1355</v>
      </c>
      <c r="K161" s="92">
        <v>146</v>
      </c>
      <c r="L161" s="91">
        <f t="shared" si="22"/>
        <v>15.9</v>
      </c>
      <c r="M161" s="91">
        <f t="shared" si="23"/>
        <v>15.9</v>
      </c>
    </row>
    <row r="162" spans="1:13" x14ac:dyDescent="0.2">
      <c r="A162" s="58" t="s">
        <v>1953</v>
      </c>
      <c r="B162" s="59">
        <v>44247</v>
      </c>
      <c r="C162" s="58" t="s">
        <v>1954</v>
      </c>
      <c r="D162" s="92" t="s">
        <v>1730</v>
      </c>
      <c r="E162" s="58" t="str">
        <f t="shared" si="18"/>
        <v>Herman</v>
      </c>
      <c r="F162" s="58" t="str">
        <f t="shared" si="19"/>
        <v>Swanepoel</v>
      </c>
      <c r="G162" s="58" t="str">
        <f t="shared" si="20"/>
        <v>Men Senior</v>
      </c>
      <c r="H162" s="58" t="str">
        <f t="shared" si="21"/>
        <v>Steenbras</v>
      </c>
      <c r="I162" s="92"/>
      <c r="J162" s="92" t="s">
        <v>1356</v>
      </c>
      <c r="K162" s="92">
        <v>109</v>
      </c>
      <c r="L162" s="91">
        <f t="shared" si="22"/>
        <v>5</v>
      </c>
      <c r="M162" s="91">
        <f t="shared" si="23"/>
        <v>5</v>
      </c>
    </row>
    <row r="163" spans="1:13" x14ac:dyDescent="0.2">
      <c r="A163" s="58" t="s">
        <v>1953</v>
      </c>
      <c r="B163" s="59">
        <v>44247</v>
      </c>
      <c r="C163" s="58" t="s">
        <v>1954</v>
      </c>
      <c r="D163" s="92" t="s">
        <v>813</v>
      </c>
      <c r="E163" s="58" t="str">
        <f t="shared" si="18"/>
        <v>Christopher</v>
      </c>
      <c r="F163" s="58" t="str">
        <f t="shared" si="19"/>
        <v>Durant</v>
      </c>
      <c r="G163" s="58" t="str">
        <f t="shared" si="20"/>
        <v>Men Senior</v>
      </c>
      <c r="H163" s="58" t="str">
        <f t="shared" si="21"/>
        <v>Steenbras</v>
      </c>
      <c r="I163" s="92"/>
      <c r="J163" s="92"/>
      <c r="K163" s="92"/>
      <c r="L163" s="91" t="str">
        <f t="shared" si="22"/>
        <v/>
      </c>
      <c r="M163" s="91" t="str">
        <f t="shared" si="23"/>
        <v/>
      </c>
    </row>
    <row r="164" spans="1:13" x14ac:dyDescent="0.2">
      <c r="A164" s="58" t="s">
        <v>1953</v>
      </c>
      <c r="B164" s="59">
        <v>44247</v>
      </c>
      <c r="C164" s="58" t="s">
        <v>1954</v>
      </c>
      <c r="D164" s="92" t="s">
        <v>693</v>
      </c>
      <c r="E164" s="58" t="str">
        <f t="shared" si="18"/>
        <v>Michael</v>
      </c>
      <c r="F164" s="58" t="str">
        <f t="shared" si="19"/>
        <v>Durant</v>
      </c>
      <c r="G164" s="58" t="str">
        <f t="shared" si="20"/>
        <v>Men Senior</v>
      </c>
      <c r="H164" s="58" t="str">
        <f t="shared" si="21"/>
        <v>Steenbras</v>
      </c>
      <c r="I164" s="92"/>
      <c r="J164" s="92" t="s">
        <v>1355</v>
      </c>
      <c r="K164" s="92">
        <v>84</v>
      </c>
      <c r="L164" s="91">
        <f t="shared" si="22"/>
        <v>2.4</v>
      </c>
      <c r="M164" s="91">
        <f t="shared" si="23"/>
        <v>2.4</v>
      </c>
    </row>
    <row r="165" spans="1:13" x14ac:dyDescent="0.2">
      <c r="A165" s="58" t="s">
        <v>1953</v>
      </c>
      <c r="B165" s="59">
        <v>44247</v>
      </c>
      <c r="C165" s="58" t="s">
        <v>1954</v>
      </c>
      <c r="D165" s="92" t="s">
        <v>693</v>
      </c>
      <c r="E165" s="58" t="str">
        <f t="shared" si="18"/>
        <v>Michael</v>
      </c>
      <c r="F165" s="58" t="str">
        <f t="shared" si="19"/>
        <v>Durant</v>
      </c>
      <c r="G165" s="58" t="str">
        <f t="shared" si="20"/>
        <v>Men Senior</v>
      </c>
      <c r="H165" s="58" t="str">
        <f t="shared" si="21"/>
        <v>Steenbras</v>
      </c>
      <c r="I165" s="92"/>
      <c r="J165" s="92" t="s">
        <v>1355</v>
      </c>
      <c r="K165" s="92">
        <v>73</v>
      </c>
      <c r="L165" s="91">
        <f t="shared" si="22"/>
        <v>1.4</v>
      </c>
      <c r="M165" s="91">
        <f t="shared" si="23"/>
        <v>1.4</v>
      </c>
    </row>
    <row r="166" spans="1:13" x14ac:dyDescent="0.2">
      <c r="A166" s="58" t="s">
        <v>1953</v>
      </c>
      <c r="B166" s="59">
        <v>44247</v>
      </c>
      <c r="C166" s="58" t="s">
        <v>1954</v>
      </c>
      <c r="D166" s="92" t="s">
        <v>726</v>
      </c>
      <c r="E166" s="58" t="str">
        <f t="shared" si="18"/>
        <v>Danie</v>
      </c>
      <c r="F166" s="58" t="str">
        <f t="shared" si="19"/>
        <v>Swanepoel</v>
      </c>
      <c r="G166" s="58" t="str">
        <f t="shared" si="20"/>
        <v>Men Senior</v>
      </c>
      <c r="H166" s="58" t="str">
        <f t="shared" si="21"/>
        <v>Steenbras</v>
      </c>
      <c r="I166" s="92"/>
      <c r="J166" s="92" t="s">
        <v>8</v>
      </c>
      <c r="K166" s="92">
        <v>75</v>
      </c>
      <c r="L166" s="91">
        <f t="shared" si="22"/>
        <v>3.4</v>
      </c>
      <c r="M166" s="91">
        <f t="shared" si="23"/>
        <v>3.4</v>
      </c>
    </row>
    <row r="167" spans="1:13" x14ac:dyDescent="0.2">
      <c r="A167" s="58" t="s">
        <v>1953</v>
      </c>
      <c r="B167" s="59">
        <v>44247</v>
      </c>
      <c r="C167" s="58" t="s">
        <v>1954</v>
      </c>
      <c r="D167" s="92" t="s">
        <v>726</v>
      </c>
      <c r="E167" s="58" t="str">
        <f t="shared" si="18"/>
        <v>Danie</v>
      </c>
      <c r="F167" s="58" t="str">
        <f t="shared" si="19"/>
        <v>Swanepoel</v>
      </c>
      <c r="G167" s="58" t="str">
        <f t="shared" si="20"/>
        <v>Men Senior</v>
      </c>
      <c r="H167" s="58" t="str">
        <f t="shared" si="21"/>
        <v>Steenbras</v>
      </c>
      <c r="I167" s="92"/>
      <c r="J167" s="92" t="s">
        <v>20</v>
      </c>
      <c r="K167" s="92">
        <v>84</v>
      </c>
      <c r="L167" s="91">
        <f t="shared" si="22"/>
        <v>2.2000000000000002</v>
      </c>
      <c r="M167" s="91">
        <f t="shared" si="23"/>
        <v>2.2000000000000002</v>
      </c>
    </row>
    <row r="168" spans="1:13" x14ac:dyDescent="0.2">
      <c r="A168" s="58" t="s">
        <v>1953</v>
      </c>
      <c r="B168" s="59">
        <v>44247</v>
      </c>
      <c r="C168" s="58" t="s">
        <v>1954</v>
      </c>
      <c r="D168" s="92" t="s">
        <v>1053</v>
      </c>
      <c r="E168" s="58" t="str">
        <f t="shared" si="18"/>
        <v>Lawrence</v>
      </c>
      <c r="F168" s="58" t="str">
        <f t="shared" si="19"/>
        <v>Durant</v>
      </c>
      <c r="G168" s="58" t="str">
        <f t="shared" si="20"/>
        <v>Men Grand Masters</v>
      </c>
      <c r="H168" s="58" t="str">
        <f t="shared" si="21"/>
        <v>Steenbras</v>
      </c>
      <c r="I168" s="92"/>
      <c r="J168" s="92" t="s">
        <v>1355</v>
      </c>
      <c r="K168" s="92">
        <v>120</v>
      </c>
      <c r="L168" s="91">
        <f t="shared" si="22"/>
        <v>8.1</v>
      </c>
      <c r="M168" s="91">
        <f t="shared" si="23"/>
        <v>8.1</v>
      </c>
    </row>
    <row r="169" spans="1:13" x14ac:dyDescent="0.2">
      <c r="A169" s="58" t="s">
        <v>1953</v>
      </c>
      <c r="B169" s="59">
        <v>44247</v>
      </c>
      <c r="C169" s="58" t="s">
        <v>1954</v>
      </c>
      <c r="D169" s="92" t="s">
        <v>1053</v>
      </c>
      <c r="E169" s="58" t="str">
        <f t="shared" si="18"/>
        <v>Lawrence</v>
      </c>
      <c r="F169" s="58" t="str">
        <f t="shared" si="19"/>
        <v>Durant</v>
      </c>
      <c r="G169" s="58" t="str">
        <f t="shared" si="20"/>
        <v>Men Grand Masters</v>
      </c>
      <c r="H169" s="58" t="str">
        <f t="shared" si="21"/>
        <v>Steenbras</v>
      </c>
      <c r="I169" s="92"/>
      <c r="J169" s="92" t="s">
        <v>1356</v>
      </c>
      <c r="K169" s="92">
        <v>117</v>
      </c>
      <c r="L169" s="91">
        <f t="shared" si="22"/>
        <v>6.4</v>
      </c>
      <c r="M169" s="91">
        <f t="shared" si="23"/>
        <v>6.4</v>
      </c>
    </row>
    <row r="170" spans="1:13" x14ac:dyDescent="0.2">
      <c r="A170" s="58" t="s">
        <v>1953</v>
      </c>
      <c r="B170" s="59">
        <v>44247</v>
      </c>
      <c r="C170" s="58" t="s">
        <v>1954</v>
      </c>
      <c r="D170" s="92" t="s">
        <v>1766</v>
      </c>
      <c r="E170" s="58" t="str">
        <f t="shared" si="18"/>
        <v>L'wyk</v>
      </c>
      <c r="F170" s="58" t="str">
        <f t="shared" si="19"/>
        <v>Viljoen</v>
      </c>
      <c r="G170" s="58" t="str">
        <f t="shared" si="20"/>
        <v>Men U/16</v>
      </c>
      <c r="H170" s="58" t="str">
        <f t="shared" si="21"/>
        <v>Steenbras</v>
      </c>
      <c r="I170" s="92"/>
      <c r="J170" s="92"/>
      <c r="K170" s="92"/>
      <c r="L170" s="91" t="str">
        <f t="shared" si="22"/>
        <v/>
      </c>
      <c r="M170" s="91" t="str">
        <f t="shared" si="23"/>
        <v/>
      </c>
    </row>
    <row r="171" spans="1:13" x14ac:dyDescent="0.2">
      <c r="A171" s="58" t="s">
        <v>1953</v>
      </c>
      <c r="B171" s="59">
        <v>44247</v>
      </c>
      <c r="C171" s="58" t="s">
        <v>1954</v>
      </c>
      <c r="D171" s="92" t="s">
        <v>1766</v>
      </c>
      <c r="E171" s="58" t="str">
        <f t="shared" si="18"/>
        <v>L'wyk</v>
      </c>
      <c r="F171" s="58" t="str">
        <f t="shared" si="19"/>
        <v>Viljoen</v>
      </c>
      <c r="G171" s="58" t="str">
        <f t="shared" si="20"/>
        <v>Men U/16</v>
      </c>
      <c r="H171" s="58" t="str">
        <f t="shared" si="21"/>
        <v>Steenbras</v>
      </c>
      <c r="I171" s="92"/>
      <c r="J171" s="92" t="s">
        <v>20</v>
      </c>
      <c r="K171" s="92">
        <v>71</v>
      </c>
      <c r="L171" s="91">
        <f t="shared" si="22"/>
        <v>1.3</v>
      </c>
      <c r="M171" s="91">
        <f t="shared" si="23"/>
        <v>1.3</v>
      </c>
    </row>
    <row r="172" spans="1:13" x14ac:dyDescent="0.2">
      <c r="A172" s="58" t="s">
        <v>1953</v>
      </c>
      <c r="B172" s="59">
        <v>44247</v>
      </c>
      <c r="C172" s="58" t="s">
        <v>1954</v>
      </c>
      <c r="D172" s="92" t="s">
        <v>794</v>
      </c>
      <c r="E172" s="58" t="str">
        <f t="shared" si="18"/>
        <v>David</v>
      </c>
      <c r="F172" s="58" t="str">
        <f t="shared" si="19"/>
        <v>Smith</v>
      </c>
      <c r="G172" s="58" t="str">
        <f t="shared" si="20"/>
        <v>Men Veteran</v>
      </c>
      <c r="H172" s="58" t="str">
        <f t="shared" si="21"/>
        <v>Steenbras</v>
      </c>
      <c r="I172" s="92"/>
      <c r="J172" s="92" t="s">
        <v>1355</v>
      </c>
      <c r="K172" s="92">
        <v>74</v>
      </c>
      <c r="L172" s="91">
        <f t="shared" si="22"/>
        <v>1.5</v>
      </c>
      <c r="M172" s="91">
        <f t="shared" si="23"/>
        <v>1.5</v>
      </c>
    </row>
    <row r="173" spans="1:13" x14ac:dyDescent="0.2">
      <c r="A173" s="58" t="s">
        <v>1953</v>
      </c>
      <c r="B173" s="59">
        <v>44247</v>
      </c>
      <c r="C173" s="58" t="s">
        <v>1954</v>
      </c>
      <c r="D173" s="92" t="s">
        <v>794</v>
      </c>
      <c r="E173" s="58" t="str">
        <f t="shared" si="18"/>
        <v>David</v>
      </c>
      <c r="F173" s="58" t="str">
        <f t="shared" si="19"/>
        <v>Smith</v>
      </c>
      <c r="G173" s="58" t="str">
        <f t="shared" si="20"/>
        <v>Men Veteran</v>
      </c>
      <c r="H173" s="58" t="str">
        <f t="shared" si="21"/>
        <v>Steenbras</v>
      </c>
      <c r="I173" s="92"/>
      <c r="J173" s="92" t="s">
        <v>1355</v>
      </c>
      <c r="K173" s="92">
        <v>95</v>
      </c>
      <c r="L173" s="91">
        <f t="shared" si="22"/>
        <v>3.6</v>
      </c>
      <c r="M173" s="91">
        <f t="shared" si="23"/>
        <v>3.6</v>
      </c>
    </row>
    <row r="174" spans="1:13" x14ac:dyDescent="0.2">
      <c r="A174" s="58" t="s">
        <v>1953</v>
      </c>
      <c r="B174" s="59">
        <v>44247</v>
      </c>
      <c r="C174" s="58" t="s">
        <v>1954</v>
      </c>
      <c r="D174" s="92" t="s">
        <v>794</v>
      </c>
      <c r="E174" s="58" t="str">
        <f t="shared" si="18"/>
        <v>David</v>
      </c>
      <c r="F174" s="58" t="str">
        <f t="shared" si="19"/>
        <v>Smith</v>
      </c>
      <c r="G174" s="58" t="str">
        <f t="shared" si="20"/>
        <v>Men Veteran</v>
      </c>
      <c r="H174" s="58" t="str">
        <f t="shared" si="21"/>
        <v>Steenbras</v>
      </c>
      <c r="I174" s="92"/>
      <c r="J174" s="92" t="s">
        <v>20</v>
      </c>
      <c r="K174" s="92">
        <v>80</v>
      </c>
      <c r="L174" s="91">
        <f t="shared" si="22"/>
        <v>1.8</v>
      </c>
      <c r="M174" s="91">
        <f t="shared" si="23"/>
        <v>1.8</v>
      </c>
    </row>
    <row r="175" spans="1:13" x14ac:dyDescent="0.2">
      <c r="A175" s="58" t="s">
        <v>1953</v>
      </c>
      <c r="B175" s="59">
        <v>44247</v>
      </c>
      <c r="C175" s="58" t="s">
        <v>1954</v>
      </c>
      <c r="D175" s="92" t="s">
        <v>1662</v>
      </c>
      <c r="E175" s="58" t="str">
        <f t="shared" si="18"/>
        <v>Wallace</v>
      </c>
      <c r="F175" s="58" t="str">
        <f t="shared" si="19"/>
        <v>Shepperson</v>
      </c>
      <c r="G175" s="58" t="str">
        <f t="shared" si="20"/>
        <v>Men Senior</v>
      </c>
      <c r="H175" s="58" t="str">
        <f t="shared" si="21"/>
        <v>Steenbras</v>
      </c>
      <c r="I175" s="92" t="s">
        <v>19</v>
      </c>
      <c r="J175" s="92"/>
      <c r="K175" s="92">
        <v>45</v>
      </c>
      <c r="L175" s="91">
        <f t="shared" si="22"/>
        <v>0.9</v>
      </c>
      <c r="M175" s="91">
        <f t="shared" si="23"/>
        <v>0.9</v>
      </c>
    </row>
    <row r="176" spans="1:13" x14ac:dyDescent="0.2">
      <c r="A176" s="58" t="s">
        <v>1953</v>
      </c>
      <c r="B176" s="59">
        <v>44247</v>
      </c>
      <c r="C176" s="58" t="s">
        <v>1954</v>
      </c>
      <c r="D176" s="92" t="s">
        <v>1662</v>
      </c>
      <c r="E176" s="58" t="str">
        <f t="shared" si="18"/>
        <v>Wallace</v>
      </c>
      <c r="F176" s="58" t="str">
        <f t="shared" si="19"/>
        <v>Shepperson</v>
      </c>
      <c r="G176" s="58" t="str">
        <f t="shared" si="20"/>
        <v>Men Senior</v>
      </c>
      <c r="H176" s="58" t="str">
        <f t="shared" si="21"/>
        <v>Steenbras</v>
      </c>
      <c r="I176" s="92" t="s">
        <v>19</v>
      </c>
      <c r="J176" s="92"/>
      <c r="K176" s="92">
        <v>44</v>
      </c>
      <c r="L176" s="91">
        <f t="shared" si="22"/>
        <v>0.9</v>
      </c>
      <c r="M176" s="91">
        <f t="shared" si="23"/>
        <v>0.9</v>
      </c>
    </row>
    <row r="177" spans="1:13" x14ac:dyDescent="0.2">
      <c r="A177" s="58" t="s">
        <v>1953</v>
      </c>
      <c r="B177" s="59">
        <v>44247</v>
      </c>
      <c r="C177" s="58" t="s">
        <v>1954</v>
      </c>
      <c r="D177" s="92" t="s">
        <v>1662</v>
      </c>
      <c r="E177" s="58" t="str">
        <f t="shared" si="18"/>
        <v>Wallace</v>
      </c>
      <c r="F177" s="58" t="str">
        <f t="shared" si="19"/>
        <v>Shepperson</v>
      </c>
      <c r="G177" s="58" t="str">
        <f t="shared" si="20"/>
        <v>Men Senior</v>
      </c>
      <c r="H177" s="58" t="str">
        <f t="shared" si="21"/>
        <v>Steenbras</v>
      </c>
      <c r="I177" s="92"/>
      <c r="J177" s="92" t="s">
        <v>8</v>
      </c>
      <c r="K177" s="92">
        <v>80</v>
      </c>
      <c r="L177" s="91">
        <f t="shared" si="22"/>
        <v>4.0999999999999996</v>
      </c>
      <c r="M177" s="91">
        <f t="shared" si="23"/>
        <v>4.0999999999999996</v>
      </c>
    </row>
    <row r="178" spans="1:13" x14ac:dyDescent="0.2">
      <c r="A178" s="58" t="s">
        <v>1953</v>
      </c>
      <c r="B178" s="59">
        <v>44247</v>
      </c>
      <c r="C178" s="58" t="s">
        <v>1954</v>
      </c>
      <c r="D178" s="92" t="s">
        <v>1662</v>
      </c>
      <c r="E178" s="58" t="str">
        <f t="shared" si="18"/>
        <v>Wallace</v>
      </c>
      <c r="F178" s="58" t="str">
        <f t="shared" si="19"/>
        <v>Shepperson</v>
      </c>
      <c r="G178" s="58" t="str">
        <f t="shared" si="20"/>
        <v>Men Senior</v>
      </c>
      <c r="H178" s="58" t="str">
        <f t="shared" si="21"/>
        <v>Steenbras</v>
      </c>
      <c r="I178" s="92"/>
      <c r="J178" s="92" t="s">
        <v>8</v>
      </c>
      <c r="K178" s="92">
        <v>57</v>
      </c>
      <c r="L178" s="91">
        <f t="shared" si="22"/>
        <v>1.5</v>
      </c>
      <c r="M178" s="91">
        <f t="shared" si="23"/>
        <v>1.5</v>
      </c>
    </row>
    <row r="179" spans="1:13" x14ac:dyDescent="0.2">
      <c r="A179" s="58" t="s">
        <v>1953</v>
      </c>
      <c r="B179" s="59">
        <v>44247</v>
      </c>
      <c r="C179" s="58" t="s">
        <v>1954</v>
      </c>
      <c r="D179" s="92" t="s">
        <v>1662</v>
      </c>
      <c r="E179" s="58" t="str">
        <f t="shared" si="18"/>
        <v>Wallace</v>
      </c>
      <c r="F179" s="58" t="str">
        <f t="shared" si="19"/>
        <v>Shepperson</v>
      </c>
      <c r="G179" s="58" t="str">
        <f t="shared" si="20"/>
        <v>Men Senior</v>
      </c>
      <c r="H179" s="58" t="str">
        <f t="shared" si="21"/>
        <v>Steenbras</v>
      </c>
      <c r="I179" s="92"/>
      <c r="J179" s="92" t="s">
        <v>8</v>
      </c>
      <c r="K179" s="92">
        <v>71</v>
      </c>
      <c r="L179" s="91">
        <f t="shared" si="22"/>
        <v>2.9</v>
      </c>
      <c r="M179" s="91">
        <f t="shared" si="23"/>
        <v>2.9</v>
      </c>
    </row>
    <row r="180" spans="1:13" x14ac:dyDescent="0.2">
      <c r="A180" s="58" t="s">
        <v>1953</v>
      </c>
      <c r="B180" s="59">
        <v>44247</v>
      </c>
      <c r="C180" s="58" t="s">
        <v>1954</v>
      </c>
      <c r="D180" s="92" t="s">
        <v>1586</v>
      </c>
      <c r="E180" s="58" t="str">
        <f t="shared" si="18"/>
        <v>Wikus</v>
      </c>
      <c r="F180" s="58" t="str">
        <f t="shared" si="19"/>
        <v>Viljoen</v>
      </c>
      <c r="G180" s="58" t="str">
        <f t="shared" si="20"/>
        <v>Men Veteran</v>
      </c>
      <c r="H180" s="58" t="str">
        <f t="shared" si="21"/>
        <v>Steenbras</v>
      </c>
      <c r="I180" s="92"/>
      <c r="J180" s="92" t="s">
        <v>1356</v>
      </c>
      <c r="K180" s="92">
        <v>115</v>
      </c>
      <c r="L180" s="91">
        <f t="shared" si="22"/>
        <v>6</v>
      </c>
      <c r="M180" s="91">
        <f t="shared" si="23"/>
        <v>6</v>
      </c>
    </row>
    <row r="181" spans="1:13" x14ac:dyDescent="0.2">
      <c r="A181" s="58" t="s">
        <v>1953</v>
      </c>
      <c r="B181" s="59">
        <v>44247</v>
      </c>
      <c r="C181" s="58" t="s">
        <v>1954</v>
      </c>
      <c r="D181" s="92" t="s">
        <v>1586</v>
      </c>
      <c r="E181" s="58" t="str">
        <f t="shared" si="18"/>
        <v>Wikus</v>
      </c>
      <c r="F181" s="58" t="str">
        <f t="shared" si="19"/>
        <v>Viljoen</v>
      </c>
      <c r="G181" s="58" t="str">
        <f t="shared" si="20"/>
        <v>Men Veteran</v>
      </c>
      <c r="H181" s="58" t="str">
        <f t="shared" si="21"/>
        <v>Steenbras</v>
      </c>
      <c r="I181" s="92"/>
      <c r="J181" s="92" t="s">
        <v>1356</v>
      </c>
      <c r="K181" s="92">
        <v>120</v>
      </c>
      <c r="L181" s="91">
        <f t="shared" si="22"/>
        <v>7</v>
      </c>
      <c r="M181" s="91">
        <f t="shared" si="23"/>
        <v>7</v>
      </c>
    </row>
    <row r="182" spans="1:13" x14ac:dyDescent="0.2">
      <c r="A182" s="58" t="s">
        <v>1953</v>
      </c>
      <c r="B182" s="59">
        <v>44247</v>
      </c>
      <c r="C182" s="58" t="s">
        <v>1954</v>
      </c>
      <c r="D182" s="92" t="s">
        <v>1586</v>
      </c>
      <c r="E182" s="58" t="str">
        <f t="shared" si="18"/>
        <v>Wikus</v>
      </c>
      <c r="F182" s="58" t="str">
        <f t="shared" si="19"/>
        <v>Viljoen</v>
      </c>
      <c r="G182" s="58" t="str">
        <f t="shared" si="20"/>
        <v>Men Veteran</v>
      </c>
      <c r="H182" s="58" t="str">
        <f t="shared" si="21"/>
        <v>Steenbras</v>
      </c>
      <c r="I182" s="92"/>
      <c r="J182" s="92" t="s">
        <v>1355</v>
      </c>
      <c r="K182" s="92">
        <v>124</v>
      </c>
      <c r="L182" s="91">
        <f t="shared" si="22"/>
        <v>9.1</v>
      </c>
      <c r="M182" s="91">
        <f t="shared" si="23"/>
        <v>9.1</v>
      </c>
    </row>
    <row r="183" spans="1:13" x14ac:dyDescent="0.2">
      <c r="A183" s="58" t="s">
        <v>1953</v>
      </c>
      <c r="B183" s="59">
        <v>44247</v>
      </c>
      <c r="C183" s="58" t="s">
        <v>1954</v>
      </c>
      <c r="D183" s="92" t="s">
        <v>1586</v>
      </c>
      <c r="E183" s="58" t="str">
        <f t="shared" si="18"/>
        <v>Wikus</v>
      </c>
      <c r="F183" s="58" t="str">
        <f t="shared" si="19"/>
        <v>Viljoen</v>
      </c>
      <c r="G183" s="58" t="str">
        <f t="shared" si="20"/>
        <v>Men Veteran</v>
      </c>
      <c r="H183" s="58" t="str">
        <f t="shared" si="21"/>
        <v>Steenbras</v>
      </c>
      <c r="I183" s="92"/>
      <c r="J183" s="92" t="s">
        <v>1355</v>
      </c>
      <c r="K183" s="92">
        <v>120</v>
      </c>
      <c r="L183" s="91">
        <f t="shared" si="22"/>
        <v>8.1</v>
      </c>
      <c r="M183" s="91">
        <f t="shared" si="23"/>
        <v>8.1</v>
      </c>
    </row>
    <row r="184" spans="1:13" x14ac:dyDescent="0.2">
      <c r="A184" s="58" t="s">
        <v>1953</v>
      </c>
      <c r="B184" s="59">
        <v>44247</v>
      </c>
      <c r="C184" s="58" t="s">
        <v>1954</v>
      </c>
      <c r="D184" s="92" t="s">
        <v>1586</v>
      </c>
      <c r="E184" s="58" t="str">
        <f t="shared" si="18"/>
        <v>Wikus</v>
      </c>
      <c r="F184" s="58" t="str">
        <f t="shared" si="19"/>
        <v>Viljoen</v>
      </c>
      <c r="G184" s="58" t="str">
        <f t="shared" si="20"/>
        <v>Men Veteran</v>
      </c>
      <c r="H184" s="58" t="str">
        <f t="shared" si="21"/>
        <v>Steenbras</v>
      </c>
      <c r="I184" s="92"/>
      <c r="J184" s="92" t="s">
        <v>8</v>
      </c>
      <c r="K184" s="92">
        <v>84</v>
      </c>
      <c r="L184" s="91">
        <f t="shared" si="22"/>
        <v>4.7</v>
      </c>
      <c r="M184" s="91">
        <f t="shared" si="23"/>
        <v>4.7</v>
      </c>
    </row>
    <row r="185" spans="1:13" x14ac:dyDescent="0.2">
      <c r="A185" s="58" t="s">
        <v>1953</v>
      </c>
      <c r="B185" s="59">
        <v>44247</v>
      </c>
      <c r="C185" s="58" t="s">
        <v>1954</v>
      </c>
      <c r="D185" s="92" t="s">
        <v>1586</v>
      </c>
      <c r="E185" s="58" t="str">
        <f t="shared" si="18"/>
        <v>Wikus</v>
      </c>
      <c r="F185" s="58" t="str">
        <f t="shared" si="19"/>
        <v>Viljoen</v>
      </c>
      <c r="G185" s="58" t="str">
        <f t="shared" si="20"/>
        <v>Men Veteran</v>
      </c>
      <c r="H185" s="58" t="str">
        <f t="shared" si="21"/>
        <v>Steenbras</v>
      </c>
      <c r="I185" s="92"/>
      <c r="J185" s="92" t="s">
        <v>1371</v>
      </c>
      <c r="K185" s="92">
        <v>120</v>
      </c>
      <c r="L185" s="91">
        <f t="shared" si="22"/>
        <v>15.8</v>
      </c>
      <c r="M185" s="91">
        <f t="shared" si="23"/>
        <v>15.8</v>
      </c>
    </row>
    <row r="186" spans="1:13" x14ac:dyDescent="0.2">
      <c r="A186" s="58" t="s">
        <v>1953</v>
      </c>
      <c r="B186" s="59">
        <v>44247</v>
      </c>
      <c r="C186" s="58" t="s">
        <v>1954</v>
      </c>
      <c r="D186" s="92" t="s">
        <v>572</v>
      </c>
      <c r="E186" s="58" t="str">
        <f t="shared" si="18"/>
        <v>Louis</v>
      </c>
      <c r="F186" s="58" t="str">
        <f t="shared" si="19"/>
        <v>Heath</v>
      </c>
      <c r="G186" s="58" t="str">
        <f t="shared" si="20"/>
        <v>Men Grand Masters</v>
      </c>
      <c r="H186" s="58" t="str">
        <f t="shared" si="21"/>
        <v>Steenbras</v>
      </c>
      <c r="I186" s="92"/>
      <c r="J186" s="92" t="s">
        <v>8</v>
      </c>
      <c r="K186" s="92">
        <v>66</v>
      </c>
      <c r="L186" s="91">
        <f t="shared" si="22"/>
        <v>2.2999999999999998</v>
      </c>
      <c r="M186" s="91">
        <f t="shared" si="23"/>
        <v>2.2999999999999998</v>
      </c>
    </row>
    <row r="187" spans="1:13" x14ac:dyDescent="0.2">
      <c r="A187" s="58" t="s">
        <v>1953</v>
      </c>
      <c r="B187" s="59">
        <v>44247</v>
      </c>
      <c r="C187" s="58" t="s">
        <v>1954</v>
      </c>
      <c r="D187" s="92" t="s">
        <v>572</v>
      </c>
      <c r="E187" s="58" t="str">
        <f t="shared" si="18"/>
        <v>Louis</v>
      </c>
      <c r="F187" s="58" t="str">
        <f t="shared" si="19"/>
        <v>Heath</v>
      </c>
      <c r="G187" s="58" t="str">
        <f t="shared" si="20"/>
        <v>Men Grand Masters</v>
      </c>
      <c r="H187" s="58" t="str">
        <f t="shared" si="21"/>
        <v>Steenbras</v>
      </c>
      <c r="I187" s="92"/>
      <c r="J187" s="92" t="s">
        <v>8</v>
      </c>
      <c r="K187" s="92">
        <v>77</v>
      </c>
      <c r="L187" s="91">
        <f t="shared" si="22"/>
        <v>3.6</v>
      </c>
      <c r="M187" s="91">
        <f t="shared" si="23"/>
        <v>3.6</v>
      </c>
    </row>
    <row r="188" spans="1:13" x14ac:dyDescent="0.2">
      <c r="A188" s="58" t="s">
        <v>1953</v>
      </c>
      <c r="B188" s="59">
        <v>44247</v>
      </c>
      <c r="C188" s="58" t="s">
        <v>1954</v>
      </c>
      <c r="D188" s="92" t="s">
        <v>572</v>
      </c>
      <c r="E188" s="58" t="str">
        <f t="shared" si="18"/>
        <v>Louis</v>
      </c>
      <c r="F188" s="58" t="str">
        <f t="shared" si="19"/>
        <v>Heath</v>
      </c>
      <c r="G188" s="58" t="str">
        <f t="shared" si="20"/>
        <v>Men Grand Masters</v>
      </c>
      <c r="H188" s="58" t="str">
        <f t="shared" si="21"/>
        <v>Steenbras</v>
      </c>
      <c r="I188" s="92"/>
      <c r="J188" s="92" t="s">
        <v>8</v>
      </c>
      <c r="K188" s="92">
        <v>71</v>
      </c>
      <c r="L188" s="91">
        <f t="shared" si="22"/>
        <v>2.9</v>
      </c>
      <c r="M188" s="91">
        <f t="shared" si="23"/>
        <v>2.9</v>
      </c>
    </row>
    <row r="189" spans="1:13" x14ac:dyDescent="0.2">
      <c r="A189" s="58" t="s">
        <v>1953</v>
      </c>
      <c r="B189" s="59">
        <v>44247</v>
      </c>
      <c r="C189" s="58" t="s">
        <v>1954</v>
      </c>
      <c r="D189" s="92" t="s">
        <v>593</v>
      </c>
      <c r="E189" s="58" t="str">
        <f t="shared" si="18"/>
        <v>Burger</v>
      </c>
      <c r="F189" s="58" t="str">
        <f t="shared" si="19"/>
        <v>Van Taak</v>
      </c>
      <c r="G189" s="58" t="str">
        <f t="shared" si="20"/>
        <v>Men Senior</v>
      </c>
      <c r="H189" s="58" t="str">
        <f t="shared" si="21"/>
        <v>Steenbras</v>
      </c>
      <c r="I189" s="92"/>
      <c r="J189" s="92" t="s">
        <v>1355</v>
      </c>
      <c r="K189" s="92">
        <v>141</v>
      </c>
      <c r="L189" s="91">
        <f t="shared" si="22"/>
        <v>14.1</v>
      </c>
      <c r="M189" s="91">
        <f t="shared" si="23"/>
        <v>14.1</v>
      </c>
    </row>
    <row r="190" spans="1:13" x14ac:dyDescent="0.2">
      <c r="A190" s="58" t="s">
        <v>1953</v>
      </c>
      <c r="B190" s="59">
        <v>44247</v>
      </c>
      <c r="C190" s="58" t="s">
        <v>1954</v>
      </c>
      <c r="D190" s="92" t="s">
        <v>1587</v>
      </c>
      <c r="E190" s="58" t="str">
        <f t="shared" si="18"/>
        <v>Maryna</v>
      </c>
      <c r="F190" s="58" t="str">
        <f t="shared" si="19"/>
        <v>Viljoen</v>
      </c>
      <c r="G190" s="58" t="str">
        <f t="shared" si="20"/>
        <v>Ladies Senior</v>
      </c>
      <c r="H190" s="58" t="str">
        <f t="shared" si="21"/>
        <v>Steenbras</v>
      </c>
      <c r="I190" s="92"/>
      <c r="J190" s="92"/>
      <c r="K190" s="92"/>
      <c r="L190" s="91" t="str">
        <f t="shared" si="22"/>
        <v/>
      </c>
      <c r="M190" s="91" t="str">
        <f t="shared" si="23"/>
        <v/>
      </c>
    </row>
    <row r="191" spans="1:13" x14ac:dyDescent="0.2">
      <c r="A191" s="58" t="s">
        <v>1953</v>
      </c>
      <c r="B191" s="59">
        <v>44247</v>
      </c>
      <c r="C191" s="58" t="s">
        <v>1954</v>
      </c>
      <c r="D191" s="92" t="s">
        <v>1587</v>
      </c>
      <c r="E191" s="58" t="str">
        <f t="shared" si="18"/>
        <v>Maryna</v>
      </c>
      <c r="F191" s="58" t="str">
        <f t="shared" si="19"/>
        <v>Viljoen</v>
      </c>
      <c r="G191" s="58" t="str">
        <f t="shared" si="20"/>
        <v>Ladies Senior</v>
      </c>
      <c r="H191" s="58" t="str">
        <f t="shared" si="21"/>
        <v>Steenbras</v>
      </c>
      <c r="I191" s="92"/>
      <c r="J191" s="92" t="s">
        <v>1356</v>
      </c>
      <c r="K191" s="92">
        <v>121</v>
      </c>
      <c r="L191" s="91">
        <f t="shared" si="22"/>
        <v>7.2</v>
      </c>
      <c r="M191" s="91">
        <f t="shared" si="23"/>
        <v>7.2</v>
      </c>
    </row>
    <row r="192" spans="1:13" x14ac:dyDescent="0.2">
      <c r="A192" s="58" t="s">
        <v>1953</v>
      </c>
      <c r="B192" s="59">
        <v>44247</v>
      </c>
      <c r="C192" s="58" t="s">
        <v>1954</v>
      </c>
      <c r="D192" s="92" t="s">
        <v>1587</v>
      </c>
      <c r="E192" s="58" t="str">
        <f t="shared" si="18"/>
        <v>Maryna</v>
      </c>
      <c r="F192" s="58" t="str">
        <f t="shared" si="19"/>
        <v>Viljoen</v>
      </c>
      <c r="G192" s="58" t="str">
        <f t="shared" si="20"/>
        <v>Ladies Senior</v>
      </c>
      <c r="H192" s="58" t="str">
        <f t="shared" si="21"/>
        <v>Steenbras</v>
      </c>
      <c r="I192" s="92"/>
      <c r="J192" s="92" t="s">
        <v>1356</v>
      </c>
      <c r="K192" s="92">
        <v>113</v>
      </c>
      <c r="L192" s="91">
        <f t="shared" si="22"/>
        <v>5.7</v>
      </c>
      <c r="M192" s="91">
        <f t="shared" si="23"/>
        <v>5.7</v>
      </c>
    </row>
    <row r="193" spans="1:13" x14ac:dyDescent="0.2">
      <c r="A193" s="58" t="s">
        <v>1953</v>
      </c>
      <c r="B193" s="59">
        <v>44247</v>
      </c>
      <c r="C193" s="58" t="s">
        <v>1954</v>
      </c>
      <c r="D193" s="92" t="s">
        <v>1660</v>
      </c>
      <c r="E193" s="58" t="str">
        <f t="shared" si="18"/>
        <v>Frank</v>
      </c>
      <c r="F193" s="58" t="str">
        <f t="shared" si="19"/>
        <v>Oberholster</v>
      </c>
      <c r="G193" s="58" t="str">
        <f t="shared" si="20"/>
        <v>Men Senior</v>
      </c>
      <c r="H193" s="58" t="str">
        <f t="shared" si="21"/>
        <v>Steenbras</v>
      </c>
      <c r="I193" s="92"/>
      <c r="J193" s="92" t="s">
        <v>1355</v>
      </c>
      <c r="K193" s="92">
        <v>128</v>
      </c>
      <c r="L193" s="91">
        <f t="shared" si="22"/>
        <v>10.1</v>
      </c>
      <c r="M193" s="91">
        <f t="shared" si="23"/>
        <v>10.1</v>
      </c>
    </row>
    <row r="194" spans="1:13" x14ac:dyDescent="0.2">
      <c r="A194" s="58" t="s">
        <v>1953</v>
      </c>
      <c r="B194" s="59">
        <v>44247</v>
      </c>
      <c r="C194" s="58" t="s">
        <v>1954</v>
      </c>
      <c r="D194" s="92" t="s">
        <v>1660</v>
      </c>
      <c r="E194" s="58" t="str">
        <f t="shared" si="18"/>
        <v>Frank</v>
      </c>
      <c r="F194" s="58" t="str">
        <f t="shared" si="19"/>
        <v>Oberholster</v>
      </c>
      <c r="G194" s="58" t="str">
        <f t="shared" si="20"/>
        <v>Men Senior</v>
      </c>
      <c r="H194" s="58" t="str">
        <f t="shared" si="21"/>
        <v>Steenbras</v>
      </c>
      <c r="I194" s="92"/>
      <c r="J194" s="92" t="s">
        <v>1355</v>
      </c>
      <c r="K194" s="92">
        <v>95</v>
      </c>
      <c r="L194" s="91">
        <f t="shared" si="22"/>
        <v>3.6</v>
      </c>
      <c r="M194" s="91">
        <f t="shared" si="23"/>
        <v>3.6</v>
      </c>
    </row>
    <row r="195" spans="1:13" x14ac:dyDescent="0.2">
      <c r="A195" s="58" t="s">
        <v>1953</v>
      </c>
      <c r="B195" s="59">
        <v>44247</v>
      </c>
      <c r="C195" s="58" t="s">
        <v>1954</v>
      </c>
      <c r="D195" s="92" t="s">
        <v>742</v>
      </c>
      <c r="E195" s="58" t="str">
        <f t="shared" ref="E195:E258" si="24">IF(D195="","",VLOOKUP(D195,Master,3,FALSE))</f>
        <v>Dirk</v>
      </c>
      <c r="F195" s="58" t="str">
        <f t="shared" ref="F195:F258" si="25">IF(D195="","",VLOOKUP(D195,Master,4,FALSE))</f>
        <v>Hansen</v>
      </c>
      <c r="G195" s="58" t="str">
        <f t="shared" ref="G195:G258" si="26">IF(D195="","",VLOOKUP(D195,Master,5,FALSE))</f>
        <v>Men Veteran</v>
      </c>
      <c r="H195" s="58" t="str">
        <f t="shared" ref="H195:H258" si="27">IF(D195="","",VLOOKUP(D195,Master,2,FALSE))</f>
        <v>Steenbras</v>
      </c>
      <c r="I195" s="92"/>
      <c r="J195" s="92" t="s">
        <v>8</v>
      </c>
      <c r="K195" s="92">
        <v>75</v>
      </c>
      <c r="L195" s="91">
        <f t="shared" ref="L195:L258" si="28">IF(K195="","",IF(I195="",ROUND(HLOOKUP(J195,kgList,K195,FALSE),1),ROUND(HLOOKUP(I195,kgList,K195,FALSE),1)))</f>
        <v>3.4</v>
      </c>
      <c r="M195" s="91">
        <f t="shared" ref="M195:M258" si="29">IF(L195="","",IF(COUNTA(I195:J195)&gt;1,"Edible or Inedible",IF(COUNTA(I195)=1,L195*1,IF(COUNTA(J195)=1,L195*1,"ERROR"))))</f>
        <v>3.4</v>
      </c>
    </row>
    <row r="196" spans="1:13" x14ac:dyDescent="0.2">
      <c r="A196" s="58" t="s">
        <v>1953</v>
      </c>
      <c r="B196" s="59">
        <v>44247</v>
      </c>
      <c r="C196" s="58" t="s">
        <v>1954</v>
      </c>
      <c r="D196" s="92" t="s">
        <v>1661</v>
      </c>
      <c r="E196" s="58" t="str">
        <f t="shared" si="24"/>
        <v>Alberto</v>
      </c>
      <c r="F196" s="58" t="str">
        <f t="shared" si="25"/>
        <v>Engelbrecht</v>
      </c>
      <c r="G196" s="58" t="str">
        <f t="shared" si="26"/>
        <v>Men Senior</v>
      </c>
      <c r="H196" s="58" t="str">
        <f t="shared" si="27"/>
        <v>Steenbras</v>
      </c>
      <c r="I196" s="92"/>
      <c r="J196" s="92" t="s">
        <v>1355</v>
      </c>
      <c r="K196" s="92">
        <v>108</v>
      </c>
      <c r="L196" s="91">
        <f t="shared" si="28"/>
        <v>5.6</v>
      </c>
      <c r="M196" s="91">
        <f t="shared" si="29"/>
        <v>5.6</v>
      </c>
    </row>
    <row r="197" spans="1:13" x14ac:dyDescent="0.2">
      <c r="A197" s="58" t="s">
        <v>1953</v>
      </c>
      <c r="B197" s="59">
        <v>44247</v>
      </c>
      <c r="C197" s="58" t="s">
        <v>1954</v>
      </c>
      <c r="D197" s="92" t="s">
        <v>1661</v>
      </c>
      <c r="E197" s="58" t="str">
        <f t="shared" si="24"/>
        <v>Alberto</v>
      </c>
      <c r="F197" s="58" t="str">
        <f t="shared" si="25"/>
        <v>Engelbrecht</v>
      </c>
      <c r="G197" s="58" t="str">
        <f t="shared" si="26"/>
        <v>Men Senior</v>
      </c>
      <c r="H197" s="58" t="str">
        <f t="shared" si="27"/>
        <v>Steenbras</v>
      </c>
      <c r="I197" s="92"/>
      <c r="J197" s="92" t="s">
        <v>1355</v>
      </c>
      <c r="K197" s="92">
        <v>117</v>
      </c>
      <c r="L197" s="91">
        <f t="shared" si="28"/>
        <v>7.4</v>
      </c>
      <c r="M197" s="91">
        <f t="shared" si="29"/>
        <v>7.4</v>
      </c>
    </row>
    <row r="198" spans="1:13" x14ac:dyDescent="0.2">
      <c r="A198" s="58" t="s">
        <v>1953</v>
      </c>
      <c r="B198" s="59">
        <v>44247</v>
      </c>
      <c r="C198" s="58" t="s">
        <v>1954</v>
      </c>
      <c r="D198" s="92" t="s">
        <v>1661</v>
      </c>
      <c r="E198" s="58" t="str">
        <f t="shared" si="24"/>
        <v>Alberto</v>
      </c>
      <c r="F198" s="58" t="str">
        <f t="shared" si="25"/>
        <v>Engelbrecht</v>
      </c>
      <c r="G198" s="58" t="str">
        <f t="shared" si="26"/>
        <v>Men Senior</v>
      </c>
      <c r="H198" s="58" t="str">
        <f t="shared" si="27"/>
        <v>Steenbras</v>
      </c>
      <c r="I198" s="92"/>
      <c r="J198" s="92" t="s">
        <v>1355</v>
      </c>
      <c r="K198" s="92">
        <v>74</v>
      </c>
      <c r="L198" s="91">
        <f t="shared" si="28"/>
        <v>1.5</v>
      </c>
      <c r="M198" s="91">
        <f t="shared" si="29"/>
        <v>1.5</v>
      </c>
    </row>
    <row r="199" spans="1:13" x14ac:dyDescent="0.2">
      <c r="A199" s="58" t="s">
        <v>1953</v>
      </c>
      <c r="B199" s="59">
        <v>44247</v>
      </c>
      <c r="C199" s="58" t="s">
        <v>1954</v>
      </c>
      <c r="D199" s="92" t="s">
        <v>1661</v>
      </c>
      <c r="E199" s="58" t="str">
        <f t="shared" si="24"/>
        <v>Alberto</v>
      </c>
      <c r="F199" s="58" t="str">
        <f t="shared" si="25"/>
        <v>Engelbrecht</v>
      </c>
      <c r="G199" s="58" t="str">
        <f t="shared" si="26"/>
        <v>Men Senior</v>
      </c>
      <c r="H199" s="58" t="str">
        <f t="shared" si="27"/>
        <v>Steenbras</v>
      </c>
      <c r="I199" s="92"/>
      <c r="J199" s="92" t="s">
        <v>1355</v>
      </c>
      <c r="K199" s="92">
        <v>89</v>
      </c>
      <c r="L199" s="91">
        <f t="shared" si="28"/>
        <v>2.9</v>
      </c>
      <c r="M199" s="91">
        <f t="shared" si="29"/>
        <v>2.9</v>
      </c>
    </row>
    <row r="200" spans="1:13" x14ac:dyDescent="0.2">
      <c r="A200" s="58" t="s">
        <v>1953</v>
      </c>
      <c r="B200" s="59">
        <v>44247</v>
      </c>
      <c r="C200" s="58" t="s">
        <v>1954</v>
      </c>
      <c r="D200" s="92" t="s">
        <v>737</v>
      </c>
      <c r="E200" s="58" t="str">
        <f t="shared" si="24"/>
        <v>Jayden</v>
      </c>
      <c r="F200" s="58" t="str">
        <f t="shared" si="25"/>
        <v>Hansen</v>
      </c>
      <c r="G200" s="58" t="str">
        <f t="shared" si="26"/>
        <v>Men U/16</v>
      </c>
      <c r="H200" s="58" t="str">
        <f t="shared" si="27"/>
        <v>Steenbras</v>
      </c>
      <c r="I200" s="92"/>
      <c r="J200" s="92" t="s">
        <v>8</v>
      </c>
      <c r="K200" s="92">
        <v>64</v>
      </c>
      <c r="L200" s="91">
        <f t="shared" si="28"/>
        <v>2.1</v>
      </c>
      <c r="M200" s="91">
        <f t="shared" si="29"/>
        <v>2.1</v>
      </c>
    </row>
    <row r="201" spans="1:13" x14ac:dyDescent="0.2">
      <c r="A201" s="58" t="s">
        <v>1953</v>
      </c>
      <c r="B201" s="59">
        <v>44247</v>
      </c>
      <c r="C201" s="58" t="s">
        <v>1954</v>
      </c>
      <c r="D201" s="92" t="s">
        <v>651</v>
      </c>
      <c r="E201" s="58" t="str">
        <f t="shared" si="24"/>
        <v>Rene</v>
      </c>
      <c r="F201" s="58" t="str">
        <f t="shared" si="25"/>
        <v>Jacobs</v>
      </c>
      <c r="G201" s="58" t="str">
        <f t="shared" si="26"/>
        <v>Ladies Senior</v>
      </c>
      <c r="H201" s="58" t="str">
        <f t="shared" si="27"/>
        <v>Seagull Angling Club</v>
      </c>
      <c r="I201" s="92"/>
      <c r="J201" s="92"/>
      <c r="K201" s="92"/>
      <c r="L201" s="91" t="str">
        <f t="shared" si="28"/>
        <v/>
      </c>
      <c r="M201" s="91" t="str">
        <f t="shared" si="29"/>
        <v/>
      </c>
    </row>
    <row r="202" spans="1:13" x14ac:dyDescent="0.2">
      <c r="A202" s="58" t="s">
        <v>1953</v>
      </c>
      <c r="B202" s="59">
        <v>44247</v>
      </c>
      <c r="C202" s="58" t="s">
        <v>1954</v>
      </c>
      <c r="D202" s="92" t="s">
        <v>1712</v>
      </c>
      <c r="E202" s="58" t="str">
        <f t="shared" si="24"/>
        <v>Zandrie</v>
      </c>
      <c r="F202" s="58" t="str">
        <f t="shared" si="25"/>
        <v>Van Niekerk</v>
      </c>
      <c r="G202" s="58" t="str">
        <f t="shared" si="26"/>
        <v>Ladies Senior</v>
      </c>
      <c r="H202" s="58" t="str">
        <f t="shared" si="27"/>
        <v>xSeagull Angling Club</v>
      </c>
      <c r="I202" s="92"/>
      <c r="J202" s="92"/>
      <c r="K202" s="92"/>
      <c r="L202" s="91" t="str">
        <f t="shared" si="28"/>
        <v/>
      </c>
      <c r="M202" s="91" t="str">
        <f t="shared" si="29"/>
        <v/>
      </c>
    </row>
    <row r="203" spans="1:13" x14ac:dyDescent="0.2">
      <c r="A203" s="58" t="s">
        <v>1953</v>
      </c>
      <c r="B203" s="59">
        <v>44247</v>
      </c>
      <c r="C203" s="58" t="s">
        <v>1954</v>
      </c>
      <c r="D203" s="92" t="s">
        <v>756</v>
      </c>
      <c r="E203" s="58" t="str">
        <f t="shared" si="24"/>
        <v>Lu-Andre</v>
      </c>
      <c r="F203" s="58" t="str">
        <f t="shared" si="25"/>
        <v>Duvenhage</v>
      </c>
      <c r="G203" s="58" t="str">
        <f t="shared" si="26"/>
        <v>Men Senior</v>
      </c>
      <c r="H203" s="58" t="str">
        <f t="shared" si="27"/>
        <v>Seagull Angling Club</v>
      </c>
      <c r="I203" s="92"/>
      <c r="J203" s="92" t="s">
        <v>1355</v>
      </c>
      <c r="K203" s="92">
        <v>140</v>
      </c>
      <c r="L203" s="91">
        <f t="shared" si="28"/>
        <v>13.7</v>
      </c>
      <c r="M203" s="91">
        <f t="shared" si="29"/>
        <v>13.7</v>
      </c>
    </row>
    <row r="204" spans="1:13" x14ac:dyDescent="0.2">
      <c r="A204" s="58" t="s">
        <v>1953</v>
      </c>
      <c r="B204" s="59">
        <v>44247</v>
      </c>
      <c r="C204" s="58" t="s">
        <v>1954</v>
      </c>
      <c r="D204" s="92" t="s">
        <v>756</v>
      </c>
      <c r="E204" s="58" t="str">
        <f t="shared" si="24"/>
        <v>Lu-Andre</v>
      </c>
      <c r="F204" s="58" t="str">
        <f t="shared" si="25"/>
        <v>Duvenhage</v>
      </c>
      <c r="G204" s="58" t="str">
        <f t="shared" si="26"/>
        <v>Men Senior</v>
      </c>
      <c r="H204" s="58" t="str">
        <f t="shared" si="27"/>
        <v>Seagull Angling Club</v>
      </c>
      <c r="I204" s="92"/>
      <c r="J204" s="92" t="s">
        <v>1355</v>
      </c>
      <c r="K204" s="92">
        <v>136</v>
      </c>
      <c r="L204" s="91">
        <f t="shared" si="28"/>
        <v>12.4</v>
      </c>
      <c r="M204" s="91">
        <f t="shared" si="29"/>
        <v>12.4</v>
      </c>
    </row>
    <row r="205" spans="1:13" x14ac:dyDescent="0.2">
      <c r="A205" s="58" t="s">
        <v>1953</v>
      </c>
      <c r="B205" s="59">
        <v>44247</v>
      </c>
      <c r="C205" s="58" t="s">
        <v>1954</v>
      </c>
      <c r="D205" s="92" t="s">
        <v>756</v>
      </c>
      <c r="E205" s="58" t="str">
        <f t="shared" si="24"/>
        <v>Lu-Andre</v>
      </c>
      <c r="F205" s="58" t="str">
        <f t="shared" si="25"/>
        <v>Duvenhage</v>
      </c>
      <c r="G205" s="58" t="str">
        <f t="shared" si="26"/>
        <v>Men Senior</v>
      </c>
      <c r="H205" s="58" t="str">
        <f t="shared" si="27"/>
        <v>Seagull Angling Club</v>
      </c>
      <c r="I205" s="92"/>
      <c r="J205" s="92" t="s">
        <v>1355</v>
      </c>
      <c r="K205" s="92">
        <v>121</v>
      </c>
      <c r="L205" s="91">
        <f t="shared" si="28"/>
        <v>8.3000000000000007</v>
      </c>
      <c r="M205" s="91">
        <f t="shared" si="29"/>
        <v>8.3000000000000007</v>
      </c>
    </row>
    <row r="206" spans="1:13" x14ac:dyDescent="0.2">
      <c r="A206" s="58" t="s">
        <v>1953</v>
      </c>
      <c r="B206" s="59">
        <v>44247</v>
      </c>
      <c r="C206" s="58" t="s">
        <v>1954</v>
      </c>
      <c r="D206" s="92" t="s">
        <v>629</v>
      </c>
      <c r="E206" s="58" t="str">
        <f t="shared" si="24"/>
        <v>Pieter</v>
      </c>
      <c r="F206" s="58" t="str">
        <f t="shared" si="25"/>
        <v>van Aarde</v>
      </c>
      <c r="G206" s="58" t="str">
        <f t="shared" si="26"/>
        <v>Men Senior</v>
      </c>
      <c r="H206" s="58" t="str">
        <f t="shared" si="27"/>
        <v>Seagull Angling Club</v>
      </c>
      <c r="I206" s="92"/>
      <c r="J206" s="92" t="s">
        <v>1355</v>
      </c>
      <c r="K206" s="92">
        <v>161</v>
      </c>
      <c r="L206" s="91">
        <f t="shared" si="28"/>
        <v>22.2</v>
      </c>
      <c r="M206" s="91">
        <f t="shared" si="29"/>
        <v>22.2</v>
      </c>
    </row>
    <row r="207" spans="1:13" x14ac:dyDescent="0.2">
      <c r="A207" s="58" t="s">
        <v>1953</v>
      </c>
      <c r="B207" s="59">
        <v>44247</v>
      </c>
      <c r="C207" s="58" t="s">
        <v>1954</v>
      </c>
      <c r="D207" s="92" t="s">
        <v>629</v>
      </c>
      <c r="E207" s="58" t="str">
        <f t="shared" si="24"/>
        <v>Pieter</v>
      </c>
      <c r="F207" s="58" t="str">
        <f t="shared" si="25"/>
        <v>van Aarde</v>
      </c>
      <c r="G207" s="58" t="str">
        <f t="shared" si="26"/>
        <v>Men Senior</v>
      </c>
      <c r="H207" s="58" t="str">
        <f t="shared" si="27"/>
        <v>Seagull Angling Club</v>
      </c>
      <c r="I207" s="92"/>
      <c r="J207" s="92" t="s">
        <v>1355</v>
      </c>
      <c r="K207" s="92">
        <v>125</v>
      </c>
      <c r="L207" s="91">
        <f t="shared" si="28"/>
        <v>9.3000000000000007</v>
      </c>
      <c r="M207" s="91">
        <f t="shared" si="29"/>
        <v>9.3000000000000007</v>
      </c>
    </row>
    <row r="208" spans="1:13" x14ac:dyDescent="0.2">
      <c r="A208" s="58" t="s">
        <v>1953</v>
      </c>
      <c r="B208" s="59">
        <v>44247</v>
      </c>
      <c r="C208" s="58" t="s">
        <v>1954</v>
      </c>
      <c r="D208" s="92" t="s">
        <v>629</v>
      </c>
      <c r="E208" s="58" t="str">
        <f t="shared" si="24"/>
        <v>Pieter</v>
      </c>
      <c r="F208" s="58" t="str">
        <f t="shared" si="25"/>
        <v>van Aarde</v>
      </c>
      <c r="G208" s="58" t="str">
        <f t="shared" si="26"/>
        <v>Men Senior</v>
      </c>
      <c r="H208" s="58" t="str">
        <f t="shared" si="27"/>
        <v>Seagull Angling Club</v>
      </c>
      <c r="I208" s="92"/>
      <c r="J208" s="92" t="s">
        <v>1355</v>
      </c>
      <c r="K208" s="92">
        <v>76</v>
      </c>
      <c r="L208" s="91">
        <f t="shared" si="28"/>
        <v>1.7</v>
      </c>
      <c r="M208" s="91">
        <f t="shared" si="29"/>
        <v>1.7</v>
      </c>
    </row>
    <row r="209" spans="1:13" x14ac:dyDescent="0.2">
      <c r="A209" s="58" t="s">
        <v>1953</v>
      </c>
      <c r="B209" s="59">
        <v>44247</v>
      </c>
      <c r="C209" s="58" t="s">
        <v>1954</v>
      </c>
      <c r="D209" s="92" t="s">
        <v>629</v>
      </c>
      <c r="E209" s="58" t="str">
        <f t="shared" si="24"/>
        <v>Pieter</v>
      </c>
      <c r="F209" s="58" t="str">
        <f t="shared" si="25"/>
        <v>van Aarde</v>
      </c>
      <c r="G209" s="58" t="str">
        <f t="shared" si="26"/>
        <v>Men Senior</v>
      </c>
      <c r="H209" s="58" t="str">
        <f t="shared" si="27"/>
        <v>Seagull Angling Club</v>
      </c>
      <c r="I209" s="92"/>
      <c r="J209" s="92" t="s">
        <v>20</v>
      </c>
      <c r="K209" s="92">
        <v>74</v>
      </c>
      <c r="L209" s="91">
        <f t="shared" si="28"/>
        <v>1.5</v>
      </c>
      <c r="M209" s="91">
        <f t="shared" si="29"/>
        <v>1.5</v>
      </c>
    </row>
    <row r="210" spans="1:13" x14ac:dyDescent="0.2">
      <c r="A210" s="58" t="s">
        <v>1953</v>
      </c>
      <c r="B210" s="59">
        <v>44247</v>
      </c>
      <c r="C210" s="58" t="s">
        <v>1954</v>
      </c>
      <c r="D210" s="92" t="s">
        <v>578</v>
      </c>
      <c r="E210" s="58" t="str">
        <f t="shared" si="24"/>
        <v>Richard</v>
      </c>
      <c r="F210" s="58" t="str">
        <f t="shared" si="25"/>
        <v>Kotze</v>
      </c>
      <c r="G210" s="58" t="str">
        <f t="shared" si="26"/>
        <v>Men Grand Masters</v>
      </c>
      <c r="H210" s="58" t="str">
        <f t="shared" si="27"/>
        <v>Seagull Angling Club</v>
      </c>
      <c r="I210" s="92"/>
      <c r="J210" s="92" t="s">
        <v>1355</v>
      </c>
      <c r="K210" s="92">
        <v>150</v>
      </c>
      <c r="L210" s="91">
        <f t="shared" si="28"/>
        <v>17.399999999999999</v>
      </c>
      <c r="M210" s="91">
        <f t="shared" si="29"/>
        <v>17.399999999999999</v>
      </c>
    </row>
    <row r="211" spans="1:13" x14ac:dyDescent="0.2">
      <c r="A211" s="58" t="s">
        <v>1953</v>
      </c>
      <c r="B211" s="59">
        <v>44247</v>
      </c>
      <c r="C211" s="58" t="s">
        <v>1954</v>
      </c>
      <c r="D211" s="92" t="s">
        <v>1567</v>
      </c>
      <c r="E211" s="58" t="str">
        <f t="shared" si="24"/>
        <v>Johannes</v>
      </c>
      <c r="F211" s="58" t="str">
        <f t="shared" si="25"/>
        <v>Gous</v>
      </c>
      <c r="G211" s="58" t="str">
        <f t="shared" si="26"/>
        <v>Men Senior</v>
      </c>
      <c r="H211" s="58" t="str">
        <f t="shared" si="27"/>
        <v>xSeagull Angling Club</v>
      </c>
      <c r="I211" s="92"/>
      <c r="J211" s="92" t="s">
        <v>1355</v>
      </c>
      <c r="K211" s="92">
        <v>153</v>
      </c>
      <c r="L211" s="91">
        <f t="shared" si="28"/>
        <v>18.600000000000001</v>
      </c>
      <c r="M211" s="91">
        <f t="shared" si="29"/>
        <v>18.600000000000001</v>
      </c>
    </row>
    <row r="212" spans="1:13" x14ac:dyDescent="0.2">
      <c r="A212" s="58" t="s">
        <v>1953</v>
      </c>
      <c r="B212" s="59">
        <v>44247</v>
      </c>
      <c r="C212" s="58" t="s">
        <v>1954</v>
      </c>
      <c r="D212" s="92" t="s">
        <v>1567</v>
      </c>
      <c r="E212" s="58" t="str">
        <f t="shared" si="24"/>
        <v>Johannes</v>
      </c>
      <c r="F212" s="58" t="str">
        <f t="shared" si="25"/>
        <v>Gous</v>
      </c>
      <c r="G212" s="58" t="str">
        <f t="shared" si="26"/>
        <v>Men Senior</v>
      </c>
      <c r="H212" s="58" t="str">
        <f t="shared" si="27"/>
        <v>xSeagull Angling Club</v>
      </c>
      <c r="I212" s="92"/>
      <c r="J212" s="92" t="s">
        <v>1355</v>
      </c>
      <c r="K212" s="92">
        <v>155</v>
      </c>
      <c r="L212" s="91">
        <f t="shared" si="28"/>
        <v>19.5</v>
      </c>
      <c r="M212" s="91">
        <f t="shared" si="29"/>
        <v>19.5</v>
      </c>
    </row>
    <row r="213" spans="1:13" x14ac:dyDescent="0.2">
      <c r="A213" s="58" t="s">
        <v>1953</v>
      </c>
      <c r="B213" s="59">
        <v>44247</v>
      </c>
      <c r="C213" s="58" t="s">
        <v>1954</v>
      </c>
      <c r="D213" s="92" t="s">
        <v>1567</v>
      </c>
      <c r="E213" s="58" t="str">
        <f t="shared" si="24"/>
        <v>Johannes</v>
      </c>
      <c r="F213" s="58" t="str">
        <f t="shared" si="25"/>
        <v>Gous</v>
      </c>
      <c r="G213" s="58" t="str">
        <f t="shared" si="26"/>
        <v>Men Senior</v>
      </c>
      <c r="H213" s="58" t="str">
        <f t="shared" si="27"/>
        <v>xSeagull Angling Club</v>
      </c>
      <c r="I213" s="92"/>
      <c r="J213" s="92" t="s">
        <v>1355</v>
      </c>
      <c r="K213" s="92">
        <v>83</v>
      </c>
      <c r="L213" s="91">
        <f t="shared" si="28"/>
        <v>2.2999999999999998</v>
      </c>
      <c r="M213" s="91">
        <f t="shared" si="29"/>
        <v>2.2999999999999998</v>
      </c>
    </row>
    <row r="214" spans="1:13" x14ac:dyDescent="0.2">
      <c r="A214" s="58" t="s">
        <v>1953</v>
      </c>
      <c r="B214" s="59">
        <v>44247</v>
      </c>
      <c r="C214" s="58" t="s">
        <v>1954</v>
      </c>
      <c r="D214" s="92" t="s">
        <v>653</v>
      </c>
      <c r="E214" s="58" t="str">
        <f t="shared" si="24"/>
        <v>Francois</v>
      </c>
      <c r="F214" s="58" t="str">
        <f t="shared" si="25"/>
        <v>Lottering</v>
      </c>
      <c r="G214" s="58" t="str">
        <f t="shared" si="26"/>
        <v>Men Senior</v>
      </c>
      <c r="H214" s="58" t="str">
        <f t="shared" si="27"/>
        <v>Seagull Angling Club</v>
      </c>
      <c r="I214" s="92"/>
      <c r="J214" s="92" t="s">
        <v>1355</v>
      </c>
      <c r="K214" s="92">
        <v>135</v>
      </c>
      <c r="L214" s="91">
        <f t="shared" si="28"/>
        <v>12.1</v>
      </c>
      <c r="M214" s="91">
        <f t="shared" si="29"/>
        <v>12.1</v>
      </c>
    </row>
    <row r="215" spans="1:13" x14ac:dyDescent="0.2">
      <c r="A215" s="58" t="s">
        <v>1953</v>
      </c>
      <c r="B215" s="59">
        <v>44247</v>
      </c>
      <c r="C215" s="58" t="s">
        <v>1954</v>
      </c>
      <c r="D215" s="92" t="s">
        <v>545</v>
      </c>
      <c r="E215" s="58" t="str">
        <f t="shared" si="24"/>
        <v>Chrisjan</v>
      </c>
      <c r="F215" s="58" t="str">
        <f t="shared" si="25"/>
        <v>Potgieter</v>
      </c>
      <c r="G215" s="58" t="str">
        <f t="shared" si="26"/>
        <v>Men Senior</v>
      </c>
      <c r="H215" s="58" t="str">
        <f t="shared" si="27"/>
        <v>Seagull Angling Club</v>
      </c>
      <c r="I215" s="92"/>
      <c r="J215" s="92" t="s">
        <v>1355</v>
      </c>
      <c r="K215" s="92">
        <v>106</v>
      </c>
      <c r="L215" s="91">
        <f t="shared" si="28"/>
        <v>5.3</v>
      </c>
      <c r="M215" s="91">
        <f t="shared" si="29"/>
        <v>5.3</v>
      </c>
    </row>
    <row r="216" spans="1:13" x14ac:dyDescent="0.2">
      <c r="A216" s="58" t="s">
        <v>1953</v>
      </c>
      <c r="B216" s="59">
        <v>44247</v>
      </c>
      <c r="C216" s="58" t="s">
        <v>1954</v>
      </c>
      <c r="D216" s="92" t="s">
        <v>545</v>
      </c>
      <c r="E216" s="58" t="str">
        <f t="shared" si="24"/>
        <v>Chrisjan</v>
      </c>
      <c r="F216" s="58" t="str">
        <f t="shared" si="25"/>
        <v>Potgieter</v>
      </c>
      <c r="G216" s="58" t="str">
        <f t="shared" si="26"/>
        <v>Men Senior</v>
      </c>
      <c r="H216" s="58" t="str">
        <f t="shared" si="27"/>
        <v>Seagull Angling Club</v>
      </c>
      <c r="I216" s="92"/>
      <c r="J216" s="92" t="s">
        <v>1355</v>
      </c>
      <c r="K216" s="92">
        <v>129</v>
      </c>
      <c r="L216" s="91">
        <f t="shared" si="28"/>
        <v>10.4</v>
      </c>
      <c r="M216" s="91">
        <f t="shared" si="29"/>
        <v>10.4</v>
      </c>
    </row>
    <row r="217" spans="1:13" x14ac:dyDescent="0.2">
      <c r="A217" s="58" t="s">
        <v>1953</v>
      </c>
      <c r="B217" s="59">
        <v>44247</v>
      </c>
      <c r="C217" s="58" t="s">
        <v>1954</v>
      </c>
      <c r="D217" s="92" t="s">
        <v>545</v>
      </c>
      <c r="E217" s="58" t="str">
        <f t="shared" si="24"/>
        <v>Chrisjan</v>
      </c>
      <c r="F217" s="58" t="str">
        <f t="shared" si="25"/>
        <v>Potgieter</v>
      </c>
      <c r="G217" s="58" t="str">
        <f t="shared" si="26"/>
        <v>Men Senior</v>
      </c>
      <c r="H217" s="58" t="str">
        <f t="shared" si="27"/>
        <v>Seagull Angling Club</v>
      </c>
      <c r="I217" s="92"/>
      <c r="J217" s="92" t="s">
        <v>1355</v>
      </c>
      <c r="K217" s="92">
        <v>127</v>
      </c>
      <c r="L217" s="91">
        <f t="shared" si="28"/>
        <v>9.8000000000000007</v>
      </c>
      <c r="M217" s="91">
        <f t="shared" si="29"/>
        <v>9.8000000000000007</v>
      </c>
    </row>
    <row r="218" spans="1:13" x14ac:dyDescent="0.2">
      <c r="A218" s="58" t="s">
        <v>1953</v>
      </c>
      <c r="B218" s="59">
        <v>44247</v>
      </c>
      <c r="C218" s="58" t="s">
        <v>1954</v>
      </c>
      <c r="D218" s="92" t="s">
        <v>545</v>
      </c>
      <c r="E218" s="58" t="str">
        <f t="shared" si="24"/>
        <v>Chrisjan</v>
      </c>
      <c r="F218" s="58" t="str">
        <f t="shared" si="25"/>
        <v>Potgieter</v>
      </c>
      <c r="G218" s="58" t="str">
        <f t="shared" si="26"/>
        <v>Men Senior</v>
      </c>
      <c r="H218" s="58" t="str">
        <f t="shared" si="27"/>
        <v>Seagull Angling Club</v>
      </c>
      <c r="I218" s="92"/>
      <c r="J218" s="92" t="s">
        <v>1355</v>
      </c>
      <c r="K218" s="92">
        <v>109</v>
      </c>
      <c r="L218" s="91">
        <f t="shared" si="28"/>
        <v>5.8</v>
      </c>
      <c r="M218" s="91">
        <f t="shared" si="29"/>
        <v>5.8</v>
      </c>
    </row>
    <row r="219" spans="1:13" x14ac:dyDescent="0.2">
      <c r="A219" s="58" t="s">
        <v>1953</v>
      </c>
      <c r="B219" s="59">
        <v>44247</v>
      </c>
      <c r="C219" s="58" t="s">
        <v>1954</v>
      </c>
      <c r="D219" s="92" t="s">
        <v>545</v>
      </c>
      <c r="E219" s="58" t="str">
        <f t="shared" si="24"/>
        <v>Chrisjan</v>
      </c>
      <c r="F219" s="58" t="str">
        <f t="shared" si="25"/>
        <v>Potgieter</v>
      </c>
      <c r="G219" s="58" t="str">
        <f t="shared" si="26"/>
        <v>Men Senior</v>
      </c>
      <c r="H219" s="58" t="str">
        <f t="shared" si="27"/>
        <v>Seagull Angling Club</v>
      </c>
      <c r="I219" s="92"/>
      <c r="J219" s="92" t="s">
        <v>1355</v>
      </c>
      <c r="K219" s="92">
        <v>104</v>
      </c>
      <c r="L219" s="91">
        <f t="shared" si="28"/>
        <v>5</v>
      </c>
      <c r="M219" s="91">
        <f t="shared" si="29"/>
        <v>5</v>
      </c>
    </row>
    <row r="220" spans="1:13" x14ac:dyDescent="0.2">
      <c r="A220" s="58" t="s">
        <v>1953</v>
      </c>
      <c r="B220" s="59">
        <v>44247</v>
      </c>
      <c r="C220" s="58" t="s">
        <v>1954</v>
      </c>
      <c r="D220" s="92" t="s">
        <v>545</v>
      </c>
      <c r="E220" s="58" t="str">
        <f t="shared" si="24"/>
        <v>Chrisjan</v>
      </c>
      <c r="F220" s="58" t="str">
        <f t="shared" si="25"/>
        <v>Potgieter</v>
      </c>
      <c r="G220" s="58" t="str">
        <f t="shared" si="26"/>
        <v>Men Senior</v>
      </c>
      <c r="H220" s="58" t="str">
        <f t="shared" si="27"/>
        <v>Seagull Angling Club</v>
      </c>
      <c r="I220" s="92"/>
      <c r="J220" s="92" t="s">
        <v>1355</v>
      </c>
      <c r="K220" s="92">
        <v>146</v>
      </c>
      <c r="L220" s="91">
        <f t="shared" si="28"/>
        <v>15.9</v>
      </c>
      <c r="M220" s="91">
        <f t="shared" si="29"/>
        <v>15.9</v>
      </c>
    </row>
    <row r="221" spans="1:13" x14ac:dyDescent="0.2">
      <c r="A221" s="58" t="s">
        <v>1953</v>
      </c>
      <c r="B221" s="59">
        <v>44247</v>
      </c>
      <c r="C221" s="58" t="s">
        <v>1954</v>
      </c>
      <c r="D221" s="92" t="s">
        <v>545</v>
      </c>
      <c r="E221" s="58" t="str">
        <f t="shared" si="24"/>
        <v>Chrisjan</v>
      </c>
      <c r="F221" s="58" t="str">
        <f t="shared" si="25"/>
        <v>Potgieter</v>
      </c>
      <c r="G221" s="58" t="str">
        <f t="shared" si="26"/>
        <v>Men Senior</v>
      </c>
      <c r="H221" s="58" t="str">
        <f t="shared" si="27"/>
        <v>Seagull Angling Club</v>
      </c>
      <c r="I221" s="92"/>
      <c r="J221" s="92" t="s">
        <v>1355</v>
      </c>
      <c r="K221" s="92">
        <v>147</v>
      </c>
      <c r="L221" s="91">
        <f t="shared" si="28"/>
        <v>16.2</v>
      </c>
      <c r="M221" s="91">
        <f t="shared" si="29"/>
        <v>16.2</v>
      </c>
    </row>
    <row r="222" spans="1:13" x14ac:dyDescent="0.2">
      <c r="A222" s="58" t="s">
        <v>1953</v>
      </c>
      <c r="B222" s="59">
        <v>44247</v>
      </c>
      <c r="C222" s="58" t="s">
        <v>1954</v>
      </c>
      <c r="D222" s="92" t="s">
        <v>1190</v>
      </c>
      <c r="E222" s="58" t="str">
        <f t="shared" si="24"/>
        <v>Romano</v>
      </c>
      <c r="F222" s="58" t="str">
        <f t="shared" si="25"/>
        <v>Gabrielsen</v>
      </c>
      <c r="G222" s="58" t="str">
        <f t="shared" si="26"/>
        <v>Men Senior</v>
      </c>
      <c r="H222" s="58" t="str">
        <f t="shared" si="27"/>
        <v>xSeagull Angling Club</v>
      </c>
      <c r="I222" s="92"/>
      <c r="J222" s="92" t="s">
        <v>1355</v>
      </c>
      <c r="K222" s="92">
        <v>151</v>
      </c>
      <c r="L222" s="91">
        <f t="shared" si="28"/>
        <v>17.8</v>
      </c>
      <c r="M222" s="91">
        <f t="shared" si="29"/>
        <v>17.8</v>
      </c>
    </row>
    <row r="223" spans="1:13" x14ac:dyDescent="0.2">
      <c r="A223" s="58" t="s">
        <v>1953</v>
      </c>
      <c r="B223" s="59">
        <v>44247</v>
      </c>
      <c r="C223" s="58" t="s">
        <v>1954</v>
      </c>
      <c r="D223" s="92" t="s">
        <v>1305</v>
      </c>
      <c r="E223" s="58" t="str">
        <f t="shared" si="24"/>
        <v>Gerhardus</v>
      </c>
      <c r="F223" s="58" t="str">
        <f t="shared" si="25"/>
        <v>Louw</v>
      </c>
      <c r="G223" s="58" t="str">
        <f t="shared" si="26"/>
        <v>Men Senior</v>
      </c>
      <c r="H223" s="58" t="str">
        <f t="shared" si="27"/>
        <v>xSeagull Angling Club</v>
      </c>
      <c r="I223" s="92"/>
      <c r="J223" s="92" t="s">
        <v>1355</v>
      </c>
      <c r="K223" s="92">
        <v>134</v>
      </c>
      <c r="L223" s="91">
        <f t="shared" si="28"/>
        <v>11.8</v>
      </c>
      <c r="M223" s="91">
        <f t="shared" si="29"/>
        <v>11.8</v>
      </c>
    </row>
    <row r="224" spans="1:13" x14ac:dyDescent="0.2">
      <c r="A224" s="58" t="s">
        <v>1953</v>
      </c>
      <c r="B224" s="59">
        <v>44247</v>
      </c>
      <c r="C224" s="58" t="s">
        <v>1954</v>
      </c>
      <c r="D224" s="92" t="s">
        <v>1305</v>
      </c>
      <c r="E224" s="58" t="str">
        <f t="shared" si="24"/>
        <v>Gerhardus</v>
      </c>
      <c r="F224" s="58" t="str">
        <f t="shared" si="25"/>
        <v>Louw</v>
      </c>
      <c r="G224" s="58" t="str">
        <f t="shared" si="26"/>
        <v>Men Senior</v>
      </c>
      <c r="H224" s="58" t="str">
        <f t="shared" si="27"/>
        <v>xSeagull Angling Club</v>
      </c>
      <c r="I224" s="92"/>
      <c r="J224" s="92" t="s">
        <v>1356</v>
      </c>
      <c r="K224" s="92">
        <v>98</v>
      </c>
      <c r="L224" s="91">
        <f t="shared" si="28"/>
        <v>3.4</v>
      </c>
      <c r="M224" s="91">
        <f t="shared" si="29"/>
        <v>3.4</v>
      </c>
    </row>
    <row r="225" spans="1:13" x14ac:dyDescent="0.2">
      <c r="A225" s="58" t="s">
        <v>1953</v>
      </c>
      <c r="B225" s="59">
        <v>44247</v>
      </c>
      <c r="C225" s="58" t="s">
        <v>1954</v>
      </c>
      <c r="D225" s="92" t="s">
        <v>1305</v>
      </c>
      <c r="E225" s="58" t="str">
        <f t="shared" si="24"/>
        <v>Gerhardus</v>
      </c>
      <c r="F225" s="58" t="str">
        <f t="shared" si="25"/>
        <v>Louw</v>
      </c>
      <c r="G225" s="58" t="str">
        <f t="shared" si="26"/>
        <v>Men Senior</v>
      </c>
      <c r="H225" s="58" t="str">
        <f t="shared" si="27"/>
        <v>xSeagull Angling Club</v>
      </c>
      <c r="I225" s="92"/>
      <c r="J225" s="92" t="s">
        <v>1356</v>
      </c>
      <c r="K225" s="92">
        <v>80</v>
      </c>
      <c r="L225" s="91">
        <f t="shared" si="28"/>
        <v>1.7</v>
      </c>
      <c r="M225" s="91">
        <f t="shared" si="29"/>
        <v>1.7</v>
      </c>
    </row>
    <row r="226" spans="1:13" x14ac:dyDescent="0.2">
      <c r="A226" s="58" t="s">
        <v>1953</v>
      </c>
      <c r="B226" s="59">
        <v>44247</v>
      </c>
      <c r="C226" s="58" t="s">
        <v>1954</v>
      </c>
      <c r="D226" s="92" t="s">
        <v>1305</v>
      </c>
      <c r="E226" s="58" t="str">
        <f t="shared" si="24"/>
        <v>Gerhardus</v>
      </c>
      <c r="F226" s="58" t="str">
        <f t="shared" si="25"/>
        <v>Louw</v>
      </c>
      <c r="G226" s="58" t="str">
        <f t="shared" si="26"/>
        <v>Men Senior</v>
      </c>
      <c r="H226" s="58" t="str">
        <f t="shared" si="27"/>
        <v>xSeagull Angling Club</v>
      </c>
      <c r="I226" s="92"/>
      <c r="J226" s="92" t="s">
        <v>20</v>
      </c>
      <c r="K226" s="92">
        <v>77</v>
      </c>
      <c r="L226" s="91">
        <f t="shared" si="28"/>
        <v>1.6</v>
      </c>
      <c r="M226" s="91">
        <f t="shared" si="29"/>
        <v>1.6</v>
      </c>
    </row>
    <row r="227" spans="1:13" x14ac:dyDescent="0.2">
      <c r="A227" s="58" t="s">
        <v>1953</v>
      </c>
      <c r="B227" s="59">
        <v>44247</v>
      </c>
      <c r="C227" s="58" t="s">
        <v>1954</v>
      </c>
      <c r="D227" s="92" t="s">
        <v>588</v>
      </c>
      <c r="E227" s="58" t="str">
        <f t="shared" si="24"/>
        <v>Heiko</v>
      </c>
      <c r="F227" s="58" t="str">
        <f t="shared" si="25"/>
        <v>Halbich</v>
      </c>
      <c r="G227" s="58" t="str">
        <f t="shared" si="26"/>
        <v>Men Veteran</v>
      </c>
      <c r="H227" s="58" t="str">
        <f t="shared" si="27"/>
        <v>xSeagull Angling Club</v>
      </c>
      <c r="I227" s="92"/>
      <c r="J227" s="92" t="s">
        <v>1355</v>
      </c>
      <c r="K227" s="92">
        <v>82</v>
      </c>
      <c r="L227" s="91">
        <f t="shared" si="28"/>
        <v>2.2000000000000002</v>
      </c>
      <c r="M227" s="91">
        <f t="shared" si="29"/>
        <v>2.2000000000000002</v>
      </c>
    </row>
    <row r="228" spans="1:13" x14ac:dyDescent="0.2">
      <c r="A228" s="58" t="s">
        <v>1953</v>
      </c>
      <c r="B228" s="59">
        <v>44247</v>
      </c>
      <c r="C228" s="58" t="s">
        <v>1954</v>
      </c>
      <c r="D228" s="92" t="s">
        <v>570</v>
      </c>
      <c r="E228" s="58" t="str">
        <f t="shared" si="24"/>
        <v>Herbert</v>
      </c>
      <c r="F228" s="58" t="str">
        <f t="shared" si="25"/>
        <v>Van Niekerk</v>
      </c>
      <c r="G228" s="58" t="str">
        <f t="shared" si="26"/>
        <v>Men Master</v>
      </c>
      <c r="H228" s="58" t="str">
        <f t="shared" si="27"/>
        <v>Seagull Angling Club</v>
      </c>
      <c r="I228" s="92"/>
      <c r="J228" s="92" t="s">
        <v>1355</v>
      </c>
      <c r="K228" s="92">
        <v>73</v>
      </c>
      <c r="L228" s="91">
        <f t="shared" si="28"/>
        <v>1.4</v>
      </c>
      <c r="M228" s="91">
        <f t="shared" si="29"/>
        <v>1.4</v>
      </c>
    </row>
    <row r="229" spans="1:13" x14ac:dyDescent="0.2">
      <c r="A229" s="58" t="s">
        <v>1953</v>
      </c>
      <c r="B229" s="59">
        <v>44247</v>
      </c>
      <c r="C229" s="58" t="s">
        <v>1954</v>
      </c>
      <c r="D229" s="92" t="s">
        <v>1492</v>
      </c>
      <c r="E229" s="58" t="str">
        <f t="shared" si="24"/>
        <v>Stanley</v>
      </c>
      <c r="F229" s="58" t="str">
        <f t="shared" si="25"/>
        <v>Van Zyl</v>
      </c>
      <c r="G229" s="58" t="str">
        <f t="shared" si="26"/>
        <v>Men Grand Masters</v>
      </c>
      <c r="H229" s="58" t="str">
        <f t="shared" si="27"/>
        <v>Benguella</v>
      </c>
      <c r="I229" s="92"/>
      <c r="J229" s="92" t="s">
        <v>8</v>
      </c>
      <c r="K229" s="92">
        <v>82</v>
      </c>
      <c r="L229" s="91">
        <f t="shared" si="28"/>
        <v>4.4000000000000004</v>
      </c>
      <c r="M229" s="91">
        <f t="shared" si="29"/>
        <v>4.4000000000000004</v>
      </c>
    </row>
    <row r="230" spans="1:13" x14ac:dyDescent="0.2">
      <c r="A230" s="58" t="s">
        <v>1953</v>
      </c>
      <c r="B230" s="59">
        <v>44247</v>
      </c>
      <c r="C230" s="58" t="s">
        <v>1954</v>
      </c>
      <c r="D230" s="92" t="s">
        <v>1492</v>
      </c>
      <c r="E230" s="58" t="str">
        <f t="shared" si="24"/>
        <v>Stanley</v>
      </c>
      <c r="F230" s="58" t="str">
        <f t="shared" si="25"/>
        <v>Van Zyl</v>
      </c>
      <c r="G230" s="58" t="str">
        <f t="shared" si="26"/>
        <v>Men Grand Masters</v>
      </c>
      <c r="H230" s="58" t="str">
        <f t="shared" si="27"/>
        <v>Benguella</v>
      </c>
      <c r="I230" s="92" t="s">
        <v>19</v>
      </c>
      <c r="J230" s="92"/>
      <c r="K230" s="92">
        <v>44</v>
      </c>
      <c r="L230" s="91">
        <f t="shared" si="28"/>
        <v>0.9</v>
      </c>
      <c r="M230" s="91">
        <f t="shared" si="29"/>
        <v>0.9</v>
      </c>
    </row>
    <row r="231" spans="1:13" x14ac:dyDescent="0.2">
      <c r="A231" s="58" t="s">
        <v>1953</v>
      </c>
      <c r="B231" s="59">
        <v>44247</v>
      </c>
      <c r="C231" s="58" t="s">
        <v>1954</v>
      </c>
      <c r="D231" s="92" t="s">
        <v>647</v>
      </c>
      <c r="E231" s="58" t="str">
        <f t="shared" si="24"/>
        <v>Alex</v>
      </c>
      <c r="F231" s="58" t="str">
        <f t="shared" si="25"/>
        <v>Thompson</v>
      </c>
      <c r="G231" s="58" t="str">
        <f t="shared" si="26"/>
        <v>Men Master</v>
      </c>
      <c r="H231" s="58" t="str">
        <f t="shared" si="27"/>
        <v>Seagull Angling Club</v>
      </c>
      <c r="I231" s="92" t="s">
        <v>19</v>
      </c>
      <c r="J231" s="92"/>
      <c r="K231" s="92">
        <v>116</v>
      </c>
      <c r="L231" s="91">
        <f t="shared" si="28"/>
        <v>16.600000000000001</v>
      </c>
      <c r="M231" s="91">
        <f t="shared" si="29"/>
        <v>16.600000000000001</v>
      </c>
    </row>
    <row r="232" spans="1:13" x14ac:dyDescent="0.2">
      <c r="A232" s="58" t="s">
        <v>1953</v>
      </c>
      <c r="B232" s="59">
        <v>44247</v>
      </c>
      <c r="C232" s="58" t="s">
        <v>1954</v>
      </c>
      <c r="D232" s="92" t="s">
        <v>647</v>
      </c>
      <c r="E232" s="58" t="str">
        <f t="shared" si="24"/>
        <v>Alex</v>
      </c>
      <c r="F232" s="58" t="str">
        <f t="shared" si="25"/>
        <v>Thompson</v>
      </c>
      <c r="G232" s="58" t="str">
        <f t="shared" si="26"/>
        <v>Men Master</v>
      </c>
      <c r="H232" s="58" t="str">
        <f t="shared" si="27"/>
        <v>Seagull Angling Club</v>
      </c>
      <c r="I232" s="92"/>
      <c r="J232" s="92" t="s">
        <v>1355</v>
      </c>
      <c r="K232" s="92">
        <v>144</v>
      </c>
      <c r="L232" s="91">
        <f t="shared" si="28"/>
        <v>15.1</v>
      </c>
      <c r="M232" s="91">
        <f t="shared" si="29"/>
        <v>15.1</v>
      </c>
    </row>
    <row r="233" spans="1:13" x14ac:dyDescent="0.2">
      <c r="A233" s="58" t="s">
        <v>1953</v>
      </c>
      <c r="B233" s="59">
        <v>44247</v>
      </c>
      <c r="C233" s="58" t="s">
        <v>1954</v>
      </c>
      <c r="D233" s="92" t="s">
        <v>1181</v>
      </c>
      <c r="E233" s="58" t="str">
        <f t="shared" si="24"/>
        <v>De Wet</v>
      </c>
      <c r="F233" s="58" t="str">
        <f t="shared" si="25"/>
        <v>Vorster</v>
      </c>
      <c r="G233" s="58" t="str">
        <f t="shared" si="26"/>
        <v>Men Veteran</v>
      </c>
      <c r="H233" s="58" t="str">
        <f t="shared" si="27"/>
        <v>Seagull Angling Club</v>
      </c>
      <c r="I233" s="92" t="s">
        <v>9</v>
      </c>
      <c r="J233" s="92"/>
      <c r="K233" s="92">
        <v>32</v>
      </c>
      <c r="L233" s="91">
        <f t="shared" si="28"/>
        <v>0.6</v>
      </c>
      <c r="M233" s="91">
        <f t="shared" si="29"/>
        <v>0.6</v>
      </c>
    </row>
    <row r="234" spans="1:13" x14ac:dyDescent="0.2">
      <c r="A234" s="58" t="s">
        <v>1953</v>
      </c>
      <c r="B234" s="59">
        <v>44247</v>
      </c>
      <c r="C234" s="58" t="s">
        <v>1954</v>
      </c>
      <c r="D234" s="92" t="s">
        <v>1181</v>
      </c>
      <c r="E234" s="58" t="str">
        <f t="shared" si="24"/>
        <v>De Wet</v>
      </c>
      <c r="F234" s="58" t="str">
        <f t="shared" si="25"/>
        <v>Vorster</v>
      </c>
      <c r="G234" s="58" t="str">
        <f t="shared" si="26"/>
        <v>Men Veteran</v>
      </c>
      <c r="H234" s="58" t="str">
        <f t="shared" si="27"/>
        <v>Seagull Angling Club</v>
      </c>
      <c r="I234" s="92"/>
      <c r="J234" s="92" t="s">
        <v>1356</v>
      </c>
      <c r="K234" s="92">
        <v>95</v>
      </c>
      <c r="L234" s="91">
        <f t="shared" si="28"/>
        <v>3.1</v>
      </c>
      <c r="M234" s="91">
        <f t="shared" si="29"/>
        <v>3.1</v>
      </c>
    </row>
    <row r="235" spans="1:13" x14ac:dyDescent="0.2">
      <c r="A235" s="58" t="s">
        <v>1953</v>
      </c>
      <c r="B235" s="59">
        <v>44247</v>
      </c>
      <c r="C235" s="58" t="s">
        <v>1954</v>
      </c>
      <c r="D235" s="92" t="s">
        <v>1155</v>
      </c>
      <c r="E235" s="58" t="str">
        <f t="shared" si="24"/>
        <v>Tian</v>
      </c>
      <c r="F235" s="58" t="str">
        <f t="shared" si="25"/>
        <v>Mostert</v>
      </c>
      <c r="G235" s="58" t="str">
        <f t="shared" si="26"/>
        <v>Men Senior</v>
      </c>
      <c r="H235" s="58" t="str">
        <f t="shared" si="27"/>
        <v>Seagull Angling Club</v>
      </c>
      <c r="I235" s="92"/>
      <c r="J235" s="92" t="s">
        <v>1355</v>
      </c>
      <c r="K235" s="92">
        <v>142</v>
      </c>
      <c r="L235" s="91">
        <f t="shared" si="28"/>
        <v>14.4</v>
      </c>
      <c r="M235" s="91">
        <f t="shared" si="29"/>
        <v>14.4</v>
      </c>
    </row>
    <row r="236" spans="1:13" x14ac:dyDescent="0.2">
      <c r="A236" s="58" t="s">
        <v>1953</v>
      </c>
      <c r="B236" s="59">
        <v>44247</v>
      </c>
      <c r="C236" s="58" t="s">
        <v>1954</v>
      </c>
      <c r="D236" s="92" t="s">
        <v>679</v>
      </c>
      <c r="E236" s="58" t="str">
        <f t="shared" si="24"/>
        <v>Andre</v>
      </c>
      <c r="F236" s="58" t="str">
        <f t="shared" si="25"/>
        <v>Strydom</v>
      </c>
      <c r="G236" s="58" t="str">
        <f t="shared" si="26"/>
        <v>Men Senior</v>
      </c>
      <c r="H236" s="58" t="str">
        <f t="shared" si="27"/>
        <v>Seagull Angling Club</v>
      </c>
      <c r="I236" s="92"/>
      <c r="J236" s="92" t="s">
        <v>1355</v>
      </c>
      <c r="K236" s="92">
        <v>122</v>
      </c>
      <c r="L236" s="91">
        <f t="shared" si="28"/>
        <v>8.6</v>
      </c>
      <c r="M236" s="91">
        <f t="shared" si="29"/>
        <v>8.6</v>
      </c>
    </row>
    <row r="237" spans="1:13" x14ac:dyDescent="0.2">
      <c r="A237" s="58" t="s">
        <v>1953</v>
      </c>
      <c r="B237" s="59">
        <v>44247</v>
      </c>
      <c r="C237" s="58" t="s">
        <v>1954</v>
      </c>
      <c r="D237" s="92" t="s">
        <v>1569</v>
      </c>
      <c r="E237" s="58" t="str">
        <f t="shared" si="24"/>
        <v>Gert</v>
      </c>
      <c r="F237" s="58" t="str">
        <f t="shared" si="25"/>
        <v>Visage</v>
      </c>
      <c r="G237" s="58" t="str">
        <f t="shared" si="26"/>
        <v>Men Senior</v>
      </c>
      <c r="H237" s="58" t="str">
        <f t="shared" si="27"/>
        <v>Seagull Angling Club</v>
      </c>
      <c r="I237" s="92"/>
      <c r="J237" s="92" t="s">
        <v>1356</v>
      </c>
      <c r="K237" s="92">
        <v>83</v>
      </c>
      <c r="L237" s="91">
        <f t="shared" si="28"/>
        <v>1.9</v>
      </c>
      <c r="M237" s="91">
        <f t="shared" si="29"/>
        <v>1.9</v>
      </c>
    </row>
    <row r="238" spans="1:13" x14ac:dyDescent="0.2">
      <c r="A238" s="58" t="s">
        <v>1953</v>
      </c>
      <c r="B238" s="59">
        <v>44247</v>
      </c>
      <c r="C238" s="58" t="s">
        <v>1954</v>
      </c>
      <c r="D238" s="92" t="s">
        <v>1569</v>
      </c>
      <c r="E238" s="58" t="str">
        <f t="shared" si="24"/>
        <v>Gert</v>
      </c>
      <c r="F238" s="58" t="str">
        <f t="shared" si="25"/>
        <v>Visage</v>
      </c>
      <c r="G238" s="58" t="str">
        <f t="shared" si="26"/>
        <v>Men Senior</v>
      </c>
      <c r="H238" s="58" t="str">
        <f t="shared" si="27"/>
        <v>Seagull Angling Club</v>
      </c>
      <c r="I238" s="92"/>
      <c r="J238" s="92" t="s">
        <v>1356</v>
      </c>
      <c r="K238" s="92">
        <v>105</v>
      </c>
      <c r="L238" s="91">
        <f t="shared" si="28"/>
        <v>4.4000000000000004</v>
      </c>
      <c r="M238" s="91">
        <f t="shared" si="29"/>
        <v>4.4000000000000004</v>
      </c>
    </row>
    <row r="239" spans="1:13" x14ac:dyDescent="0.2">
      <c r="A239" s="58" t="s">
        <v>1953</v>
      </c>
      <c r="B239" s="59">
        <v>44247</v>
      </c>
      <c r="C239" s="58" t="s">
        <v>1954</v>
      </c>
      <c r="D239" s="92" t="s">
        <v>1508</v>
      </c>
      <c r="E239" s="58" t="str">
        <f t="shared" si="24"/>
        <v>Stefan</v>
      </c>
      <c r="F239" s="58" t="str">
        <f t="shared" si="25"/>
        <v>Snyman</v>
      </c>
      <c r="G239" s="58" t="str">
        <f t="shared" si="26"/>
        <v>Men U/16</v>
      </c>
      <c r="H239" s="58" t="str">
        <f t="shared" si="27"/>
        <v>Penguin</v>
      </c>
      <c r="I239" s="92"/>
      <c r="J239" s="92"/>
      <c r="K239" s="92"/>
      <c r="L239" s="91" t="str">
        <f t="shared" si="28"/>
        <v/>
      </c>
      <c r="M239" s="91" t="str">
        <f t="shared" si="29"/>
        <v/>
      </c>
    </row>
    <row r="240" spans="1:13" x14ac:dyDescent="0.2">
      <c r="A240" s="58" t="s">
        <v>1953</v>
      </c>
      <c r="B240" s="59">
        <v>44247</v>
      </c>
      <c r="C240" s="58" t="s">
        <v>1954</v>
      </c>
      <c r="D240" s="92" t="s">
        <v>670</v>
      </c>
      <c r="E240" s="58" t="str">
        <f t="shared" si="24"/>
        <v>David</v>
      </c>
      <c r="F240" s="58" t="str">
        <f t="shared" si="25"/>
        <v>Laws</v>
      </c>
      <c r="G240" s="58" t="str">
        <f t="shared" si="26"/>
        <v>Men Master</v>
      </c>
      <c r="H240" s="58" t="str">
        <f t="shared" si="27"/>
        <v>Penguin</v>
      </c>
      <c r="I240" s="92"/>
      <c r="J240" s="92"/>
      <c r="K240" s="92"/>
      <c r="L240" s="91" t="str">
        <f t="shared" si="28"/>
        <v/>
      </c>
      <c r="M240" s="91" t="str">
        <f t="shared" si="29"/>
        <v/>
      </c>
    </row>
    <row r="241" spans="1:13" x14ac:dyDescent="0.2">
      <c r="A241" s="58" t="s">
        <v>1953</v>
      </c>
      <c r="B241" s="59">
        <v>44247</v>
      </c>
      <c r="C241" s="58" t="s">
        <v>1954</v>
      </c>
      <c r="D241" s="92" t="s">
        <v>1256</v>
      </c>
      <c r="E241" s="58" t="str">
        <f t="shared" si="24"/>
        <v>Toy</v>
      </c>
      <c r="F241" s="58" t="str">
        <f t="shared" si="25"/>
        <v>Page</v>
      </c>
      <c r="G241" s="58" t="str">
        <f t="shared" si="26"/>
        <v>Men U/16</v>
      </c>
      <c r="H241" s="58" t="str">
        <f t="shared" si="27"/>
        <v>Penguin</v>
      </c>
      <c r="I241" s="92"/>
      <c r="J241" s="92"/>
      <c r="K241" s="92"/>
      <c r="L241" s="91" t="str">
        <f t="shared" si="28"/>
        <v/>
      </c>
      <c r="M241" s="91" t="str">
        <f t="shared" si="29"/>
        <v/>
      </c>
    </row>
    <row r="242" spans="1:13" x14ac:dyDescent="0.2">
      <c r="A242" s="58" t="s">
        <v>1953</v>
      </c>
      <c r="B242" s="59">
        <v>44247</v>
      </c>
      <c r="C242" s="58" t="s">
        <v>1954</v>
      </c>
      <c r="D242" s="92" t="s">
        <v>660</v>
      </c>
      <c r="E242" s="58" t="str">
        <f t="shared" si="24"/>
        <v>Julia</v>
      </c>
      <c r="F242" s="58" t="str">
        <f t="shared" si="25"/>
        <v>Hart</v>
      </c>
      <c r="G242" s="58" t="str">
        <f t="shared" si="26"/>
        <v>Ladies Master</v>
      </c>
      <c r="H242" s="58" t="str">
        <f t="shared" si="27"/>
        <v>Penguin</v>
      </c>
      <c r="I242" s="92"/>
      <c r="J242" s="92"/>
      <c r="K242" s="92"/>
      <c r="L242" s="91" t="str">
        <f t="shared" si="28"/>
        <v/>
      </c>
      <c r="M242" s="91" t="str">
        <f t="shared" si="29"/>
        <v/>
      </c>
    </row>
    <row r="243" spans="1:13" x14ac:dyDescent="0.2">
      <c r="A243" s="58" t="s">
        <v>1953</v>
      </c>
      <c r="B243" s="59">
        <v>44247</v>
      </c>
      <c r="C243" s="58" t="s">
        <v>1954</v>
      </c>
      <c r="D243" s="92" t="s">
        <v>1729</v>
      </c>
      <c r="E243" s="58" t="str">
        <f t="shared" si="24"/>
        <v>Lindie</v>
      </c>
      <c r="F243" s="58" t="str">
        <f t="shared" si="25"/>
        <v>Barnhard</v>
      </c>
      <c r="G243" s="58" t="str">
        <f t="shared" si="26"/>
        <v>Ladies Veteran</v>
      </c>
      <c r="H243" s="58" t="str">
        <f t="shared" si="27"/>
        <v>Henties Bay</v>
      </c>
      <c r="I243" s="92"/>
      <c r="J243" s="92"/>
      <c r="K243" s="92"/>
      <c r="L243" s="91" t="str">
        <f t="shared" si="28"/>
        <v/>
      </c>
      <c r="M243" s="91" t="str">
        <f t="shared" si="29"/>
        <v/>
      </c>
    </row>
    <row r="244" spans="1:13" x14ac:dyDescent="0.2">
      <c r="A244" s="58" t="s">
        <v>1953</v>
      </c>
      <c r="B244" s="59">
        <v>44247</v>
      </c>
      <c r="C244" s="58" t="s">
        <v>1954</v>
      </c>
      <c r="D244" s="92" t="s">
        <v>520</v>
      </c>
      <c r="E244" s="58" t="str">
        <f t="shared" si="24"/>
        <v>Morne</v>
      </c>
      <c r="F244" s="58" t="str">
        <f t="shared" si="25"/>
        <v>Horn</v>
      </c>
      <c r="G244" s="58" t="str">
        <f t="shared" si="26"/>
        <v>Men Veteran</v>
      </c>
      <c r="H244" s="58" t="str">
        <f t="shared" si="27"/>
        <v>Welwitschia</v>
      </c>
      <c r="I244" s="92"/>
      <c r="J244" s="92" t="s">
        <v>1355</v>
      </c>
      <c r="K244" s="92">
        <v>106</v>
      </c>
      <c r="L244" s="91">
        <f t="shared" si="28"/>
        <v>5.3</v>
      </c>
      <c r="M244" s="91">
        <f t="shared" si="29"/>
        <v>5.3</v>
      </c>
    </row>
    <row r="245" spans="1:13" x14ac:dyDescent="0.2">
      <c r="A245" s="58" t="s">
        <v>1953</v>
      </c>
      <c r="B245" s="59">
        <v>44247</v>
      </c>
      <c r="C245" s="58" t="s">
        <v>1954</v>
      </c>
      <c r="D245" s="92" t="s">
        <v>520</v>
      </c>
      <c r="E245" s="58" t="str">
        <f t="shared" si="24"/>
        <v>Morne</v>
      </c>
      <c r="F245" s="58" t="str">
        <f t="shared" si="25"/>
        <v>Horn</v>
      </c>
      <c r="G245" s="58" t="str">
        <f t="shared" si="26"/>
        <v>Men Veteran</v>
      </c>
      <c r="H245" s="58" t="str">
        <f t="shared" si="27"/>
        <v>Welwitschia</v>
      </c>
      <c r="I245" s="92"/>
      <c r="J245" s="92" t="s">
        <v>1355</v>
      </c>
      <c r="K245" s="92">
        <v>140</v>
      </c>
      <c r="L245" s="91">
        <f t="shared" si="28"/>
        <v>13.7</v>
      </c>
      <c r="M245" s="91">
        <f t="shared" si="29"/>
        <v>13.7</v>
      </c>
    </row>
    <row r="246" spans="1:13" x14ac:dyDescent="0.2">
      <c r="A246" s="58" t="s">
        <v>1953</v>
      </c>
      <c r="B246" s="59">
        <v>44247</v>
      </c>
      <c r="C246" s="58" t="s">
        <v>1954</v>
      </c>
      <c r="D246" s="92" t="s">
        <v>520</v>
      </c>
      <c r="E246" s="58" t="str">
        <f t="shared" si="24"/>
        <v>Morne</v>
      </c>
      <c r="F246" s="58" t="str">
        <f t="shared" si="25"/>
        <v>Horn</v>
      </c>
      <c r="G246" s="58" t="str">
        <f t="shared" si="26"/>
        <v>Men Veteran</v>
      </c>
      <c r="H246" s="58" t="str">
        <f t="shared" si="27"/>
        <v>Welwitschia</v>
      </c>
      <c r="I246" s="92"/>
      <c r="J246" s="92" t="s">
        <v>1355</v>
      </c>
      <c r="K246" s="92">
        <v>122</v>
      </c>
      <c r="L246" s="91">
        <f t="shared" si="28"/>
        <v>8.6</v>
      </c>
      <c r="M246" s="91">
        <f t="shared" si="29"/>
        <v>8.6</v>
      </c>
    </row>
    <row r="247" spans="1:13" x14ac:dyDescent="0.2">
      <c r="A247" s="58" t="s">
        <v>1953</v>
      </c>
      <c r="B247" s="59">
        <v>44247</v>
      </c>
      <c r="C247" s="58" t="s">
        <v>1954</v>
      </c>
      <c r="D247" s="92" t="s">
        <v>520</v>
      </c>
      <c r="E247" s="58" t="str">
        <f t="shared" si="24"/>
        <v>Morne</v>
      </c>
      <c r="F247" s="58" t="str">
        <f t="shared" si="25"/>
        <v>Horn</v>
      </c>
      <c r="G247" s="58" t="str">
        <f t="shared" si="26"/>
        <v>Men Veteran</v>
      </c>
      <c r="H247" s="58" t="str">
        <f t="shared" si="27"/>
        <v>Welwitschia</v>
      </c>
      <c r="I247" s="92"/>
      <c r="J247" s="92" t="s">
        <v>1356</v>
      </c>
      <c r="K247" s="92">
        <v>71</v>
      </c>
      <c r="L247" s="91">
        <f t="shared" si="28"/>
        <v>1.1000000000000001</v>
      </c>
      <c r="M247" s="91">
        <f t="shared" si="29"/>
        <v>1.1000000000000001</v>
      </c>
    </row>
    <row r="248" spans="1:13" x14ac:dyDescent="0.2">
      <c r="A248" s="58" t="s">
        <v>1953</v>
      </c>
      <c r="B248" s="59">
        <v>44247</v>
      </c>
      <c r="C248" s="58" t="s">
        <v>1954</v>
      </c>
      <c r="D248" s="92" t="s">
        <v>520</v>
      </c>
      <c r="E248" s="58" t="str">
        <f t="shared" si="24"/>
        <v>Morne</v>
      </c>
      <c r="F248" s="58" t="str">
        <f t="shared" si="25"/>
        <v>Horn</v>
      </c>
      <c r="G248" s="58" t="str">
        <f t="shared" si="26"/>
        <v>Men Veteran</v>
      </c>
      <c r="H248" s="58" t="str">
        <f t="shared" si="27"/>
        <v>Welwitschia</v>
      </c>
      <c r="I248" s="92"/>
      <c r="J248" s="92" t="s">
        <v>1349</v>
      </c>
      <c r="K248" s="92">
        <v>148</v>
      </c>
      <c r="L248" s="91">
        <f t="shared" si="28"/>
        <v>43.8</v>
      </c>
      <c r="M248" s="91">
        <f t="shared" si="29"/>
        <v>43.8</v>
      </c>
    </row>
    <row r="249" spans="1:13" x14ac:dyDescent="0.2">
      <c r="A249" s="58" t="s">
        <v>1953</v>
      </c>
      <c r="B249" s="59">
        <v>44247</v>
      </c>
      <c r="C249" s="58" t="s">
        <v>1954</v>
      </c>
      <c r="D249" s="92" t="s">
        <v>1487</v>
      </c>
      <c r="E249" s="58" t="str">
        <f t="shared" si="24"/>
        <v>Barren</v>
      </c>
      <c r="F249" s="58" t="str">
        <f t="shared" si="25"/>
        <v>Van Es</v>
      </c>
      <c r="G249" s="58" t="str">
        <f t="shared" si="26"/>
        <v>Men Senior</v>
      </c>
      <c r="H249" s="58" t="str">
        <f t="shared" si="27"/>
        <v>Penguin</v>
      </c>
      <c r="I249" s="92"/>
      <c r="J249" s="92" t="s">
        <v>1356</v>
      </c>
      <c r="K249" s="92">
        <v>84</v>
      </c>
      <c r="L249" s="91">
        <f t="shared" si="28"/>
        <v>2</v>
      </c>
      <c r="M249" s="91">
        <f t="shared" si="29"/>
        <v>2</v>
      </c>
    </row>
    <row r="250" spans="1:13" x14ac:dyDescent="0.2">
      <c r="A250" s="58" t="s">
        <v>1953</v>
      </c>
      <c r="B250" s="59">
        <v>44247</v>
      </c>
      <c r="C250" s="58" t="s">
        <v>1954</v>
      </c>
      <c r="D250" s="92" t="s">
        <v>1487</v>
      </c>
      <c r="E250" s="58" t="str">
        <f t="shared" si="24"/>
        <v>Barren</v>
      </c>
      <c r="F250" s="58" t="str">
        <f t="shared" si="25"/>
        <v>Van Es</v>
      </c>
      <c r="G250" s="58" t="str">
        <f t="shared" si="26"/>
        <v>Men Senior</v>
      </c>
      <c r="H250" s="58" t="str">
        <f t="shared" si="27"/>
        <v>Penguin</v>
      </c>
      <c r="I250" s="92"/>
      <c r="J250" s="92" t="s">
        <v>1356</v>
      </c>
      <c r="K250" s="92">
        <v>123</v>
      </c>
      <c r="L250" s="91">
        <f t="shared" si="28"/>
        <v>7.6</v>
      </c>
      <c r="M250" s="91">
        <f t="shared" si="29"/>
        <v>7.6</v>
      </c>
    </row>
    <row r="251" spans="1:13" x14ac:dyDescent="0.2">
      <c r="A251" s="58" t="s">
        <v>1953</v>
      </c>
      <c r="B251" s="59">
        <v>44247</v>
      </c>
      <c r="C251" s="58" t="s">
        <v>1954</v>
      </c>
      <c r="D251" s="92" t="s">
        <v>1487</v>
      </c>
      <c r="E251" s="58" t="str">
        <f t="shared" si="24"/>
        <v>Barren</v>
      </c>
      <c r="F251" s="58" t="str">
        <f t="shared" si="25"/>
        <v>Van Es</v>
      </c>
      <c r="G251" s="58" t="str">
        <f t="shared" si="26"/>
        <v>Men Senior</v>
      </c>
      <c r="H251" s="58" t="str">
        <f t="shared" si="27"/>
        <v>Penguin</v>
      </c>
      <c r="I251" s="92"/>
      <c r="J251" s="92" t="s">
        <v>1355</v>
      </c>
      <c r="K251" s="92">
        <v>167</v>
      </c>
      <c r="L251" s="91">
        <f t="shared" si="28"/>
        <v>25.2</v>
      </c>
      <c r="M251" s="91">
        <f t="shared" si="29"/>
        <v>25.2</v>
      </c>
    </row>
    <row r="252" spans="1:13" x14ac:dyDescent="0.2">
      <c r="A252" s="58" t="s">
        <v>1953</v>
      </c>
      <c r="B252" s="59">
        <v>44247</v>
      </c>
      <c r="C252" s="58" t="s">
        <v>1954</v>
      </c>
      <c r="D252" s="92" t="s">
        <v>1487</v>
      </c>
      <c r="E252" s="58" t="str">
        <f t="shared" si="24"/>
        <v>Barren</v>
      </c>
      <c r="F252" s="58" t="str">
        <f t="shared" si="25"/>
        <v>Van Es</v>
      </c>
      <c r="G252" s="58" t="str">
        <f t="shared" si="26"/>
        <v>Men Senior</v>
      </c>
      <c r="H252" s="58" t="str">
        <f t="shared" si="27"/>
        <v>Penguin</v>
      </c>
      <c r="I252" s="92"/>
      <c r="J252" s="92" t="s">
        <v>1355</v>
      </c>
      <c r="K252" s="92">
        <v>106</v>
      </c>
      <c r="L252" s="91">
        <f t="shared" si="28"/>
        <v>5.3</v>
      </c>
      <c r="M252" s="91">
        <f t="shared" si="29"/>
        <v>5.3</v>
      </c>
    </row>
    <row r="253" spans="1:13" x14ac:dyDescent="0.2">
      <c r="A253" s="58" t="s">
        <v>1953</v>
      </c>
      <c r="B253" s="59">
        <v>44247</v>
      </c>
      <c r="C253" s="58" t="s">
        <v>1954</v>
      </c>
      <c r="D253" s="92" t="s">
        <v>1487</v>
      </c>
      <c r="E253" s="58" t="str">
        <f t="shared" si="24"/>
        <v>Barren</v>
      </c>
      <c r="F253" s="58" t="str">
        <f t="shared" si="25"/>
        <v>Van Es</v>
      </c>
      <c r="G253" s="58" t="str">
        <f t="shared" si="26"/>
        <v>Men Senior</v>
      </c>
      <c r="H253" s="58" t="str">
        <f t="shared" si="27"/>
        <v>Penguin</v>
      </c>
      <c r="I253" s="92"/>
      <c r="J253" s="92" t="s">
        <v>1355</v>
      </c>
      <c r="K253" s="92">
        <v>140</v>
      </c>
      <c r="L253" s="91">
        <f t="shared" si="28"/>
        <v>13.7</v>
      </c>
      <c r="M253" s="91">
        <f t="shared" si="29"/>
        <v>13.7</v>
      </c>
    </row>
    <row r="254" spans="1:13" x14ac:dyDescent="0.2">
      <c r="A254" s="58" t="s">
        <v>1953</v>
      </c>
      <c r="B254" s="59">
        <v>44247</v>
      </c>
      <c r="C254" s="58" t="s">
        <v>1954</v>
      </c>
      <c r="D254" s="92" t="s">
        <v>1487</v>
      </c>
      <c r="E254" s="58" t="str">
        <f t="shared" si="24"/>
        <v>Barren</v>
      </c>
      <c r="F254" s="58" t="str">
        <f t="shared" si="25"/>
        <v>Van Es</v>
      </c>
      <c r="G254" s="58" t="str">
        <f t="shared" si="26"/>
        <v>Men Senior</v>
      </c>
      <c r="H254" s="58" t="str">
        <f t="shared" si="27"/>
        <v>Penguin</v>
      </c>
      <c r="I254" s="92"/>
      <c r="J254" s="92" t="s">
        <v>1354</v>
      </c>
      <c r="K254" s="92">
        <v>122</v>
      </c>
      <c r="L254" s="91">
        <f t="shared" si="28"/>
        <v>23</v>
      </c>
      <c r="M254" s="91">
        <f t="shared" si="29"/>
        <v>23</v>
      </c>
    </row>
    <row r="255" spans="1:13" x14ac:dyDescent="0.2">
      <c r="A255" s="58" t="s">
        <v>1953</v>
      </c>
      <c r="B255" s="59">
        <v>44247</v>
      </c>
      <c r="C255" s="58" t="s">
        <v>1954</v>
      </c>
      <c r="D255" s="92" t="s">
        <v>678</v>
      </c>
      <c r="E255" s="58" t="str">
        <f t="shared" si="24"/>
        <v>Devon</v>
      </c>
      <c r="F255" s="58" t="str">
        <f t="shared" si="25"/>
        <v>Burger</v>
      </c>
      <c r="G255" s="58" t="str">
        <f t="shared" si="26"/>
        <v>Men U/21</v>
      </c>
      <c r="H255" s="58" t="str">
        <f t="shared" si="27"/>
        <v>Penguin</v>
      </c>
      <c r="I255" s="92"/>
      <c r="J255" s="92" t="s">
        <v>1356</v>
      </c>
      <c r="K255" s="92">
        <v>112</v>
      </c>
      <c r="L255" s="91">
        <f t="shared" si="28"/>
        <v>5.5</v>
      </c>
      <c r="M255" s="91">
        <f t="shared" si="29"/>
        <v>5.5</v>
      </c>
    </row>
    <row r="256" spans="1:13" x14ac:dyDescent="0.2">
      <c r="A256" s="58" t="s">
        <v>1953</v>
      </c>
      <c r="B256" s="59">
        <v>44247</v>
      </c>
      <c r="C256" s="58" t="s">
        <v>1954</v>
      </c>
      <c r="D256" s="92" t="s">
        <v>678</v>
      </c>
      <c r="E256" s="58" t="str">
        <f t="shared" si="24"/>
        <v>Devon</v>
      </c>
      <c r="F256" s="58" t="str">
        <f t="shared" si="25"/>
        <v>Burger</v>
      </c>
      <c r="G256" s="58" t="str">
        <f t="shared" si="26"/>
        <v>Men U/21</v>
      </c>
      <c r="H256" s="58" t="str">
        <f t="shared" si="27"/>
        <v>Penguin</v>
      </c>
      <c r="I256" s="92"/>
      <c r="J256" s="92" t="s">
        <v>1356</v>
      </c>
      <c r="K256" s="92">
        <v>132</v>
      </c>
      <c r="L256" s="91">
        <f t="shared" si="28"/>
        <v>9.8000000000000007</v>
      </c>
      <c r="M256" s="91">
        <f t="shared" si="29"/>
        <v>9.8000000000000007</v>
      </c>
    </row>
    <row r="257" spans="1:13" x14ac:dyDescent="0.2">
      <c r="A257" s="58" t="s">
        <v>1953</v>
      </c>
      <c r="B257" s="59">
        <v>44247</v>
      </c>
      <c r="C257" s="58" t="s">
        <v>1954</v>
      </c>
      <c r="D257" s="92" t="s">
        <v>678</v>
      </c>
      <c r="E257" s="58" t="str">
        <f t="shared" si="24"/>
        <v>Devon</v>
      </c>
      <c r="F257" s="58" t="str">
        <f t="shared" si="25"/>
        <v>Burger</v>
      </c>
      <c r="G257" s="58" t="str">
        <f t="shared" si="26"/>
        <v>Men U/21</v>
      </c>
      <c r="H257" s="58" t="str">
        <f t="shared" si="27"/>
        <v>Penguin</v>
      </c>
      <c r="I257" s="92"/>
      <c r="J257" s="92" t="s">
        <v>1356</v>
      </c>
      <c r="K257" s="92">
        <v>113</v>
      </c>
      <c r="L257" s="91">
        <f t="shared" si="28"/>
        <v>5.7</v>
      </c>
      <c r="M257" s="91">
        <f t="shared" si="29"/>
        <v>5.7</v>
      </c>
    </row>
    <row r="258" spans="1:13" x14ac:dyDescent="0.2">
      <c r="A258" s="58" t="s">
        <v>1953</v>
      </c>
      <c r="B258" s="59">
        <v>44247</v>
      </c>
      <c r="C258" s="58" t="s">
        <v>1954</v>
      </c>
      <c r="D258" s="92" t="s">
        <v>625</v>
      </c>
      <c r="E258" s="58" t="str">
        <f t="shared" si="24"/>
        <v>Colin</v>
      </c>
      <c r="F258" s="58" t="str">
        <f t="shared" si="25"/>
        <v>Hart</v>
      </c>
      <c r="G258" s="58" t="str">
        <f t="shared" si="26"/>
        <v>Men Grand Masters</v>
      </c>
      <c r="H258" s="58" t="str">
        <f t="shared" si="27"/>
        <v>Penguin</v>
      </c>
      <c r="I258" s="92"/>
      <c r="J258" s="92" t="s">
        <v>1355</v>
      </c>
      <c r="K258" s="92">
        <v>91</v>
      </c>
      <c r="L258" s="91">
        <f t="shared" si="28"/>
        <v>3.1</v>
      </c>
      <c r="M258" s="91">
        <f t="shared" si="29"/>
        <v>3.1</v>
      </c>
    </row>
    <row r="259" spans="1:13" x14ac:dyDescent="0.2">
      <c r="A259" s="58" t="s">
        <v>1953</v>
      </c>
      <c r="B259" s="59">
        <v>44247</v>
      </c>
      <c r="C259" s="58" t="s">
        <v>1954</v>
      </c>
      <c r="D259" s="92" t="s">
        <v>1825</v>
      </c>
      <c r="E259" s="58" t="str">
        <f t="shared" ref="E259:E322" si="30">IF(D259="","",VLOOKUP(D259,Master,3,FALSE))</f>
        <v>Armand</v>
      </c>
      <c r="F259" s="58" t="str">
        <f t="shared" ref="F259:F322" si="31">IF(D259="","",VLOOKUP(D259,Master,4,FALSE))</f>
        <v>Pretoruis</v>
      </c>
      <c r="G259" s="58" t="str">
        <f t="shared" ref="G259:G322" si="32">IF(D259="","",VLOOKUP(D259,Master,5,FALSE))</f>
        <v>Men Senior</v>
      </c>
      <c r="H259" s="58" t="str">
        <f t="shared" ref="H259:H322" si="33">IF(D259="","",VLOOKUP(D259,Master,2,FALSE))</f>
        <v>xPenguin</v>
      </c>
      <c r="I259" s="92"/>
      <c r="J259" s="92" t="s">
        <v>1355</v>
      </c>
      <c r="K259" s="92">
        <v>144</v>
      </c>
      <c r="L259" s="91">
        <f t="shared" ref="L259:L322" si="34">IF(K259="","",IF(I259="",ROUND(HLOOKUP(J259,kgList,K259,FALSE),1),ROUND(HLOOKUP(I259,kgList,K259,FALSE),1)))</f>
        <v>15.1</v>
      </c>
      <c r="M259" s="91">
        <f t="shared" ref="M259:M322" si="35">IF(L259="","",IF(COUNTA(I259:J259)&gt;1,"Edible or Inedible",IF(COUNTA(I259)=1,L259*1,IF(COUNTA(J259)=1,L259*1,"ERROR"))))</f>
        <v>15.1</v>
      </c>
    </row>
    <row r="260" spans="1:13" x14ac:dyDescent="0.2">
      <c r="A260" s="58" t="s">
        <v>1953</v>
      </c>
      <c r="B260" s="59">
        <v>44247</v>
      </c>
      <c r="C260" s="58" t="s">
        <v>1954</v>
      </c>
      <c r="D260" s="92" t="s">
        <v>753</v>
      </c>
      <c r="E260" s="58" t="str">
        <f t="shared" si="30"/>
        <v>Grant</v>
      </c>
      <c r="F260" s="58" t="str">
        <f t="shared" si="31"/>
        <v>Knight</v>
      </c>
      <c r="G260" s="58" t="str">
        <f t="shared" si="32"/>
        <v>Men Veteran</v>
      </c>
      <c r="H260" s="58" t="str">
        <f t="shared" si="33"/>
        <v>Penguin</v>
      </c>
      <c r="I260" s="92"/>
      <c r="J260" s="92" t="s">
        <v>1355</v>
      </c>
      <c r="K260" s="92">
        <v>163</v>
      </c>
      <c r="L260" s="91">
        <f t="shared" si="34"/>
        <v>23.1</v>
      </c>
      <c r="M260" s="91">
        <f t="shared" si="35"/>
        <v>23.1</v>
      </c>
    </row>
    <row r="261" spans="1:13" x14ac:dyDescent="0.2">
      <c r="A261" s="58" t="s">
        <v>1953</v>
      </c>
      <c r="B261" s="59">
        <v>44247</v>
      </c>
      <c r="C261" s="58" t="s">
        <v>1954</v>
      </c>
      <c r="D261" s="92" t="s">
        <v>753</v>
      </c>
      <c r="E261" s="58" t="str">
        <f t="shared" si="30"/>
        <v>Grant</v>
      </c>
      <c r="F261" s="58" t="str">
        <f t="shared" si="31"/>
        <v>Knight</v>
      </c>
      <c r="G261" s="58" t="str">
        <f t="shared" si="32"/>
        <v>Men Veteran</v>
      </c>
      <c r="H261" s="58" t="str">
        <f t="shared" si="33"/>
        <v>Penguin</v>
      </c>
      <c r="I261" s="92"/>
      <c r="J261" s="92" t="s">
        <v>1355</v>
      </c>
      <c r="K261" s="92">
        <v>143</v>
      </c>
      <c r="L261" s="91">
        <f t="shared" si="34"/>
        <v>14.8</v>
      </c>
      <c r="M261" s="91">
        <f t="shared" si="35"/>
        <v>14.8</v>
      </c>
    </row>
    <row r="262" spans="1:13" x14ac:dyDescent="0.2">
      <c r="A262" s="58" t="s">
        <v>1953</v>
      </c>
      <c r="B262" s="59">
        <v>44247</v>
      </c>
      <c r="C262" s="58" t="s">
        <v>1954</v>
      </c>
      <c r="D262" s="92" t="s">
        <v>753</v>
      </c>
      <c r="E262" s="58" t="str">
        <f t="shared" si="30"/>
        <v>Grant</v>
      </c>
      <c r="F262" s="58" t="str">
        <f t="shared" si="31"/>
        <v>Knight</v>
      </c>
      <c r="G262" s="58" t="str">
        <f t="shared" si="32"/>
        <v>Men Veteran</v>
      </c>
      <c r="H262" s="58" t="str">
        <f t="shared" si="33"/>
        <v>Penguin</v>
      </c>
      <c r="I262" s="92"/>
      <c r="J262" s="92" t="s">
        <v>1355</v>
      </c>
      <c r="K262" s="92">
        <v>147</v>
      </c>
      <c r="L262" s="91">
        <f t="shared" si="34"/>
        <v>16.2</v>
      </c>
      <c r="M262" s="91">
        <f t="shared" si="35"/>
        <v>16.2</v>
      </c>
    </row>
    <row r="263" spans="1:13" x14ac:dyDescent="0.2">
      <c r="A263" s="58" t="s">
        <v>1953</v>
      </c>
      <c r="B263" s="59">
        <v>44247</v>
      </c>
      <c r="C263" s="58" t="s">
        <v>1954</v>
      </c>
      <c r="D263" s="92" t="s">
        <v>753</v>
      </c>
      <c r="E263" s="58" t="str">
        <f t="shared" si="30"/>
        <v>Grant</v>
      </c>
      <c r="F263" s="58" t="str">
        <f t="shared" si="31"/>
        <v>Knight</v>
      </c>
      <c r="G263" s="58" t="str">
        <f t="shared" si="32"/>
        <v>Men Veteran</v>
      </c>
      <c r="H263" s="58" t="str">
        <f t="shared" si="33"/>
        <v>Penguin</v>
      </c>
      <c r="I263" s="92"/>
      <c r="J263" s="92" t="s">
        <v>1355</v>
      </c>
      <c r="K263" s="92">
        <v>148</v>
      </c>
      <c r="L263" s="91">
        <f t="shared" si="34"/>
        <v>16.600000000000001</v>
      </c>
      <c r="M263" s="91">
        <f t="shared" si="35"/>
        <v>16.600000000000001</v>
      </c>
    </row>
    <row r="264" spans="1:13" x14ac:dyDescent="0.2">
      <c r="A264" s="58" t="s">
        <v>1953</v>
      </c>
      <c r="B264" s="59">
        <v>44247</v>
      </c>
      <c r="C264" s="58" t="s">
        <v>1954</v>
      </c>
      <c r="D264" s="92" t="s">
        <v>753</v>
      </c>
      <c r="E264" s="58" t="str">
        <f t="shared" si="30"/>
        <v>Grant</v>
      </c>
      <c r="F264" s="58" t="str">
        <f t="shared" si="31"/>
        <v>Knight</v>
      </c>
      <c r="G264" s="58" t="str">
        <f t="shared" si="32"/>
        <v>Men Veteran</v>
      </c>
      <c r="H264" s="58" t="str">
        <f t="shared" si="33"/>
        <v>Penguin</v>
      </c>
      <c r="I264" s="92"/>
      <c r="J264" s="92" t="s">
        <v>1356</v>
      </c>
      <c r="K264" s="92">
        <v>110</v>
      </c>
      <c r="L264" s="91">
        <f t="shared" si="34"/>
        <v>5.2</v>
      </c>
      <c r="M264" s="91">
        <f t="shared" si="35"/>
        <v>5.2</v>
      </c>
    </row>
    <row r="265" spans="1:13" x14ac:dyDescent="0.2">
      <c r="A265" s="58" t="s">
        <v>1953</v>
      </c>
      <c r="B265" s="59">
        <v>44247</v>
      </c>
      <c r="C265" s="58" t="s">
        <v>1954</v>
      </c>
      <c r="D265" s="92" t="s">
        <v>753</v>
      </c>
      <c r="E265" s="58" t="str">
        <f t="shared" si="30"/>
        <v>Grant</v>
      </c>
      <c r="F265" s="58" t="str">
        <f t="shared" si="31"/>
        <v>Knight</v>
      </c>
      <c r="G265" s="58" t="str">
        <f t="shared" si="32"/>
        <v>Men Veteran</v>
      </c>
      <c r="H265" s="58" t="str">
        <f t="shared" si="33"/>
        <v>Penguin</v>
      </c>
      <c r="I265" s="92"/>
      <c r="J265" s="92" t="s">
        <v>1371</v>
      </c>
      <c r="K265" s="92">
        <v>110</v>
      </c>
      <c r="L265" s="91">
        <f t="shared" si="34"/>
        <v>12</v>
      </c>
      <c r="M265" s="91">
        <f t="shared" si="35"/>
        <v>12</v>
      </c>
    </row>
    <row r="266" spans="1:13" x14ac:dyDescent="0.2">
      <c r="A266" s="58" t="s">
        <v>1953</v>
      </c>
      <c r="B266" s="59">
        <v>44247</v>
      </c>
      <c r="C266" s="58" t="s">
        <v>1954</v>
      </c>
      <c r="D266" s="92" t="s">
        <v>506</v>
      </c>
      <c r="E266" s="58" t="str">
        <f t="shared" si="30"/>
        <v>Nico</v>
      </c>
      <c r="F266" s="58" t="str">
        <f t="shared" si="31"/>
        <v>Kotze</v>
      </c>
      <c r="G266" s="58" t="str">
        <f t="shared" si="32"/>
        <v>Men Veteran</v>
      </c>
      <c r="H266" s="58" t="str">
        <f t="shared" si="33"/>
        <v>Penguin</v>
      </c>
      <c r="I266" s="92" t="s">
        <v>19</v>
      </c>
      <c r="J266" s="92"/>
      <c r="K266" s="92">
        <v>45</v>
      </c>
      <c r="L266" s="91">
        <f t="shared" si="34"/>
        <v>0.9</v>
      </c>
      <c r="M266" s="91">
        <f t="shared" si="35"/>
        <v>0.9</v>
      </c>
    </row>
    <row r="267" spans="1:13" x14ac:dyDescent="0.2">
      <c r="A267" s="58" t="s">
        <v>1953</v>
      </c>
      <c r="B267" s="59">
        <v>44247</v>
      </c>
      <c r="C267" s="58" t="s">
        <v>1954</v>
      </c>
      <c r="D267" s="92" t="s">
        <v>506</v>
      </c>
      <c r="E267" s="58" t="str">
        <f t="shared" si="30"/>
        <v>Nico</v>
      </c>
      <c r="F267" s="58" t="str">
        <f t="shared" si="31"/>
        <v>Kotze</v>
      </c>
      <c r="G267" s="58" t="str">
        <f t="shared" si="32"/>
        <v>Men Veteran</v>
      </c>
      <c r="H267" s="58" t="str">
        <f t="shared" si="33"/>
        <v>Penguin</v>
      </c>
      <c r="I267" s="92"/>
      <c r="J267" s="92" t="s">
        <v>1355</v>
      </c>
      <c r="K267" s="92">
        <v>134</v>
      </c>
      <c r="L267" s="91">
        <f t="shared" si="34"/>
        <v>11.8</v>
      </c>
      <c r="M267" s="91">
        <f t="shared" si="35"/>
        <v>11.8</v>
      </c>
    </row>
    <row r="268" spans="1:13" x14ac:dyDescent="0.2">
      <c r="A268" s="58" t="s">
        <v>1953</v>
      </c>
      <c r="B268" s="59">
        <v>44247</v>
      </c>
      <c r="C268" s="58" t="s">
        <v>1954</v>
      </c>
      <c r="D268" s="92" t="s">
        <v>506</v>
      </c>
      <c r="E268" s="58" t="str">
        <f t="shared" si="30"/>
        <v>Nico</v>
      </c>
      <c r="F268" s="58" t="str">
        <f t="shared" si="31"/>
        <v>Kotze</v>
      </c>
      <c r="G268" s="58" t="str">
        <f t="shared" si="32"/>
        <v>Men Veteran</v>
      </c>
      <c r="H268" s="58" t="str">
        <f t="shared" si="33"/>
        <v>Penguin</v>
      </c>
      <c r="I268" s="92"/>
      <c r="J268" s="92" t="s">
        <v>1333</v>
      </c>
      <c r="K268" s="92">
        <v>80</v>
      </c>
      <c r="L268" s="91">
        <f t="shared" si="34"/>
        <v>9.4</v>
      </c>
      <c r="M268" s="91">
        <f t="shared" si="35"/>
        <v>9.4</v>
      </c>
    </row>
    <row r="269" spans="1:13" x14ac:dyDescent="0.2">
      <c r="A269" s="58" t="s">
        <v>1953</v>
      </c>
      <c r="B269" s="59">
        <v>44247</v>
      </c>
      <c r="C269" s="58" t="s">
        <v>1954</v>
      </c>
      <c r="D269" s="92" t="s">
        <v>506</v>
      </c>
      <c r="E269" s="58" t="str">
        <f t="shared" si="30"/>
        <v>Nico</v>
      </c>
      <c r="F269" s="58" t="str">
        <f t="shared" si="31"/>
        <v>Kotze</v>
      </c>
      <c r="G269" s="58" t="str">
        <f t="shared" si="32"/>
        <v>Men Veteran</v>
      </c>
      <c r="H269" s="58" t="str">
        <f t="shared" si="33"/>
        <v>Penguin</v>
      </c>
      <c r="I269" s="92"/>
      <c r="J269" s="92" t="s">
        <v>1356</v>
      </c>
      <c r="K269" s="92">
        <v>76</v>
      </c>
      <c r="L269" s="91">
        <f t="shared" si="34"/>
        <v>1.4</v>
      </c>
      <c r="M269" s="91">
        <f t="shared" si="35"/>
        <v>1.4</v>
      </c>
    </row>
    <row r="270" spans="1:13" x14ac:dyDescent="0.2">
      <c r="A270" s="58" t="s">
        <v>1953</v>
      </c>
      <c r="B270" s="59">
        <v>44247</v>
      </c>
      <c r="C270" s="58" t="s">
        <v>1954</v>
      </c>
      <c r="D270" s="92" t="s">
        <v>506</v>
      </c>
      <c r="E270" s="58" t="str">
        <f t="shared" si="30"/>
        <v>Nico</v>
      </c>
      <c r="F270" s="58" t="str">
        <f t="shared" si="31"/>
        <v>Kotze</v>
      </c>
      <c r="G270" s="58" t="str">
        <f t="shared" si="32"/>
        <v>Men Veteran</v>
      </c>
      <c r="H270" s="58" t="str">
        <f t="shared" si="33"/>
        <v>Penguin</v>
      </c>
      <c r="I270" s="92"/>
      <c r="J270" s="92" t="s">
        <v>20</v>
      </c>
      <c r="K270" s="92">
        <v>74</v>
      </c>
      <c r="L270" s="91">
        <f t="shared" si="34"/>
        <v>1.5</v>
      </c>
      <c r="M270" s="91">
        <f t="shared" si="35"/>
        <v>1.5</v>
      </c>
    </row>
    <row r="271" spans="1:13" x14ac:dyDescent="0.2">
      <c r="A271" s="58" t="s">
        <v>1953</v>
      </c>
      <c r="B271" s="59">
        <v>44247</v>
      </c>
      <c r="C271" s="58" t="s">
        <v>1954</v>
      </c>
      <c r="D271" s="92" t="s">
        <v>506</v>
      </c>
      <c r="E271" s="58" t="str">
        <f t="shared" si="30"/>
        <v>Nico</v>
      </c>
      <c r="F271" s="58" t="str">
        <f t="shared" si="31"/>
        <v>Kotze</v>
      </c>
      <c r="G271" s="58" t="str">
        <f t="shared" si="32"/>
        <v>Men Veteran</v>
      </c>
      <c r="H271" s="58" t="str">
        <f t="shared" si="33"/>
        <v>Penguin</v>
      </c>
      <c r="I271" s="92"/>
      <c r="J271" s="92" t="s">
        <v>1371</v>
      </c>
      <c r="K271" s="92">
        <v>126</v>
      </c>
      <c r="L271" s="91">
        <f t="shared" si="34"/>
        <v>18.399999999999999</v>
      </c>
      <c r="M271" s="91">
        <f t="shared" si="35"/>
        <v>18.399999999999999</v>
      </c>
    </row>
    <row r="272" spans="1:13" x14ac:dyDescent="0.2">
      <c r="A272" s="58" t="s">
        <v>1953</v>
      </c>
      <c r="B272" s="59">
        <v>44247</v>
      </c>
      <c r="C272" s="58" t="s">
        <v>1954</v>
      </c>
      <c r="D272" s="92" t="s">
        <v>1436</v>
      </c>
      <c r="E272" s="58" t="str">
        <f t="shared" si="30"/>
        <v>Allen</v>
      </c>
      <c r="F272" s="58" t="str">
        <f t="shared" si="31"/>
        <v>Langenstrassen</v>
      </c>
      <c r="G272" s="58" t="str">
        <f t="shared" si="32"/>
        <v>Men Veteran</v>
      </c>
      <c r="H272" s="58" t="str">
        <f t="shared" si="33"/>
        <v>Penguin</v>
      </c>
      <c r="I272" s="92"/>
      <c r="J272" s="92" t="s">
        <v>1355</v>
      </c>
      <c r="K272" s="92">
        <v>148</v>
      </c>
      <c r="L272" s="91">
        <f t="shared" si="34"/>
        <v>16.600000000000001</v>
      </c>
      <c r="M272" s="91">
        <f t="shared" si="35"/>
        <v>16.600000000000001</v>
      </c>
    </row>
    <row r="273" spans="1:13" x14ac:dyDescent="0.2">
      <c r="A273" s="58" t="s">
        <v>1953</v>
      </c>
      <c r="B273" s="59">
        <v>44247</v>
      </c>
      <c r="C273" s="58" t="s">
        <v>1954</v>
      </c>
      <c r="D273" s="92" t="s">
        <v>1436</v>
      </c>
      <c r="E273" s="58" t="str">
        <f t="shared" si="30"/>
        <v>Allen</v>
      </c>
      <c r="F273" s="58" t="str">
        <f t="shared" si="31"/>
        <v>Langenstrassen</v>
      </c>
      <c r="G273" s="58" t="str">
        <f t="shared" si="32"/>
        <v>Men Veteran</v>
      </c>
      <c r="H273" s="58" t="str">
        <f t="shared" si="33"/>
        <v>Penguin</v>
      </c>
      <c r="I273" s="92"/>
      <c r="J273" s="92" t="s">
        <v>1356</v>
      </c>
      <c r="K273" s="92">
        <v>117</v>
      </c>
      <c r="L273" s="91">
        <f t="shared" si="34"/>
        <v>6.4</v>
      </c>
      <c r="M273" s="91">
        <f t="shared" si="35"/>
        <v>6.4</v>
      </c>
    </row>
    <row r="274" spans="1:13" x14ac:dyDescent="0.2">
      <c r="A274" s="58" t="s">
        <v>1953</v>
      </c>
      <c r="B274" s="59">
        <v>44247</v>
      </c>
      <c r="C274" s="58" t="s">
        <v>1954</v>
      </c>
      <c r="D274" s="92" t="s">
        <v>1436</v>
      </c>
      <c r="E274" s="58" t="str">
        <f t="shared" si="30"/>
        <v>Allen</v>
      </c>
      <c r="F274" s="58" t="str">
        <f t="shared" si="31"/>
        <v>Langenstrassen</v>
      </c>
      <c r="G274" s="58" t="str">
        <f t="shared" si="32"/>
        <v>Men Veteran</v>
      </c>
      <c r="H274" s="58" t="str">
        <f t="shared" si="33"/>
        <v>Penguin</v>
      </c>
      <c r="I274" s="92"/>
      <c r="J274" s="92" t="s">
        <v>1371</v>
      </c>
      <c r="K274" s="92">
        <v>128</v>
      </c>
      <c r="L274" s="91">
        <f t="shared" si="34"/>
        <v>19.3</v>
      </c>
      <c r="M274" s="91">
        <f t="shared" si="35"/>
        <v>19.3</v>
      </c>
    </row>
    <row r="275" spans="1:13" x14ac:dyDescent="0.2">
      <c r="A275" s="58" t="s">
        <v>1953</v>
      </c>
      <c r="B275" s="59">
        <v>44247</v>
      </c>
      <c r="C275" s="58" t="s">
        <v>1954</v>
      </c>
      <c r="D275" s="92" t="s">
        <v>1509</v>
      </c>
      <c r="E275" s="58" t="str">
        <f t="shared" si="30"/>
        <v>Annelien</v>
      </c>
      <c r="F275" s="58" t="str">
        <f t="shared" si="31"/>
        <v>Langenstrassen</v>
      </c>
      <c r="G275" s="58" t="str">
        <f t="shared" si="32"/>
        <v>Ladies Veteran</v>
      </c>
      <c r="H275" s="58" t="str">
        <f t="shared" si="33"/>
        <v>Penguin</v>
      </c>
      <c r="I275" s="92"/>
      <c r="J275" s="92" t="s">
        <v>1355</v>
      </c>
      <c r="K275" s="92">
        <v>133</v>
      </c>
      <c r="L275" s="91">
        <f t="shared" si="34"/>
        <v>11.5</v>
      </c>
      <c r="M275" s="91">
        <f t="shared" si="35"/>
        <v>11.5</v>
      </c>
    </row>
    <row r="276" spans="1:13" x14ac:dyDescent="0.2">
      <c r="A276" s="58" t="s">
        <v>1953</v>
      </c>
      <c r="B276" s="59">
        <v>44247</v>
      </c>
      <c r="C276" s="58" t="s">
        <v>1954</v>
      </c>
      <c r="D276" s="92" t="s">
        <v>781</v>
      </c>
      <c r="E276" s="58" t="str">
        <f t="shared" si="30"/>
        <v>Kevin</v>
      </c>
      <c r="F276" s="58" t="str">
        <f t="shared" si="31"/>
        <v>Page</v>
      </c>
      <c r="G276" s="58" t="str">
        <f t="shared" si="32"/>
        <v>Men U/21</v>
      </c>
      <c r="H276" s="58" t="str">
        <f t="shared" si="33"/>
        <v>Penguin</v>
      </c>
      <c r="I276" s="92"/>
      <c r="J276" s="92" t="s">
        <v>1356</v>
      </c>
      <c r="K276" s="92">
        <v>106</v>
      </c>
      <c r="L276" s="91">
        <f t="shared" si="34"/>
        <v>4.5</v>
      </c>
      <c r="M276" s="91">
        <f t="shared" si="35"/>
        <v>4.5</v>
      </c>
    </row>
    <row r="277" spans="1:13" x14ac:dyDescent="0.2">
      <c r="A277" s="58" t="s">
        <v>1953</v>
      </c>
      <c r="B277" s="59">
        <v>44247</v>
      </c>
      <c r="C277" s="58" t="s">
        <v>1954</v>
      </c>
      <c r="D277" s="92" t="s">
        <v>781</v>
      </c>
      <c r="E277" s="58" t="str">
        <f t="shared" si="30"/>
        <v>Kevin</v>
      </c>
      <c r="F277" s="58" t="str">
        <f t="shared" si="31"/>
        <v>Page</v>
      </c>
      <c r="G277" s="58" t="str">
        <f t="shared" si="32"/>
        <v>Men U/21</v>
      </c>
      <c r="H277" s="58" t="str">
        <f t="shared" si="33"/>
        <v>Penguin</v>
      </c>
      <c r="I277" s="92"/>
      <c r="J277" s="92" t="s">
        <v>1356</v>
      </c>
      <c r="K277" s="92">
        <v>104</v>
      </c>
      <c r="L277" s="91">
        <f t="shared" si="34"/>
        <v>4.2</v>
      </c>
      <c r="M277" s="91">
        <f t="shared" si="35"/>
        <v>4.2</v>
      </c>
    </row>
    <row r="278" spans="1:13" x14ac:dyDescent="0.2">
      <c r="A278" s="58" t="s">
        <v>1953</v>
      </c>
      <c r="B278" s="59">
        <v>44247</v>
      </c>
      <c r="C278" s="58" t="s">
        <v>1954</v>
      </c>
      <c r="D278" s="92" t="s">
        <v>505</v>
      </c>
      <c r="E278" s="58" t="str">
        <f t="shared" si="30"/>
        <v>Lesley</v>
      </c>
      <c r="F278" s="58" t="str">
        <f t="shared" si="31"/>
        <v>Page</v>
      </c>
      <c r="G278" s="58" t="str">
        <f t="shared" si="32"/>
        <v>Men Master</v>
      </c>
      <c r="H278" s="58" t="str">
        <f t="shared" si="33"/>
        <v>Penguin</v>
      </c>
      <c r="I278" s="92"/>
      <c r="J278" s="92" t="s">
        <v>1382</v>
      </c>
      <c r="K278" s="92">
        <v>54</v>
      </c>
      <c r="L278" s="91">
        <f t="shared" si="34"/>
        <v>2.6</v>
      </c>
      <c r="M278" s="91">
        <f t="shared" si="35"/>
        <v>2.6</v>
      </c>
    </row>
    <row r="279" spans="1:13" x14ac:dyDescent="0.2">
      <c r="A279" s="58" t="s">
        <v>1953</v>
      </c>
      <c r="B279" s="59">
        <v>44247</v>
      </c>
      <c r="C279" s="58" t="s">
        <v>1954</v>
      </c>
      <c r="D279" s="92" t="s">
        <v>505</v>
      </c>
      <c r="E279" s="58" t="str">
        <f t="shared" si="30"/>
        <v>Lesley</v>
      </c>
      <c r="F279" s="58" t="str">
        <f t="shared" si="31"/>
        <v>Page</v>
      </c>
      <c r="G279" s="58" t="str">
        <f t="shared" si="32"/>
        <v>Men Master</v>
      </c>
      <c r="H279" s="58" t="str">
        <f t="shared" si="33"/>
        <v>Penguin</v>
      </c>
      <c r="I279" s="92"/>
      <c r="J279" s="92" t="s">
        <v>1382</v>
      </c>
      <c r="K279" s="92">
        <v>69</v>
      </c>
      <c r="L279" s="91">
        <f t="shared" si="34"/>
        <v>4.5</v>
      </c>
      <c r="M279" s="91">
        <f t="shared" si="35"/>
        <v>4.5</v>
      </c>
    </row>
    <row r="280" spans="1:13" x14ac:dyDescent="0.2">
      <c r="A280" s="58" t="s">
        <v>1953</v>
      </c>
      <c r="B280" s="59">
        <v>44247</v>
      </c>
      <c r="C280" s="58" t="s">
        <v>1954</v>
      </c>
      <c r="D280" s="92" t="s">
        <v>505</v>
      </c>
      <c r="E280" s="58" t="str">
        <f t="shared" si="30"/>
        <v>Lesley</v>
      </c>
      <c r="F280" s="58" t="str">
        <f t="shared" si="31"/>
        <v>Page</v>
      </c>
      <c r="G280" s="58" t="str">
        <f t="shared" si="32"/>
        <v>Men Master</v>
      </c>
      <c r="H280" s="58" t="str">
        <f t="shared" si="33"/>
        <v>Penguin</v>
      </c>
      <c r="I280" s="92"/>
      <c r="J280" s="92" t="s">
        <v>1356</v>
      </c>
      <c r="K280" s="92">
        <v>110</v>
      </c>
      <c r="L280" s="91">
        <f t="shared" si="34"/>
        <v>5.2</v>
      </c>
      <c r="M280" s="91">
        <f t="shared" si="35"/>
        <v>5.2</v>
      </c>
    </row>
    <row r="281" spans="1:13" x14ac:dyDescent="0.2">
      <c r="A281" s="58" t="s">
        <v>1953</v>
      </c>
      <c r="B281" s="59">
        <v>44247</v>
      </c>
      <c r="C281" s="58" t="s">
        <v>1954</v>
      </c>
      <c r="D281" s="92" t="s">
        <v>505</v>
      </c>
      <c r="E281" s="58" t="str">
        <f t="shared" si="30"/>
        <v>Lesley</v>
      </c>
      <c r="F281" s="58" t="str">
        <f t="shared" si="31"/>
        <v>Page</v>
      </c>
      <c r="G281" s="58" t="str">
        <f t="shared" si="32"/>
        <v>Men Master</v>
      </c>
      <c r="H281" s="58" t="str">
        <f t="shared" si="33"/>
        <v>Penguin</v>
      </c>
      <c r="I281" s="92"/>
      <c r="J281" s="92" t="s">
        <v>1355</v>
      </c>
      <c r="K281" s="92">
        <v>75</v>
      </c>
      <c r="L281" s="91">
        <f t="shared" si="34"/>
        <v>1.6</v>
      </c>
      <c r="M281" s="91">
        <f t="shared" si="35"/>
        <v>1.6</v>
      </c>
    </row>
    <row r="282" spans="1:13" x14ac:dyDescent="0.2">
      <c r="A282" s="58" t="s">
        <v>1953</v>
      </c>
      <c r="B282" s="59">
        <v>44247</v>
      </c>
      <c r="C282" s="58" t="s">
        <v>1954</v>
      </c>
      <c r="D282" s="92" t="s">
        <v>1517</v>
      </c>
      <c r="E282" s="58" t="str">
        <f t="shared" si="30"/>
        <v>Phillip</v>
      </c>
      <c r="F282" s="58" t="str">
        <f t="shared" si="31"/>
        <v>Coetzee</v>
      </c>
      <c r="G282" s="58" t="str">
        <f t="shared" si="32"/>
        <v>Men Senior</v>
      </c>
      <c r="H282" s="58" t="str">
        <f t="shared" si="33"/>
        <v>Penguin</v>
      </c>
      <c r="I282" s="92"/>
      <c r="J282" s="92" t="s">
        <v>1355</v>
      </c>
      <c r="K282" s="92">
        <v>148</v>
      </c>
      <c r="L282" s="91">
        <f t="shared" si="34"/>
        <v>16.600000000000001</v>
      </c>
      <c r="M282" s="91">
        <f t="shared" si="35"/>
        <v>16.600000000000001</v>
      </c>
    </row>
    <row r="283" spans="1:13" x14ac:dyDescent="0.2">
      <c r="A283" s="58" t="s">
        <v>1953</v>
      </c>
      <c r="B283" s="59">
        <v>44247</v>
      </c>
      <c r="C283" s="58" t="s">
        <v>1954</v>
      </c>
      <c r="D283" s="92" t="s">
        <v>1517</v>
      </c>
      <c r="E283" s="58" t="str">
        <f t="shared" si="30"/>
        <v>Phillip</v>
      </c>
      <c r="F283" s="58" t="str">
        <f t="shared" si="31"/>
        <v>Coetzee</v>
      </c>
      <c r="G283" s="58" t="str">
        <f t="shared" si="32"/>
        <v>Men Senior</v>
      </c>
      <c r="H283" s="58" t="str">
        <f t="shared" si="33"/>
        <v>Penguin</v>
      </c>
      <c r="I283" s="92"/>
      <c r="J283" s="92" t="s">
        <v>1355</v>
      </c>
      <c r="K283" s="92">
        <v>114</v>
      </c>
      <c r="L283" s="91">
        <f t="shared" si="34"/>
        <v>6.8</v>
      </c>
      <c r="M283" s="91">
        <f t="shared" si="35"/>
        <v>6.8</v>
      </c>
    </row>
    <row r="284" spans="1:13" x14ac:dyDescent="0.2">
      <c r="A284" s="58" t="s">
        <v>1953</v>
      </c>
      <c r="B284" s="59">
        <v>44247</v>
      </c>
      <c r="C284" s="58" t="s">
        <v>1954</v>
      </c>
      <c r="D284" s="92" t="s">
        <v>1517</v>
      </c>
      <c r="E284" s="58" t="str">
        <f t="shared" si="30"/>
        <v>Phillip</v>
      </c>
      <c r="F284" s="58" t="str">
        <f t="shared" si="31"/>
        <v>Coetzee</v>
      </c>
      <c r="G284" s="58" t="str">
        <f t="shared" si="32"/>
        <v>Men Senior</v>
      </c>
      <c r="H284" s="58" t="str">
        <f t="shared" si="33"/>
        <v>Penguin</v>
      </c>
      <c r="I284" s="92"/>
      <c r="J284" s="92" t="s">
        <v>1371</v>
      </c>
      <c r="K284" s="92">
        <v>106</v>
      </c>
      <c r="L284" s="91">
        <f t="shared" si="34"/>
        <v>10.7</v>
      </c>
      <c r="M284" s="91">
        <f t="shared" si="35"/>
        <v>10.7</v>
      </c>
    </row>
    <row r="285" spans="1:13" x14ac:dyDescent="0.2">
      <c r="A285" s="58" t="s">
        <v>1953</v>
      </c>
      <c r="B285" s="59">
        <v>44247</v>
      </c>
      <c r="C285" s="58" t="s">
        <v>1954</v>
      </c>
      <c r="D285" s="92" t="s">
        <v>1776</v>
      </c>
      <c r="E285" s="58" t="str">
        <f t="shared" si="30"/>
        <v>Pieter</v>
      </c>
      <c r="F285" s="58" t="str">
        <f t="shared" si="31"/>
        <v>Jansen Van Vuuren</v>
      </c>
      <c r="G285" s="58" t="str">
        <f t="shared" si="32"/>
        <v>Men Senior</v>
      </c>
      <c r="H285" s="58" t="str">
        <f t="shared" si="33"/>
        <v>Penguin</v>
      </c>
      <c r="I285" s="92"/>
      <c r="J285" s="92" t="s">
        <v>20</v>
      </c>
      <c r="K285" s="92">
        <v>68</v>
      </c>
      <c r="L285" s="91">
        <f t="shared" si="34"/>
        <v>1.1000000000000001</v>
      </c>
      <c r="M285" s="91">
        <f t="shared" si="35"/>
        <v>1.1000000000000001</v>
      </c>
    </row>
    <row r="286" spans="1:13" x14ac:dyDescent="0.2">
      <c r="A286" s="58" t="s">
        <v>1953</v>
      </c>
      <c r="B286" s="59">
        <v>44247</v>
      </c>
      <c r="C286" s="58" t="s">
        <v>1954</v>
      </c>
      <c r="D286" s="92" t="s">
        <v>1776</v>
      </c>
      <c r="E286" s="58" t="str">
        <f t="shared" si="30"/>
        <v>Pieter</v>
      </c>
      <c r="F286" s="58" t="str">
        <f t="shared" si="31"/>
        <v>Jansen Van Vuuren</v>
      </c>
      <c r="G286" s="58" t="str">
        <f t="shared" si="32"/>
        <v>Men Senior</v>
      </c>
      <c r="H286" s="58" t="str">
        <f t="shared" si="33"/>
        <v>Penguin</v>
      </c>
      <c r="I286" s="92"/>
      <c r="J286" s="92" t="s">
        <v>1371</v>
      </c>
      <c r="K286" s="92">
        <v>118</v>
      </c>
      <c r="L286" s="91">
        <f t="shared" si="34"/>
        <v>15</v>
      </c>
      <c r="M286" s="91">
        <f t="shared" si="35"/>
        <v>15</v>
      </c>
    </row>
    <row r="287" spans="1:13" x14ac:dyDescent="0.2">
      <c r="A287" s="58" t="s">
        <v>1953</v>
      </c>
      <c r="B287" s="59">
        <v>44247</v>
      </c>
      <c r="C287" s="58" t="s">
        <v>1954</v>
      </c>
      <c r="D287" s="92" t="s">
        <v>671</v>
      </c>
      <c r="E287" s="58" t="str">
        <f t="shared" si="30"/>
        <v>Corne</v>
      </c>
      <c r="F287" s="58" t="str">
        <f t="shared" si="31"/>
        <v>Van Niekerk</v>
      </c>
      <c r="G287" s="58" t="str">
        <f t="shared" si="32"/>
        <v>Men Senior</v>
      </c>
      <c r="H287" s="58" t="str">
        <f t="shared" si="33"/>
        <v>Penguin</v>
      </c>
      <c r="I287" s="92"/>
      <c r="J287" s="92" t="s">
        <v>8</v>
      </c>
      <c r="K287" s="92">
        <v>66</v>
      </c>
      <c r="L287" s="91">
        <f t="shared" si="34"/>
        <v>2.2999999999999998</v>
      </c>
      <c r="M287" s="91">
        <f t="shared" si="35"/>
        <v>2.2999999999999998</v>
      </c>
    </row>
    <row r="288" spans="1:13" x14ac:dyDescent="0.2">
      <c r="A288" s="58" t="s">
        <v>1953</v>
      </c>
      <c r="B288" s="59">
        <v>44247</v>
      </c>
      <c r="C288" s="58" t="s">
        <v>1954</v>
      </c>
      <c r="D288" s="92" t="s">
        <v>671</v>
      </c>
      <c r="E288" s="58" t="str">
        <f t="shared" si="30"/>
        <v>Corne</v>
      </c>
      <c r="F288" s="58" t="str">
        <f t="shared" si="31"/>
        <v>Van Niekerk</v>
      </c>
      <c r="G288" s="58" t="str">
        <f t="shared" si="32"/>
        <v>Men Senior</v>
      </c>
      <c r="H288" s="58" t="str">
        <f t="shared" si="33"/>
        <v>Penguin</v>
      </c>
      <c r="I288" s="92"/>
      <c r="J288" s="92"/>
      <c r="K288" s="92"/>
      <c r="L288" s="91" t="str">
        <f t="shared" si="34"/>
        <v/>
      </c>
      <c r="M288" s="91" t="str">
        <f t="shared" si="35"/>
        <v/>
      </c>
    </row>
    <row r="289" spans="1:13" x14ac:dyDescent="0.2">
      <c r="A289" s="58" t="s">
        <v>1953</v>
      </c>
      <c r="B289" s="59">
        <v>44247</v>
      </c>
      <c r="C289" s="58" t="s">
        <v>1954</v>
      </c>
      <c r="D289" s="92" t="s">
        <v>561</v>
      </c>
      <c r="E289" s="58" t="str">
        <f t="shared" si="30"/>
        <v>Frans</v>
      </c>
      <c r="F289" s="58" t="str">
        <f t="shared" si="31"/>
        <v>Klimas</v>
      </c>
      <c r="G289" s="58" t="str">
        <f t="shared" si="32"/>
        <v>Men Grand Masters</v>
      </c>
      <c r="H289" s="58" t="str">
        <f t="shared" si="33"/>
        <v>Penguin</v>
      </c>
      <c r="I289" s="92" t="s">
        <v>19</v>
      </c>
      <c r="J289" s="92"/>
      <c r="K289" s="92">
        <v>46</v>
      </c>
      <c r="L289" s="91">
        <f t="shared" si="34"/>
        <v>1</v>
      </c>
      <c r="M289" s="91">
        <f t="shared" si="35"/>
        <v>1</v>
      </c>
    </row>
    <row r="290" spans="1:13" x14ac:dyDescent="0.2">
      <c r="A290" s="58" t="s">
        <v>1953</v>
      </c>
      <c r="B290" s="59">
        <v>44247</v>
      </c>
      <c r="C290" s="58" t="s">
        <v>1954</v>
      </c>
      <c r="D290" s="92" t="s">
        <v>758</v>
      </c>
      <c r="E290" s="58" t="str">
        <f t="shared" si="30"/>
        <v>Henri</v>
      </c>
      <c r="F290" s="58" t="str">
        <f t="shared" si="31"/>
        <v>Snyman</v>
      </c>
      <c r="G290" s="58" t="str">
        <f t="shared" si="32"/>
        <v>Men Veteran</v>
      </c>
      <c r="H290" s="58" t="str">
        <f t="shared" si="33"/>
        <v>Penguin</v>
      </c>
      <c r="I290" s="92"/>
      <c r="J290" s="92" t="s">
        <v>1355</v>
      </c>
      <c r="K290" s="92">
        <v>137</v>
      </c>
      <c r="L290" s="91">
        <f t="shared" si="34"/>
        <v>12.8</v>
      </c>
      <c r="M290" s="91">
        <f t="shared" si="35"/>
        <v>12.8</v>
      </c>
    </row>
    <row r="291" spans="1:13" x14ac:dyDescent="0.2">
      <c r="A291" s="58" t="s">
        <v>1953</v>
      </c>
      <c r="B291" s="59">
        <v>44247</v>
      </c>
      <c r="C291" s="58" t="s">
        <v>1954</v>
      </c>
      <c r="D291" s="92" t="s">
        <v>758</v>
      </c>
      <c r="E291" s="58" t="str">
        <f t="shared" si="30"/>
        <v>Henri</v>
      </c>
      <c r="F291" s="58" t="str">
        <f t="shared" si="31"/>
        <v>Snyman</v>
      </c>
      <c r="G291" s="58" t="str">
        <f t="shared" si="32"/>
        <v>Men Veteran</v>
      </c>
      <c r="H291" s="58" t="str">
        <f t="shared" si="33"/>
        <v>Penguin</v>
      </c>
      <c r="I291" s="92"/>
      <c r="J291" s="92" t="s">
        <v>1355</v>
      </c>
      <c r="K291" s="92">
        <v>176</v>
      </c>
      <c r="L291" s="91">
        <f t="shared" si="34"/>
        <v>30.1</v>
      </c>
      <c r="M291" s="91">
        <f t="shared" si="35"/>
        <v>30.1</v>
      </c>
    </row>
    <row r="292" spans="1:13" x14ac:dyDescent="0.2">
      <c r="A292" s="58" t="s">
        <v>1953</v>
      </c>
      <c r="B292" s="59">
        <v>44247</v>
      </c>
      <c r="C292" s="58" t="s">
        <v>1954</v>
      </c>
      <c r="D292" s="92" t="s">
        <v>758</v>
      </c>
      <c r="E292" s="58" t="str">
        <f t="shared" si="30"/>
        <v>Henri</v>
      </c>
      <c r="F292" s="58" t="str">
        <f t="shared" si="31"/>
        <v>Snyman</v>
      </c>
      <c r="G292" s="58" t="str">
        <f t="shared" si="32"/>
        <v>Men Veteran</v>
      </c>
      <c r="H292" s="58" t="str">
        <f t="shared" si="33"/>
        <v>Penguin</v>
      </c>
      <c r="I292" s="92"/>
      <c r="J292" s="92" t="s">
        <v>1355</v>
      </c>
      <c r="K292" s="92">
        <v>92</v>
      </c>
      <c r="L292" s="91">
        <f t="shared" si="34"/>
        <v>3.3</v>
      </c>
      <c r="M292" s="91">
        <f t="shared" si="35"/>
        <v>3.3</v>
      </c>
    </row>
    <row r="293" spans="1:13" x14ac:dyDescent="0.2">
      <c r="A293" s="58" t="s">
        <v>1953</v>
      </c>
      <c r="B293" s="59">
        <v>44247</v>
      </c>
      <c r="C293" s="58" t="s">
        <v>1954</v>
      </c>
      <c r="D293" s="92" t="s">
        <v>758</v>
      </c>
      <c r="E293" s="58" t="str">
        <f t="shared" si="30"/>
        <v>Henri</v>
      </c>
      <c r="F293" s="58" t="str">
        <f t="shared" si="31"/>
        <v>Snyman</v>
      </c>
      <c r="G293" s="58" t="str">
        <f t="shared" si="32"/>
        <v>Men Veteran</v>
      </c>
      <c r="H293" s="58" t="str">
        <f t="shared" si="33"/>
        <v>Penguin</v>
      </c>
      <c r="I293" s="92"/>
      <c r="J293" s="92" t="s">
        <v>1355</v>
      </c>
      <c r="K293" s="92">
        <v>110</v>
      </c>
      <c r="L293" s="91">
        <f t="shared" si="34"/>
        <v>6</v>
      </c>
      <c r="M293" s="91">
        <f t="shared" si="35"/>
        <v>6</v>
      </c>
    </row>
    <row r="294" spans="1:13" x14ac:dyDescent="0.2">
      <c r="A294" s="58" t="s">
        <v>1953</v>
      </c>
      <c r="B294" s="59">
        <v>44247</v>
      </c>
      <c r="C294" s="58" t="s">
        <v>1954</v>
      </c>
      <c r="D294" s="92" t="s">
        <v>758</v>
      </c>
      <c r="E294" s="58" t="str">
        <f t="shared" si="30"/>
        <v>Henri</v>
      </c>
      <c r="F294" s="58" t="str">
        <f t="shared" si="31"/>
        <v>Snyman</v>
      </c>
      <c r="G294" s="58" t="str">
        <f t="shared" si="32"/>
        <v>Men Veteran</v>
      </c>
      <c r="H294" s="58" t="str">
        <f t="shared" si="33"/>
        <v>Penguin</v>
      </c>
      <c r="I294" s="92"/>
      <c r="J294" s="92" t="s">
        <v>1355</v>
      </c>
      <c r="K294" s="92">
        <v>111</v>
      </c>
      <c r="L294" s="91">
        <f t="shared" si="34"/>
        <v>6.2</v>
      </c>
      <c r="M294" s="91">
        <f t="shared" si="35"/>
        <v>6.2</v>
      </c>
    </row>
    <row r="295" spans="1:13" x14ac:dyDescent="0.2">
      <c r="A295" s="58" t="s">
        <v>1953</v>
      </c>
      <c r="B295" s="59">
        <v>44247</v>
      </c>
      <c r="C295" s="58" t="s">
        <v>1954</v>
      </c>
      <c r="D295" s="92" t="s">
        <v>758</v>
      </c>
      <c r="E295" s="58" t="str">
        <f t="shared" si="30"/>
        <v>Henri</v>
      </c>
      <c r="F295" s="58" t="str">
        <f t="shared" si="31"/>
        <v>Snyman</v>
      </c>
      <c r="G295" s="58" t="str">
        <f t="shared" si="32"/>
        <v>Men Veteran</v>
      </c>
      <c r="H295" s="58" t="str">
        <f t="shared" si="33"/>
        <v>Penguin</v>
      </c>
      <c r="I295" s="92"/>
      <c r="J295" s="92" t="s">
        <v>1355</v>
      </c>
      <c r="K295" s="92">
        <v>77</v>
      </c>
      <c r="L295" s="91">
        <f t="shared" si="34"/>
        <v>1.8</v>
      </c>
      <c r="M295" s="91">
        <f t="shared" si="35"/>
        <v>1.8</v>
      </c>
    </row>
    <row r="296" spans="1:13" x14ac:dyDescent="0.2">
      <c r="A296" s="58" t="s">
        <v>1953</v>
      </c>
      <c r="B296" s="59">
        <v>44247</v>
      </c>
      <c r="C296" s="58" t="s">
        <v>1954</v>
      </c>
      <c r="D296" s="92" t="s">
        <v>758</v>
      </c>
      <c r="E296" s="58" t="str">
        <f t="shared" si="30"/>
        <v>Henri</v>
      </c>
      <c r="F296" s="58" t="str">
        <f t="shared" si="31"/>
        <v>Snyman</v>
      </c>
      <c r="G296" s="58" t="str">
        <f t="shared" si="32"/>
        <v>Men Veteran</v>
      </c>
      <c r="H296" s="58" t="str">
        <f t="shared" si="33"/>
        <v>Penguin</v>
      </c>
      <c r="I296" s="92"/>
      <c r="J296" s="92" t="s">
        <v>1356</v>
      </c>
      <c r="K296" s="92">
        <v>101</v>
      </c>
      <c r="L296" s="91">
        <f t="shared" si="34"/>
        <v>3.8</v>
      </c>
      <c r="M296" s="91">
        <f t="shared" si="35"/>
        <v>3.8</v>
      </c>
    </row>
    <row r="297" spans="1:13" x14ac:dyDescent="0.2">
      <c r="A297" s="58" t="s">
        <v>1953</v>
      </c>
      <c r="B297" s="59">
        <v>44247</v>
      </c>
      <c r="C297" s="58" t="s">
        <v>1954</v>
      </c>
      <c r="D297" s="92" t="s">
        <v>860</v>
      </c>
      <c r="E297" s="58" t="str">
        <f t="shared" si="30"/>
        <v>Henno</v>
      </c>
      <c r="F297" s="58" t="str">
        <f t="shared" si="31"/>
        <v>Snyman</v>
      </c>
      <c r="G297" s="58" t="str">
        <f t="shared" si="32"/>
        <v>Men Veteran</v>
      </c>
      <c r="H297" s="58" t="str">
        <f t="shared" si="33"/>
        <v>Penguin</v>
      </c>
      <c r="I297" s="92"/>
      <c r="J297" s="92" t="s">
        <v>1356</v>
      </c>
      <c r="K297" s="92">
        <v>109</v>
      </c>
      <c r="L297" s="91">
        <f t="shared" si="34"/>
        <v>5</v>
      </c>
      <c r="M297" s="91">
        <f t="shared" si="35"/>
        <v>5</v>
      </c>
    </row>
    <row r="298" spans="1:13" x14ac:dyDescent="0.2">
      <c r="A298" s="58" t="s">
        <v>1953</v>
      </c>
      <c r="B298" s="59">
        <v>44247</v>
      </c>
      <c r="C298" s="58" t="s">
        <v>1954</v>
      </c>
      <c r="D298" s="92" t="s">
        <v>860</v>
      </c>
      <c r="E298" s="58" t="str">
        <f t="shared" si="30"/>
        <v>Henno</v>
      </c>
      <c r="F298" s="58" t="str">
        <f t="shared" si="31"/>
        <v>Snyman</v>
      </c>
      <c r="G298" s="58" t="str">
        <f t="shared" si="32"/>
        <v>Men Veteran</v>
      </c>
      <c r="H298" s="58" t="str">
        <f t="shared" si="33"/>
        <v>Penguin</v>
      </c>
      <c r="I298" s="92"/>
      <c r="J298" s="92" t="s">
        <v>1356</v>
      </c>
      <c r="K298" s="92">
        <v>97</v>
      </c>
      <c r="L298" s="91">
        <f t="shared" si="34"/>
        <v>3.3</v>
      </c>
      <c r="M298" s="91">
        <f t="shared" si="35"/>
        <v>3.3</v>
      </c>
    </row>
    <row r="299" spans="1:13" x14ac:dyDescent="0.2">
      <c r="A299" s="58" t="s">
        <v>1953</v>
      </c>
      <c r="B299" s="59">
        <v>44247</v>
      </c>
      <c r="C299" s="58" t="s">
        <v>1954</v>
      </c>
      <c r="D299" s="92" t="s">
        <v>860</v>
      </c>
      <c r="E299" s="58" t="str">
        <f t="shared" si="30"/>
        <v>Henno</v>
      </c>
      <c r="F299" s="58" t="str">
        <f t="shared" si="31"/>
        <v>Snyman</v>
      </c>
      <c r="G299" s="58" t="str">
        <f t="shared" si="32"/>
        <v>Men Veteran</v>
      </c>
      <c r="H299" s="58" t="str">
        <f t="shared" si="33"/>
        <v>Penguin</v>
      </c>
      <c r="I299" s="92"/>
      <c r="J299" s="92" t="s">
        <v>1355</v>
      </c>
      <c r="K299" s="92">
        <v>139</v>
      </c>
      <c r="L299" s="91">
        <f t="shared" si="34"/>
        <v>13.4</v>
      </c>
      <c r="M299" s="91">
        <f t="shared" si="35"/>
        <v>13.4</v>
      </c>
    </row>
    <row r="300" spans="1:13" x14ac:dyDescent="0.2">
      <c r="A300" s="58" t="s">
        <v>1953</v>
      </c>
      <c r="B300" s="59">
        <v>44247</v>
      </c>
      <c r="C300" s="58" t="s">
        <v>1954</v>
      </c>
      <c r="D300" s="92" t="s">
        <v>860</v>
      </c>
      <c r="E300" s="58" t="str">
        <f t="shared" si="30"/>
        <v>Henno</v>
      </c>
      <c r="F300" s="58" t="str">
        <f t="shared" si="31"/>
        <v>Snyman</v>
      </c>
      <c r="G300" s="58" t="str">
        <f t="shared" si="32"/>
        <v>Men Veteran</v>
      </c>
      <c r="H300" s="58" t="str">
        <f t="shared" si="33"/>
        <v>Penguin</v>
      </c>
      <c r="I300" s="92"/>
      <c r="J300" s="92" t="s">
        <v>1355</v>
      </c>
      <c r="K300" s="92">
        <v>77</v>
      </c>
      <c r="L300" s="91">
        <f t="shared" si="34"/>
        <v>1.8</v>
      </c>
      <c r="M300" s="91">
        <f t="shared" si="35"/>
        <v>1.8</v>
      </c>
    </row>
    <row r="301" spans="1:13" x14ac:dyDescent="0.2">
      <c r="A301" s="58" t="s">
        <v>1953</v>
      </c>
      <c r="B301" s="59">
        <v>44247</v>
      </c>
      <c r="C301" s="58" t="s">
        <v>1954</v>
      </c>
      <c r="D301" s="92" t="s">
        <v>860</v>
      </c>
      <c r="E301" s="58" t="str">
        <f t="shared" si="30"/>
        <v>Henno</v>
      </c>
      <c r="F301" s="58" t="str">
        <f t="shared" si="31"/>
        <v>Snyman</v>
      </c>
      <c r="G301" s="58" t="str">
        <f t="shared" si="32"/>
        <v>Men Veteran</v>
      </c>
      <c r="H301" s="58" t="str">
        <f t="shared" si="33"/>
        <v>Penguin</v>
      </c>
      <c r="I301" s="92"/>
      <c r="J301" s="92" t="s">
        <v>1355</v>
      </c>
      <c r="K301" s="92">
        <v>139</v>
      </c>
      <c r="L301" s="91">
        <f t="shared" si="34"/>
        <v>13.4</v>
      </c>
      <c r="M301" s="91">
        <f t="shared" si="35"/>
        <v>13.4</v>
      </c>
    </row>
    <row r="302" spans="1:13" x14ac:dyDescent="0.2">
      <c r="A302" s="58" t="s">
        <v>1953</v>
      </c>
      <c r="B302" s="59">
        <v>44247</v>
      </c>
      <c r="C302" s="58" t="s">
        <v>1954</v>
      </c>
      <c r="D302" s="92" t="s">
        <v>860</v>
      </c>
      <c r="E302" s="58" t="str">
        <f t="shared" si="30"/>
        <v>Henno</v>
      </c>
      <c r="F302" s="58" t="str">
        <f t="shared" si="31"/>
        <v>Snyman</v>
      </c>
      <c r="G302" s="58" t="str">
        <f t="shared" si="32"/>
        <v>Men Veteran</v>
      </c>
      <c r="H302" s="58" t="str">
        <f t="shared" si="33"/>
        <v>Penguin</v>
      </c>
      <c r="I302" s="92"/>
      <c r="J302" s="92" t="s">
        <v>1355</v>
      </c>
      <c r="K302" s="92">
        <v>155</v>
      </c>
      <c r="L302" s="91">
        <f t="shared" si="34"/>
        <v>19.5</v>
      </c>
      <c r="M302" s="91">
        <f t="shared" si="35"/>
        <v>19.5</v>
      </c>
    </row>
    <row r="303" spans="1:13" x14ac:dyDescent="0.2">
      <c r="A303" s="58" t="s">
        <v>1953</v>
      </c>
      <c r="B303" s="59">
        <v>44247</v>
      </c>
      <c r="C303" s="58" t="s">
        <v>1954</v>
      </c>
      <c r="D303" s="92" t="s">
        <v>860</v>
      </c>
      <c r="E303" s="58" t="str">
        <f t="shared" si="30"/>
        <v>Henno</v>
      </c>
      <c r="F303" s="58" t="str">
        <f t="shared" si="31"/>
        <v>Snyman</v>
      </c>
      <c r="G303" s="58" t="str">
        <f t="shared" si="32"/>
        <v>Men Veteran</v>
      </c>
      <c r="H303" s="58" t="str">
        <f t="shared" si="33"/>
        <v>Penguin</v>
      </c>
      <c r="I303" s="92"/>
      <c r="J303" s="92" t="s">
        <v>1355</v>
      </c>
      <c r="K303" s="92">
        <v>121</v>
      </c>
      <c r="L303" s="91">
        <f t="shared" si="34"/>
        <v>8.3000000000000007</v>
      </c>
      <c r="M303" s="91">
        <f t="shared" si="35"/>
        <v>8.3000000000000007</v>
      </c>
    </row>
    <row r="304" spans="1:13" x14ac:dyDescent="0.2">
      <c r="A304" s="58" t="s">
        <v>1953</v>
      </c>
      <c r="B304" s="59">
        <v>44247</v>
      </c>
      <c r="C304" s="58" t="s">
        <v>1954</v>
      </c>
      <c r="D304" s="92" t="s">
        <v>860</v>
      </c>
      <c r="E304" s="58" t="str">
        <f t="shared" si="30"/>
        <v>Henno</v>
      </c>
      <c r="F304" s="58" t="str">
        <f t="shared" si="31"/>
        <v>Snyman</v>
      </c>
      <c r="G304" s="58" t="str">
        <f t="shared" si="32"/>
        <v>Men Veteran</v>
      </c>
      <c r="H304" s="58" t="str">
        <f t="shared" si="33"/>
        <v>Penguin</v>
      </c>
      <c r="I304" s="92"/>
      <c r="J304" s="92" t="s">
        <v>1355</v>
      </c>
      <c r="K304" s="92">
        <v>107</v>
      </c>
      <c r="L304" s="91">
        <f t="shared" si="34"/>
        <v>5.5</v>
      </c>
      <c r="M304" s="91">
        <f t="shared" si="35"/>
        <v>5.5</v>
      </c>
    </row>
    <row r="305" spans="1:13" x14ac:dyDescent="0.2">
      <c r="A305" s="58" t="s">
        <v>1953</v>
      </c>
      <c r="B305" s="59">
        <v>44247</v>
      </c>
      <c r="C305" s="58" t="s">
        <v>1954</v>
      </c>
      <c r="D305" s="92" t="s">
        <v>690</v>
      </c>
      <c r="E305" s="58" t="str">
        <f t="shared" si="30"/>
        <v>Chris Junior</v>
      </c>
      <c r="F305" s="58" t="str">
        <f t="shared" si="31"/>
        <v>Orffer</v>
      </c>
      <c r="G305" s="58" t="str">
        <f t="shared" si="32"/>
        <v>Men Senior</v>
      </c>
      <c r="H305" s="58" t="str">
        <f t="shared" si="33"/>
        <v>Penguin</v>
      </c>
      <c r="I305" s="92"/>
      <c r="J305" s="92" t="s">
        <v>1355</v>
      </c>
      <c r="K305" s="92">
        <v>142</v>
      </c>
      <c r="L305" s="91">
        <f t="shared" si="34"/>
        <v>14.4</v>
      </c>
      <c r="M305" s="91">
        <f t="shared" si="35"/>
        <v>14.4</v>
      </c>
    </row>
    <row r="306" spans="1:13" x14ac:dyDescent="0.2">
      <c r="A306" s="58" t="s">
        <v>1953</v>
      </c>
      <c r="B306" s="59">
        <v>44247</v>
      </c>
      <c r="C306" s="58" t="s">
        <v>1954</v>
      </c>
      <c r="D306" s="92" t="s">
        <v>690</v>
      </c>
      <c r="E306" s="58" t="str">
        <f t="shared" si="30"/>
        <v>Chris Junior</v>
      </c>
      <c r="F306" s="58" t="str">
        <f t="shared" si="31"/>
        <v>Orffer</v>
      </c>
      <c r="G306" s="58" t="str">
        <f t="shared" si="32"/>
        <v>Men Senior</v>
      </c>
      <c r="H306" s="58" t="str">
        <f t="shared" si="33"/>
        <v>Penguin</v>
      </c>
      <c r="I306" s="92"/>
      <c r="J306" s="92" t="s">
        <v>1371</v>
      </c>
      <c r="K306" s="92">
        <v>108</v>
      </c>
      <c r="L306" s="91">
        <f t="shared" si="34"/>
        <v>11.3</v>
      </c>
      <c r="M306" s="91">
        <f t="shared" si="35"/>
        <v>11.3</v>
      </c>
    </row>
    <row r="307" spans="1:13" x14ac:dyDescent="0.2">
      <c r="A307" s="58" t="s">
        <v>1953</v>
      </c>
      <c r="B307" s="59">
        <v>44247</v>
      </c>
      <c r="C307" s="58" t="s">
        <v>1954</v>
      </c>
      <c r="D307" s="92" t="s">
        <v>504</v>
      </c>
      <c r="E307" s="58" t="str">
        <f t="shared" si="30"/>
        <v>Charles</v>
      </c>
      <c r="F307" s="58" t="str">
        <f t="shared" si="31"/>
        <v>Bothma</v>
      </c>
      <c r="G307" s="58" t="str">
        <f t="shared" si="32"/>
        <v>Men Grand Masters</v>
      </c>
      <c r="H307" s="58" t="str">
        <f t="shared" si="33"/>
        <v>Penguin</v>
      </c>
      <c r="I307" s="92"/>
      <c r="J307" s="92" t="s">
        <v>20</v>
      </c>
      <c r="K307" s="92">
        <v>90</v>
      </c>
      <c r="L307" s="91">
        <f t="shared" si="34"/>
        <v>2.7</v>
      </c>
      <c r="M307" s="91">
        <f t="shared" si="35"/>
        <v>2.7</v>
      </c>
    </row>
    <row r="308" spans="1:13" x14ac:dyDescent="0.2">
      <c r="A308" s="58" t="s">
        <v>1953</v>
      </c>
      <c r="B308" s="59">
        <v>44247</v>
      </c>
      <c r="C308" s="58" t="s">
        <v>1954</v>
      </c>
      <c r="D308" s="92" t="s">
        <v>504</v>
      </c>
      <c r="E308" s="58" t="str">
        <f t="shared" si="30"/>
        <v>Charles</v>
      </c>
      <c r="F308" s="58" t="str">
        <f t="shared" si="31"/>
        <v>Bothma</v>
      </c>
      <c r="G308" s="58" t="str">
        <f t="shared" si="32"/>
        <v>Men Grand Masters</v>
      </c>
      <c r="H308" s="58" t="str">
        <f t="shared" si="33"/>
        <v>Penguin</v>
      </c>
      <c r="I308" s="92"/>
      <c r="J308" s="92" t="s">
        <v>1355</v>
      </c>
      <c r="K308" s="92">
        <v>172</v>
      </c>
      <c r="L308" s="91">
        <f t="shared" si="34"/>
        <v>27.8</v>
      </c>
      <c r="M308" s="91">
        <f t="shared" si="35"/>
        <v>27.8</v>
      </c>
    </row>
    <row r="309" spans="1:13" x14ac:dyDescent="0.2">
      <c r="A309" s="58" t="s">
        <v>1953</v>
      </c>
      <c r="B309" s="59">
        <v>44247</v>
      </c>
      <c r="C309" s="58" t="s">
        <v>1954</v>
      </c>
      <c r="D309" s="92" t="s">
        <v>504</v>
      </c>
      <c r="E309" s="58" t="str">
        <f t="shared" si="30"/>
        <v>Charles</v>
      </c>
      <c r="F309" s="58" t="str">
        <f t="shared" si="31"/>
        <v>Bothma</v>
      </c>
      <c r="G309" s="58" t="str">
        <f t="shared" si="32"/>
        <v>Men Grand Masters</v>
      </c>
      <c r="H309" s="58" t="str">
        <f t="shared" si="33"/>
        <v>Penguin</v>
      </c>
      <c r="I309" s="92"/>
      <c r="J309" s="92" t="s">
        <v>1356</v>
      </c>
      <c r="K309" s="92">
        <v>95</v>
      </c>
      <c r="L309" s="91">
        <f t="shared" si="34"/>
        <v>3.1</v>
      </c>
      <c r="M309" s="91">
        <f t="shared" si="35"/>
        <v>3.1</v>
      </c>
    </row>
    <row r="310" spans="1:13" x14ac:dyDescent="0.2">
      <c r="A310" s="58" t="s">
        <v>1953</v>
      </c>
      <c r="B310" s="59">
        <v>44247</v>
      </c>
      <c r="C310" s="58" t="s">
        <v>1954</v>
      </c>
      <c r="D310" s="92" t="s">
        <v>1728</v>
      </c>
      <c r="E310" s="58" t="str">
        <f t="shared" si="30"/>
        <v>Clinton</v>
      </c>
      <c r="F310" s="58" t="str">
        <f t="shared" si="31"/>
        <v>Barnhard</v>
      </c>
      <c r="G310" s="58" t="str">
        <f t="shared" si="32"/>
        <v>Men Senior</v>
      </c>
      <c r="H310" s="58" t="str">
        <f t="shared" si="33"/>
        <v>Henties Bay</v>
      </c>
      <c r="I310" s="92"/>
      <c r="J310" s="92" t="s">
        <v>1355</v>
      </c>
      <c r="K310" s="92">
        <v>153</v>
      </c>
      <c r="L310" s="91">
        <f t="shared" si="34"/>
        <v>18.600000000000001</v>
      </c>
      <c r="M310" s="91">
        <f t="shared" si="35"/>
        <v>18.600000000000001</v>
      </c>
    </row>
    <row r="311" spans="1:13" x14ac:dyDescent="0.2">
      <c r="A311" s="58" t="s">
        <v>1953</v>
      </c>
      <c r="B311" s="59">
        <v>44247</v>
      </c>
      <c r="C311" s="58" t="s">
        <v>1954</v>
      </c>
      <c r="D311" s="92" t="s">
        <v>1728</v>
      </c>
      <c r="E311" s="58" t="str">
        <f t="shared" si="30"/>
        <v>Clinton</v>
      </c>
      <c r="F311" s="58" t="str">
        <f t="shared" si="31"/>
        <v>Barnhard</v>
      </c>
      <c r="G311" s="58" t="str">
        <f t="shared" si="32"/>
        <v>Men Senior</v>
      </c>
      <c r="H311" s="58" t="str">
        <f t="shared" si="33"/>
        <v>Henties Bay</v>
      </c>
      <c r="I311" s="92"/>
      <c r="J311" s="92" t="s">
        <v>1355</v>
      </c>
      <c r="K311" s="92">
        <v>108</v>
      </c>
      <c r="L311" s="91">
        <f t="shared" si="34"/>
        <v>5.6</v>
      </c>
      <c r="M311" s="91">
        <f t="shared" si="35"/>
        <v>5.6</v>
      </c>
    </row>
    <row r="312" spans="1:13" x14ac:dyDescent="0.2">
      <c r="A312" s="58" t="s">
        <v>1953</v>
      </c>
      <c r="B312" s="59">
        <v>44247</v>
      </c>
      <c r="C312" s="58" t="s">
        <v>1954</v>
      </c>
      <c r="D312" s="92" t="s">
        <v>1728</v>
      </c>
      <c r="E312" s="58" t="str">
        <f t="shared" si="30"/>
        <v>Clinton</v>
      </c>
      <c r="F312" s="58" t="str">
        <f t="shared" si="31"/>
        <v>Barnhard</v>
      </c>
      <c r="G312" s="58" t="str">
        <f t="shared" si="32"/>
        <v>Men Senior</v>
      </c>
      <c r="H312" s="58" t="str">
        <f t="shared" si="33"/>
        <v>Henties Bay</v>
      </c>
      <c r="I312" s="92"/>
      <c r="J312" s="92" t="s">
        <v>1355</v>
      </c>
      <c r="K312" s="92">
        <v>120</v>
      </c>
      <c r="L312" s="91">
        <f t="shared" si="34"/>
        <v>8.1</v>
      </c>
      <c r="M312" s="91">
        <f t="shared" si="35"/>
        <v>8.1</v>
      </c>
    </row>
    <row r="313" spans="1:13" x14ac:dyDescent="0.2">
      <c r="A313" s="58" t="s">
        <v>1953</v>
      </c>
      <c r="B313" s="59">
        <v>44247</v>
      </c>
      <c r="C313" s="58" t="s">
        <v>1954</v>
      </c>
      <c r="D313" s="92" t="s">
        <v>1728</v>
      </c>
      <c r="E313" s="58" t="str">
        <f t="shared" si="30"/>
        <v>Clinton</v>
      </c>
      <c r="F313" s="58" t="str">
        <f t="shared" si="31"/>
        <v>Barnhard</v>
      </c>
      <c r="G313" s="58" t="str">
        <f t="shared" si="32"/>
        <v>Men Senior</v>
      </c>
      <c r="H313" s="58" t="str">
        <f t="shared" si="33"/>
        <v>Henties Bay</v>
      </c>
      <c r="I313" s="92"/>
      <c r="J313" s="92" t="s">
        <v>1355</v>
      </c>
      <c r="K313" s="92">
        <v>106</v>
      </c>
      <c r="L313" s="91">
        <f t="shared" si="34"/>
        <v>5.3</v>
      </c>
      <c r="M313" s="91">
        <f t="shared" si="35"/>
        <v>5.3</v>
      </c>
    </row>
    <row r="314" spans="1:13" x14ac:dyDescent="0.2">
      <c r="A314" s="58" t="s">
        <v>1953</v>
      </c>
      <c r="B314" s="59">
        <v>44247</v>
      </c>
      <c r="C314" s="58" t="s">
        <v>1954</v>
      </c>
      <c r="D314" s="92" t="s">
        <v>713</v>
      </c>
      <c r="E314" s="58" t="str">
        <f t="shared" si="30"/>
        <v>Elrico</v>
      </c>
      <c r="F314" s="58" t="str">
        <f t="shared" si="31"/>
        <v>Janse v Rensburg</v>
      </c>
      <c r="G314" s="58" t="str">
        <f t="shared" si="32"/>
        <v>Men Veteran</v>
      </c>
      <c r="H314" s="58" t="str">
        <f t="shared" si="33"/>
        <v>Walvis Bay</v>
      </c>
      <c r="I314" s="92"/>
      <c r="J314" s="92"/>
      <c r="K314" s="92"/>
      <c r="L314" s="91" t="str">
        <f t="shared" si="34"/>
        <v/>
      </c>
      <c r="M314" s="91" t="str">
        <f t="shared" si="35"/>
        <v/>
      </c>
    </row>
    <row r="315" spans="1:13" x14ac:dyDescent="0.2">
      <c r="A315" s="58" t="s">
        <v>1953</v>
      </c>
      <c r="B315" s="59">
        <v>44247</v>
      </c>
      <c r="C315" s="58" t="s">
        <v>1954</v>
      </c>
      <c r="D315" s="92" t="s">
        <v>1433</v>
      </c>
      <c r="E315" s="58" t="str">
        <f t="shared" si="30"/>
        <v>Donavin</v>
      </c>
      <c r="F315" s="58" t="str">
        <f t="shared" si="31"/>
        <v>Bezuidehout</v>
      </c>
      <c r="G315" s="58" t="str">
        <f t="shared" si="32"/>
        <v>Men Senior</v>
      </c>
      <c r="H315" s="58" t="str">
        <f t="shared" si="33"/>
        <v>Walvis Bay</v>
      </c>
      <c r="I315" s="92"/>
      <c r="J315" s="92"/>
      <c r="K315" s="92"/>
      <c r="L315" s="91" t="str">
        <f t="shared" si="34"/>
        <v/>
      </c>
      <c r="M315" s="91" t="str">
        <f t="shared" si="35"/>
        <v/>
      </c>
    </row>
    <row r="316" spans="1:13" x14ac:dyDescent="0.2">
      <c r="A316" s="58" t="s">
        <v>1953</v>
      </c>
      <c r="B316" s="59">
        <v>44247</v>
      </c>
      <c r="C316" s="58" t="s">
        <v>1954</v>
      </c>
      <c r="D316" s="92" t="s">
        <v>553</v>
      </c>
      <c r="E316" s="58" t="str">
        <f t="shared" si="30"/>
        <v>Stefan</v>
      </c>
      <c r="F316" s="58" t="str">
        <f t="shared" si="31"/>
        <v>Du Preez</v>
      </c>
      <c r="G316" s="58" t="str">
        <f t="shared" si="32"/>
        <v>Men Master</v>
      </c>
      <c r="H316" s="58" t="str">
        <f t="shared" si="33"/>
        <v>Walvis Bay</v>
      </c>
      <c r="I316" s="92"/>
      <c r="J316" s="92"/>
      <c r="K316" s="92"/>
      <c r="L316" s="91" t="str">
        <f t="shared" si="34"/>
        <v/>
      </c>
      <c r="M316" s="91" t="str">
        <f t="shared" si="35"/>
        <v/>
      </c>
    </row>
    <row r="317" spans="1:13" x14ac:dyDescent="0.2">
      <c r="A317" s="58" t="s">
        <v>1953</v>
      </c>
      <c r="B317" s="59">
        <v>44247</v>
      </c>
      <c r="C317" s="58" t="s">
        <v>1954</v>
      </c>
      <c r="D317" s="92" t="s">
        <v>1273</v>
      </c>
      <c r="E317" s="58" t="str">
        <f t="shared" si="30"/>
        <v>Jaco</v>
      </c>
      <c r="F317" s="58" t="str">
        <f t="shared" si="31"/>
        <v>Duvenhage</v>
      </c>
      <c r="G317" s="58" t="str">
        <f t="shared" si="32"/>
        <v>Men Veteran</v>
      </c>
      <c r="H317" s="58" t="str">
        <f t="shared" si="33"/>
        <v>Mako</v>
      </c>
      <c r="I317" s="92"/>
      <c r="J317" s="92"/>
      <c r="K317" s="92"/>
      <c r="L317" s="91" t="str">
        <f t="shared" si="34"/>
        <v/>
      </c>
      <c r="M317" s="91" t="str">
        <f t="shared" si="35"/>
        <v/>
      </c>
    </row>
    <row r="318" spans="1:13" x14ac:dyDescent="0.2">
      <c r="A318" s="58" t="s">
        <v>1953</v>
      </c>
      <c r="B318" s="59">
        <v>44247</v>
      </c>
      <c r="C318" s="58" t="s">
        <v>1954</v>
      </c>
      <c r="D318" s="92" t="s">
        <v>1276</v>
      </c>
      <c r="E318" s="58" t="str">
        <f t="shared" si="30"/>
        <v>Flippie</v>
      </c>
      <c r="F318" s="58" t="str">
        <f t="shared" si="31"/>
        <v>Scheepers</v>
      </c>
      <c r="G318" s="58" t="str">
        <f t="shared" si="32"/>
        <v>Men Veteran</v>
      </c>
      <c r="H318" s="58" t="str">
        <f t="shared" si="33"/>
        <v>Walvis Bay</v>
      </c>
      <c r="I318" s="92"/>
      <c r="J318" s="92" t="s">
        <v>1356</v>
      </c>
      <c r="K318" s="92">
        <v>90</v>
      </c>
      <c r="L318" s="91">
        <f t="shared" si="34"/>
        <v>2.6</v>
      </c>
      <c r="M318" s="91">
        <f t="shared" si="35"/>
        <v>2.6</v>
      </c>
    </row>
    <row r="319" spans="1:13" x14ac:dyDescent="0.2">
      <c r="A319" s="58" t="s">
        <v>1953</v>
      </c>
      <c r="B319" s="59">
        <v>44247</v>
      </c>
      <c r="C319" s="58" t="s">
        <v>1954</v>
      </c>
      <c r="D319" s="92" t="s">
        <v>1276</v>
      </c>
      <c r="E319" s="58" t="str">
        <f t="shared" si="30"/>
        <v>Flippie</v>
      </c>
      <c r="F319" s="58" t="str">
        <f t="shared" si="31"/>
        <v>Scheepers</v>
      </c>
      <c r="G319" s="58" t="str">
        <f t="shared" si="32"/>
        <v>Men Veteran</v>
      </c>
      <c r="H319" s="58" t="str">
        <f t="shared" si="33"/>
        <v>Walvis Bay</v>
      </c>
      <c r="I319" s="92"/>
      <c r="J319" s="92" t="s">
        <v>1349</v>
      </c>
      <c r="K319" s="92">
        <v>151</v>
      </c>
      <c r="L319" s="91">
        <f t="shared" si="34"/>
        <v>46.6</v>
      </c>
      <c r="M319" s="91">
        <f t="shared" si="35"/>
        <v>46.6</v>
      </c>
    </row>
    <row r="320" spans="1:13" x14ac:dyDescent="0.2">
      <c r="A320" s="58" t="s">
        <v>1953</v>
      </c>
      <c r="B320" s="59">
        <v>44247</v>
      </c>
      <c r="C320" s="58" t="s">
        <v>1954</v>
      </c>
      <c r="D320" s="92" t="s">
        <v>1276</v>
      </c>
      <c r="E320" s="58" t="str">
        <f t="shared" si="30"/>
        <v>Flippie</v>
      </c>
      <c r="F320" s="58" t="str">
        <f t="shared" si="31"/>
        <v>Scheepers</v>
      </c>
      <c r="G320" s="58" t="str">
        <f t="shared" si="32"/>
        <v>Men Veteran</v>
      </c>
      <c r="H320" s="58" t="str">
        <f t="shared" si="33"/>
        <v>Walvis Bay</v>
      </c>
      <c r="I320" s="92"/>
      <c r="J320" s="92" t="s">
        <v>1356</v>
      </c>
      <c r="K320" s="92">
        <v>72</v>
      </c>
      <c r="L320" s="91">
        <f t="shared" si="34"/>
        <v>1.2</v>
      </c>
      <c r="M320" s="91">
        <f t="shared" si="35"/>
        <v>1.2</v>
      </c>
    </row>
    <row r="321" spans="1:13" x14ac:dyDescent="0.2">
      <c r="A321" s="58" t="s">
        <v>1953</v>
      </c>
      <c r="B321" s="59">
        <v>44247</v>
      </c>
      <c r="C321" s="58" t="s">
        <v>1954</v>
      </c>
      <c r="D321" s="92" t="s">
        <v>624</v>
      </c>
      <c r="E321" s="58" t="str">
        <f t="shared" si="30"/>
        <v>Stefan Jnr</v>
      </c>
      <c r="F321" s="58" t="str">
        <f t="shared" si="31"/>
        <v>Du Preez</v>
      </c>
      <c r="G321" s="58" t="str">
        <f t="shared" si="32"/>
        <v>Men U/21</v>
      </c>
      <c r="H321" s="58" t="str">
        <f t="shared" si="33"/>
        <v>Walvis Bay</v>
      </c>
      <c r="I321" s="92"/>
      <c r="J321" s="92" t="s">
        <v>1356</v>
      </c>
      <c r="K321" s="92">
        <v>111</v>
      </c>
      <c r="L321" s="91">
        <f t="shared" si="34"/>
        <v>5.3</v>
      </c>
      <c r="M321" s="91">
        <f t="shared" si="35"/>
        <v>5.3</v>
      </c>
    </row>
    <row r="322" spans="1:13" x14ac:dyDescent="0.2">
      <c r="A322" s="58" t="s">
        <v>1953</v>
      </c>
      <c r="B322" s="59">
        <v>44247</v>
      </c>
      <c r="C322" s="58" t="s">
        <v>1954</v>
      </c>
      <c r="D322" s="92" t="s">
        <v>624</v>
      </c>
      <c r="E322" s="58" t="str">
        <f t="shared" si="30"/>
        <v>Stefan Jnr</v>
      </c>
      <c r="F322" s="58" t="str">
        <f t="shared" si="31"/>
        <v>Du Preez</v>
      </c>
      <c r="G322" s="58" t="str">
        <f t="shared" si="32"/>
        <v>Men U/21</v>
      </c>
      <c r="H322" s="58" t="str">
        <f t="shared" si="33"/>
        <v>Walvis Bay</v>
      </c>
      <c r="I322" s="92"/>
      <c r="J322" s="92" t="s">
        <v>1356</v>
      </c>
      <c r="K322" s="92">
        <v>104</v>
      </c>
      <c r="L322" s="91">
        <f t="shared" si="34"/>
        <v>4.2</v>
      </c>
      <c r="M322" s="91">
        <f t="shared" si="35"/>
        <v>4.2</v>
      </c>
    </row>
    <row r="323" spans="1:13" x14ac:dyDescent="0.2">
      <c r="A323" s="58" t="s">
        <v>1953</v>
      </c>
      <c r="B323" s="59">
        <v>44247</v>
      </c>
      <c r="C323" s="58" t="s">
        <v>1954</v>
      </c>
      <c r="D323" s="92" t="s">
        <v>624</v>
      </c>
      <c r="E323" s="58" t="str">
        <f t="shared" ref="E323:E386" si="36">IF(D323="","",VLOOKUP(D323,Master,3,FALSE))</f>
        <v>Stefan Jnr</v>
      </c>
      <c r="F323" s="58" t="str">
        <f t="shared" ref="F323:F386" si="37">IF(D323="","",VLOOKUP(D323,Master,4,FALSE))</f>
        <v>Du Preez</v>
      </c>
      <c r="G323" s="58" t="str">
        <f t="shared" ref="G323:G386" si="38">IF(D323="","",VLOOKUP(D323,Master,5,FALSE))</f>
        <v>Men U/21</v>
      </c>
      <c r="H323" s="58" t="str">
        <f t="shared" ref="H323:H386" si="39">IF(D323="","",VLOOKUP(D323,Master,2,FALSE))</f>
        <v>Walvis Bay</v>
      </c>
      <c r="I323" s="92"/>
      <c r="J323" s="92" t="s">
        <v>1356</v>
      </c>
      <c r="K323" s="92">
        <v>89</v>
      </c>
      <c r="L323" s="91">
        <f t="shared" ref="L323:L386" si="40">IF(K323="","",IF(I323="",ROUND(HLOOKUP(J323,kgList,K323,FALSE),1),ROUND(HLOOKUP(I323,kgList,K323,FALSE),1)))</f>
        <v>2.5</v>
      </c>
      <c r="M323" s="91">
        <f t="shared" ref="M323:M386" si="41">IF(L323="","",IF(COUNTA(I323:J323)&gt;1,"Edible or Inedible",IF(COUNTA(I323)=1,L323*1,IF(COUNTA(J323)=1,L323*1,"ERROR"))))</f>
        <v>2.5</v>
      </c>
    </row>
    <row r="324" spans="1:13" x14ac:dyDescent="0.2">
      <c r="A324" s="58" t="s">
        <v>1953</v>
      </c>
      <c r="B324" s="59">
        <v>44247</v>
      </c>
      <c r="C324" s="58" t="s">
        <v>1954</v>
      </c>
      <c r="D324" s="92" t="s">
        <v>624</v>
      </c>
      <c r="E324" s="58" t="str">
        <f t="shared" si="36"/>
        <v>Stefan Jnr</v>
      </c>
      <c r="F324" s="58" t="str">
        <f t="shared" si="37"/>
        <v>Du Preez</v>
      </c>
      <c r="G324" s="58" t="str">
        <f t="shared" si="38"/>
        <v>Men U/21</v>
      </c>
      <c r="H324" s="58" t="str">
        <f t="shared" si="39"/>
        <v>Walvis Bay</v>
      </c>
      <c r="I324" s="92"/>
      <c r="J324" s="92" t="s">
        <v>1356</v>
      </c>
      <c r="K324" s="92">
        <v>86</v>
      </c>
      <c r="L324" s="91">
        <f t="shared" si="40"/>
        <v>2.2000000000000002</v>
      </c>
      <c r="M324" s="91">
        <f t="shared" si="41"/>
        <v>2.2000000000000002</v>
      </c>
    </row>
    <row r="325" spans="1:13" x14ac:dyDescent="0.2">
      <c r="A325" s="58" t="s">
        <v>1953</v>
      </c>
      <c r="B325" s="59">
        <v>44247</v>
      </c>
      <c r="C325" s="58" t="s">
        <v>1954</v>
      </c>
      <c r="D325" s="92" t="s">
        <v>648</v>
      </c>
      <c r="E325" s="58" t="str">
        <f t="shared" si="36"/>
        <v>Gunther</v>
      </c>
      <c r="F325" s="58" t="str">
        <f t="shared" si="37"/>
        <v>Krauer</v>
      </c>
      <c r="G325" s="58" t="str">
        <f t="shared" si="38"/>
        <v>Men Veteran</v>
      </c>
      <c r="H325" s="58" t="str">
        <f t="shared" si="39"/>
        <v>Walvis Bay</v>
      </c>
      <c r="I325" s="92"/>
      <c r="J325" s="92" t="s">
        <v>1356</v>
      </c>
      <c r="K325" s="92">
        <v>85</v>
      </c>
      <c r="L325" s="91">
        <f t="shared" si="40"/>
        <v>2.1</v>
      </c>
      <c r="M325" s="91">
        <f t="shared" si="41"/>
        <v>2.1</v>
      </c>
    </row>
    <row r="326" spans="1:13" x14ac:dyDescent="0.2">
      <c r="A326" s="58" t="s">
        <v>1953</v>
      </c>
      <c r="B326" s="59">
        <v>44247</v>
      </c>
      <c r="C326" s="58" t="s">
        <v>1954</v>
      </c>
      <c r="D326" s="92" t="s">
        <v>648</v>
      </c>
      <c r="E326" s="58" t="str">
        <f t="shared" si="36"/>
        <v>Gunther</v>
      </c>
      <c r="F326" s="58" t="str">
        <f t="shared" si="37"/>
        <v>Krauer</v>
      </c>
      <c r="G326" s="58" t="str">
        <f t="shared" si="38"/>
        <v>Men Veteran</v>
      </c>
      <c r="H326" s="58" t="str">
        <f t="shared" si="39"/>
        <v>Walvis Bay</v>
      </c>
      <c r="I326" s="92"/>
      <c r="J326" s="92" t="s">
        <v>1356</v>
      </c>
      <c r="K326" s="92">
        <v>100</v>
      </c>
      <c r="L326" s="91">
        <f t="shared" si="40"/>
        <v>3.7</v>
      </c>
      <c r="M326" s="91">
        <f t="shared" si="41"/>
        <v>3.7</v>
      </c>
    </row>
    <row r="327" spans="1:13" x14ac:dyDescent="0.2">
      <c r="A327" s="58" t="s">
        <v>1953</v>
      </c>
      <c r="B327" s="59">
        <v>44247</v>
      </c>
      <c r="C327" s="58" t="s">
        <v>1954</v>
      </c>
      <c r="D327" s="92" t="s">
        <v>541</v>
      </c>
      <c r="E327" s="58" t="str">
        <f t="shared" si="36"/>
        <v>Terence</v>
      </c>
      <c r="F327" s="58" t="str">
        <f t="shared" si="37"/>
        <v>Clark</v>
      </c>
      <c r="G327" s="58" t="str">
        <f t="shared" si="38"/>
        <v>Men Grand Masters</v>
      </c>
      <c r="H327" s="58" t="str">
        <f t="shared" si="39"/>
        <v>Walvis Bay</v>
      </c>
      <c r="I327" s="92"/>
      <c r="J327" s="92" t="s">
        <v>1356</v>
      </c>
      <c r="K327" s="92">
        <v>120</v>
      </c>
      <c r="L327" s="91">
        <f t="shared" si="40"/>
        <v>7</v>
      </c>
      <c r="M327" s="91">
        <f t="shared" si="41"/>
        <v>7</v>
      </c>
    </row>
    <row r="328" spans="1:13" x14ac:dyDescent="0.2">
      <c r="A328" s="58" t="s">
        <v>1953</v>
      </c>
      <c r="B328" s="59">
        <v>44247</v>
      </c>
      <c r="C328" s="58" t="s">
        <v>1954</v>
      </c>
      <c r="D328" s="92" t="s">
        <v>541</v>
      </c>
      <c r="E328" s="58" t="str">
        <f t="shared" si="36"/>
        <v>Terence</v>
      </c>
      <c r="F328" s="58" t="str">
        <f t="shared" si="37"/>
        <v>Clark</v>
      </c>
      <c r="G328" s="58" t="str">
        <f t="shared" si="38"/>
        <v>Men Grand Masters</v>
      </c>
      <c r="H328" s="58" t="str">
        <f t="shared" si="39"/>
        <v>Walvis Bay</v>
      </c>
      <c r="I328" s="92"/>
      <c r="J328" s="92" t="s">
        <v>1356</v>
      </c>
      <c r="K328" s="92">
        <v>106</v>
      </c>
      <c r="L328" s="91">
        <f t="shared" si="40"/>
        <v>4.5</v>
      </c>
      <c r="M328" s="91">
        <f t="shared" si="41"/>
        <v>4.5</v>
      </c>
    </row>
    <row r="329" spans="1:13" x14ac:dyDescent="0.2">
      <c r="A329" s="58" t="s">
        <v>1953</v>
      </c>
      <c r="B329" s="59">
        <v>44247</v>
      </c>
      <c r="C329" s="58" t="s">
        <v>1954</v>
      </c>
      <c r="D329" s="92" t="s">
        <v>541</v>
      </c>
      <c r="E329" s="58" t="str">
        <f t="shared" si="36"/>
        <v>Terence</v>
      </c>
      <c r="F329" s="58" t="str">
        <f t="shared" si="37"/>
        <v>Clark</v>
      </c>
      <c r="G329" s="58" t="str">
        <f t="shared" si="38"/>
        <v>Men Grand Masters</v>
      </c>
      <c r="H329" s="58" t="str">
        <f t="shared" si="39"/>
        <v>Walvis Bay</v>
      </c>
      <c r="I329" s="92"/>
      <c r="J329" s="92" t="s">
        <v>1355</v>
      </c>
      <c r="K329" s="92">
        <v>151</v>
      </c>
      <c r="L329" s="91">
        <f t="shared" si="40"/>
        <v>17.8</v>
      </c>
      <c r="M329" s="91">
        <f t="shared" si="41"/>
        <v>17.8</v>
      </c>
    </row>
    <row r="330" spans="1:13" x14ac:dyDescent="0.2">
      <c r="A330" s="58" t="s">
        <v>1953</v>
      </c>
      <c r="B330" s="59">
        <v>44247</v>
      </c>
      <c r="C330" s="58" t="s">
        <v>1954</v>
      </c>
      <c r="D330" s="92" t="s">
        <v>541</v>
      </c>
      <c r="E330" s="58" t="str">
        <f t="shared" si="36"/>
        <v>Terence</v>
      </c>
      <c r="F330" s="58" t="str">
        <f t="shared" si="37"/>
        <v>Clark</v>
      </c>
      <c r="G330" s="58" t="str">
        <f t="shared" si="38"/>
        <v>Men Grand Masters</v>
      </c>
      <c r="H330" s="58" t="str">
        <f t="shared" si="39"/>
        <v>Walvis Bay</v>
      </c>
      <c r="I330" s="92"/>
      <c r="J330" s="92" t="s">
        <v>1355</v>
      </c>
      <c r="K330" s="92">
        <v>149</v>
      </c>
      <c r="L330" s="91">
        <f t="shared" si="40"/>
        <v>17</v>
      </c>
      <c r="M330" s="91">
        <f t="shared" si="41"/>
        <v>17</v>
      </c>
    </row>
    <row r="331" spans="1:13" x14ac:dyDescent="0.2">
      <c r="A331" s="58" t="s">
        <v>1953</v>
      </c>
      <c r="B331" s="59">
        <v>44247</v>
      </c>
      <c r="C331" s="58" t="s">
        <v>1954</v>
      </c>
      <c r="D331" s="92" t="s">
        <v>1225</v>
      </c>
      <c r="E331" s="58" t="str">
        <f t="shared" si="36"/>
        <v>Leon</v>
      </c>
      <c r="F331" s="58" t="str">
        <f t="shared" si="37"/>
        <v>Sagner</v>
      </c>
      <c r="G331" s="58" t="str">
        <f t="shared" si="38"/>
        <v>Men Master</v>
      </c>
      <c r="H331" s="58" t="str">
        <f t="shared" si="39"/>
        <v>Walvis Bay</v>
      </c>
      <c r="I331" s="92"/>
      <c r="J331" s="92" t="s">
        <v>1355</v>
      </c>
      <c r="K331" s="92">
        <v>149</v>
      </c>
      <c r="L331" s="91">
        <f t="shared" si="40"/>
        <v>17</v>
      </c>
      <c r="M331" s="91">
        <f t="shared" si="41"/>
        <v>17</v>
      </c>
    </row>
    <row r="332" spans="1:13" x14ac:dyDescent="0.2">
      <c r="A332" s="58" t="s">
        <v>1953</v>
      </c>
      <c r="B332" s="59">
        <v>44247</v>
      </c>
      <c r="C332" s="58" t="s">
        <v>1954</v>
      </c>
      <c r="D332" s="92" t="s">
        <v>1657</v>
      </c>
      <c r="E332" s="58" t="str">
        <f t="shared" si="36"/>
        <v>Francois Jnr</v>
      </c>
      <c r="F332" s="58" t="str">
        <f t="shared" si="37"/>
        <v>Wolfaardt</v>
      </c>
      <c r="G332" s="58" t="str">
        <f t="shared" si="38"/>
        <v>Men U/21</v>
      </c>
      <c r="H332" s="58" t="str">
        <f t="shared" si="39"/>
        <v>Walvis Bay</v>
      </c>
      <c r="I332" s="92"/>
      <c r="J332" s="92" t="s">
        <v>1355</v>
      </c>
      <c r="K332" s="92">
        <v>145</v>
      </c>
      <c r="L332" s="91">
        <f t="shared" si="40"/>
        <v>15.5</v>
      </c>
      <c r="M332" s="91">
        <f t="shared" si="41"/>
        <v>15.5</v>
      </c>
    </row>
    <row r="333" spans="1:13" x14ac:dyDescent="0.2">
      <c r="A333" s="58" t="s">
        <v>1953</v>
      </c>
      <c r="B333" s="59">
        <v>44247</v>
      </c>
      <c r="C333" s="58" t="s">
        <v>1954</v>
      </c>
      <c r="D333" s="92" t="s">
        <v>1657</v>
      </c>
      <c r="E333" s="58" t="str">
        <f t="shared" si="36"/>
        <v>Francois Jnr</v>
      </c>
      <c r="F333" s="58" t="str">
        <f t="shared" si="37"/>
        <v>Wolfaardt</v>
      </c>
      <c r="G333" s="58" t="str">
        <f t="shared" si="38"/>
        <v>Men U/21</v>
      </c>
      <c r="H333" s="58" t="str">
        <f t="shared" si="39"/>
        <v>Walvis Bay</v>
      </c>
      <c r="I333" s="92"/>
      <c r="J333" s="92" t="s">
        <v>1371</v>
      </c>
      <c r="K333" s="92">
        <v>121</v>
      </c>
      <c r="L333" s="91">
        <f t="shared" si="40"/>
        <v>16.2</v>
      </c>
      <c r="M333" s="91">
        <f t="shared" si="41"/>
        <v>16.2</v>
      </c>
    </row>
    <row r="334" spans="1:13" x14ac:dyDescent="0.2">
      <c r="A334" s="58" t="s">
        <v>1953</v>
      </c>
      <c r="B334" s="59">
        <v>44247</v>
      </c>
      <c r="C334" s="58" t="s">
        <v>1954</v>
      </c>
      <c r="D334" s="92" t="s">
        <v>1645</v>
      </c>
      <c r="E334" s="58" t="str">
        <f t="shared" si="36"/>
        <v>Janco</v>
      </c>
      <c r="F334" s="58" t="str">
        <f t="shared" si="37"/>
        <v>Duvenhage</v>
      </c>
      <c r="G334" s="58" t="str">
        <f t="shared" si="38"/>
        <v>Men U/16</v>
      </c>
      <c r="H334" s="58" t="str">
        <f t="shared" si="39"/>
        <v>Mako</v>
      </c>
      <c r="I334" s="92"/>
      <c r="J334" s="92" t="s">
        <v>20</v>
      </c>
      <c r="K334" s="92">
        <v>85</v>
      </c>
      <c r="L334" s="91">
        <f t="shared" si="40"/>
        <v>2.2000000000000002</v>
      </c>
      <c r="M334" s="91">
        <f t="shared" si="41"/>
        <v>2.2000000000000002</v>
      </c>
    </row>
    <row r="335" spans="1:13" x14ac:dyDescent="0.2">
      <c r="A335" s="58" t="s">
        <v>1953</v>
      </c>
      <c r="B335" s="59">
        <v>44247</v>
      </c>
      <c r="C335" s="58" t="s">
        <v>1954</v>
      </c>
      <c r="D335" s="92" t="s">
        <v>1645</v>
      </c>
      <c r="E335" s="58" t="str">
        <f t="shared" si="36"/>
        <v>Janco</v>
      </c>
      <c r="F335" s="58" t="str">
        <f t="shared" si="37"/>
        <v>Duvenhage</v>
      </c>
      <c r="G335" s="58" t="str">
        <f t="shared" si="38"/>
        <v>Men U/16</v>
      </c>
      <c r="H335" s="58" t="str">
        <f t="shared" si="39"/>
        <v>Mako</v>
      </c>
      <c r="I335" s="92"/>
      <c r="J335" s="92" t="s">
        <v>1355</v>
      </c>
      <c r="K335" s="92">
        <v>136</v>
      </c>
      <c r="L335" s="91">
        <f t="shared" si="40"/>
        <v>12.4</v>
      </c>
      <c r="M335" s="91">
        <f t="shared" si="41"/>
        <v>12.4</v>
      </c>
    </row>
    <row r="336" spans="1:13" x14ac:dyDescent="0.2">
      <c r="A336" s="58" t="s">
        <v>1953</v>
      </c>
      <c r="B336" s="59">
        <v>44247</v>
      </c>
      <c r="C336" s="58" t="s">
        <v>1954</v>
      </c>
      <c r="D336" s="92" t="s">
        <v>600</v>
      </c>
      <c r="E336" s="58" t="str">
        <f t="shared" si="36"/>
        <v>Werner</v>
      </c>
      <c r="F336" s="58" t="str">
        <f t="shared" si="37"/>
        <v>Van Riet</v>
      </c>
      <c r="G336" s="58" t="str">
        <f t="shared" si="38"/>
        <v>Men Veteran</v>
      </c>
      <c r="H336" s="58" t="str">
        <f t="shared" si="39"/>
        <v>Walvis Bay</v>
      </c>
      <c r="I336" s="92"/>
      <c r="J336" s="92" t="s">
        <v>1355</v>
      </c>
      <c r="K336" s="92">
        <v>141</v>
      </c>
      <c r="L336" s="91">
        <f t="shared" si="40"/>
        <v>14.1</v>
      </c>
      <c r="M336" s="91">
        <f t="shared" si="41"/>
        <v>14.1</v>
      </c>
    </row>
    <row r="337" spans="1:13" x14ac:dyDescent="0.2">
      <c r="A337" s="58" t="s">
        <v>1953</v>
      </c>
      <c r="B337" s="59">
        <v>44247</v>
      </c>
      <c r="C337" s="58" t="s">
        <v>1954</v>
      </c>
      <c r="D337" s="92" t="s">
        <v>600</v>
      </c>
      <c r="E337" s="58" t="str">
        <f t="shared" si="36"/>
        <v>Werner</v>
      </c>
      <c r="F337" s="58" t="str">
        <f t="shared" si="37"/>
        <v>Van Riet</v>
      </c>
      <c r="G337" s="58" t="str">
        <f t="shared" si="38"/>
        <v>Men Veteran</v>
      </c>
      <c r="H337" s="58" t="str">
        <f t="shared" si="39"/>
        <v>Walvis Bay</v>
      </c>
      <c r="I337" s="92"/>
      <c r="J337" s="92" t="s">
        <v>1355</v>
      </c>
      <c r="K337" s="92">
        <v>143</v>
      </c>
      <c r="L337" s="91">
        <f t="shared" si="40"/>
        <v>14.8</v>
      </c>
      <c r="M337" s="91">
        <f t="shared" si="41"/>
        <v>14.8</v>
      </c>
    </row>
    <row r="338" spans="1:13" x14ac:dyDescent="0.2">
      <c r="A338" s="58" t="s">
        <v>1953</v>
      </c>
      <c r="B338" s="59">
        <v>44247</v>
      </c>
      <c r="C338" s="58" t="s">
        <v>1954</v>
      </c>
      <c r="D338" s="92" t="s">
        <v>600</v>
      </c>
      <c r="E338" s="58" t="str">
        <f t="shared" si="36"/>
        <v>Werner</v>
      </c>
      <c r="F338" s="58" t="str">
        <f t="shared" si="37"/>
        <v>Van Riet</v>
      </c>
      <c r="G338" s="58" t="str">
        <f t="shared" si="38"/>
        <v>Men Veteran</v>
      </c>
      <c r="H338" s="58" t="str">
        <f t="shared" si="39"/>
        <v>Walvis Bay</v>
      </c>
      <c r="I338" s="92"/>
      <c r="J338" s="92" t="s">
        <v>1356</v>
      </c>
      <c r="K338" s="92">
        <v>71</v>
      </c>
      <c r="L338" s="91">
        <f t="shared" si="40"/>
        <v>1.1000000000000001</v>
      </c>
      <c r="M338" s="91">
        <f t="shared" si="41"/>
        <v>1.1000000000000001</v>
      </c>
    </row>
    <row r="339" spans="1:13" x14ac:dyDescent="0.2">
      <c r="A339" s="58" t="s">
        <v>1953</v>
      </c>
      <c r="B339" s="59">
        <v>44247</v>
      </c>
      <c r="C339" s="58" t="s">
        <v>1954</v>
      </c>
      <c r="D339" s="92" t="s">
        <v>1215</v>
      </c>
      <c r="E339" s="58" t="str">
        <f t="shared" si="36"/>
        <v>Martin</v>
      </c>
      <c r="F339" s="58" t="str">
        <f t="shared" si="37"/>
        <v>Cordier</v>
      </c>
      <c r="G339" s="58" t="str">
        <f t="shared" si="38"/>
        <v>Men Veteran</v>
      </c>
      <c r="H339" s="58" t="str">
        <f t="shared" si="39"/>
        <v>Walvis Bay</v>
      </c>
      <c r="I339" s="92"/>
      <c r="J339" s="92" t="s">
        <v>1371</v>
      </c>
      <c r="K339" s="92">
        <v>116</v>
      </c>
      <c r="L339" s="91">
        <f t="shared" si="40"/>
        <v>14.2</v>
      </c>
      <c r="M339" s="91">
        <f t="shared" si="41"/>
        <v>14.2</v>
      </c>
    </row>
    <row r="340" spans="1:13" x14ac:dyDescent="0.2">
      <c r="A340" s="58" t="s">
        <v>1953</v>
      </c>
      <c r="B340" s="59">
        <v>44247</v>
      </c>
      <c r="C340" s="58" t="s">
        <v>1954</v>
      </c>
      <c r="D340" s="92" t="s">
        <v>1215</v>
      </c>
      <c r="E340" s="58" t="str">
        <f t="shared" si="36"/>
        <v>Martin</v>
      </c>
      <c r="F340" s="58" t="str">
        <f t="shared" si="37"/>
        <v>Cordier</v>
      </c>
      <c r="G340" s="58" t="str">
        <f t="shared" si="38"/>
        <v>Men Veteran</v>
      </c>
      <c r="H340" s="58" t="str">
        <f t="shared" si="39"/>
        <v>Walvis Bay</v>
      </c>
      <c r="I340" s="92" t="s">
        <v>19</v>
      </c>
      <c r="J340" s="92"/>
      <c r="K340" s="92">
        <v>60</v>
      </c>
      <c r="L340" s="91">
        <f t="shared" si="40"/>
        <v>2.2000000000000002</v>
      </c>
      <c r="M340" s="91">
        <f t="shared" si="41"/>
        <v>2.2000000000000002</v>
      </c>
    </row>
    <row r="341" spans="1:13" x14ac:dyDescent="0.2">
      <c r="A341" s="58" t="s">
        <v>1953</v>
      </c>
      <c r="B341" s="59">
        <v>44247</v>
      </c>
      <c r="C341" s="58" t="s">
        <v>1954</v>
      </c>
      <c r="D341" s="92" t="s">
        <v>1215</v>
      </c>
      <c r="E341" s="58" t="str">
        <f t="shared" si="36"/>
        <v>Martin</v>
      </c>
      <c r="F341" s="58" t="str">
        <f t="shared" si="37"/>
        <v>Cordier</v>
      </c>
      <c r="G341" s="58" t="str">
        <f t="shared" si="38"/>
        <v>Men Veteran</v>
      </c>
      <c r="H341" s="58" t="str">
        <f t="shared" si="39"/>
        <v>Walvis Bay</v>
      </c>
      <c r="I341" s="92"/>
      <c r="J341" s="92" t="s">
        <v>1355</v>
      </c>
      <c r="K341" s="92">
        <v>133</v>
      </c>
      <c r="L341" s="91">
        <f t="shared" si="40"/>
        <v>11.5</v>
      </c>
      <c r="M341" s="91">
        <f t="shared" si="41"/>
        <v>11.5</v>
      </c>
    </row>
    <row r="342" spans="1:13" x14ac:dyDescent="0.2">
      <c r="A342" s="58" t="s">
        <v>1953</v>
      </c>
      <c r="B342" s="59">
        <v>44247</v>
      </c>
      <c r="C342" s="58" t="s">
        <v>1954</v>
      </c>
      <c r="D342" s="92" t="s">
        <v>1215</v>
      </c>
      <c r="E342" s="58" t="str">
        <f t="shared" si="36"/>
        <v>Martin</v>
      </c>
      <c r="F342" s="58" t="str">
        <f t="shared" si="37"/>
        <v>Cordier</v>
      </c>
      <c r="G342" s="58" t="str">
        <f t="shared" si="38"/>
        <v>Men Veteran</v>
      </c>
      <c r="H342" s="58" t="str">
        <f t="shared" si="39"/>
        <v>Walvis Bay</v>
      </c>
      <c r="I342" s="92"/>
      <c r="J342" s="92" t="s">
        <v>1355</v>
      </c>
      <c r="K342" s="92">
        <v>107</v>
      </c>
      <c r="L342" s="91">
        <f t="shared" si="40"/>
        <v>5.5</v>
      </c>
      <c r="M342" s="91">
        <f t="shared" si="41"/>
        <v>5.5</v>
      </c>
    </row>
    <row r="343" spans="1:13" x14ac:dyDescent="0.2">
      <c r="A343" s="58" t="s">
        <v>1953</v>
      </c>
      <c r="B343" s="59">
        <v>44247</v>
      </c>
      <c r="C343" s="58" t="s">
        <v>1954</v>
      </c>
      <c r="D343" s="92" t="s">
        <v>1215</v>
      </c>
      <c r="E343" s="58" t="str">
        <f t="shared" si="36"/>
        <v>Martin</v>
      </c>
      <c r="F343" s="58" t="str">
        <f t="shared" si="37"/>
        <v>Cordier</v>
      </c>
      <c r="G343" s="58" t="str">
        <f t="shared" si="38"/>
        <v>Men Veteran</v>
      </c>
      <c r="H343" s="58" t="str">
        <f t="shared" si="39"/>
        <v>Walvis Bay</v>
      </c>
      <c r="I343" s="92"/>
      <c r="J343" s="92" t="s">
        <v>1355</v>
      </c>
      <c r="K343" s="92">
        <v>129</v>
      </c>
      <c r="L343" s="91">
        <f t="shared" si="40"/>
        <v>10.4</v>
      </c>
      <c r="M343" s="91">
        <f t="shared" si="41"/>
        <v>10.4</v>
      </c>
    </row>
    <row r="344" spans="1:13" x14ac:dyDescent="0.2">
      <c r="A344" s="58" t="s">
        <v>1953</v>
      </c>
      <c r="B344" s="59">
        <v>44247</v>
      </c>
      <c r="C344" s="58" t="s">
        <v>1954</v>
      </c>
      <c r="D344" s="92" t="s">
        <v>1215</v>
      </c>
      <c r="E344" s="58" t="str">
        <f t="shared" si="36"/>
        <v>Martin</v>
      </c>
      <c r="F344" s="58" t="str">
        <f t="shared" si="37"/>
        <v>Cordier</v>
      </c>
      <c r="G344" s="58" t="str">
        <f t="shared" si="38"/>
        <v>Men Veteran</v>
      </c>
      <c r="H344" s="58" t="str">
        <f t="shared" si="39"/>
        <v>Walvis Bay</v>
      </c>
      <c r="I344" s="92"/>
      <c r="J344" s="92" t="s">
        <v>1355</v>
      </c>
      <c r="K344" s="92">
        <v>93</v>
      </c>
      <c r="L344" s="91">
        <f t="shared" si="40"/>
        <v>3.4</v>
      </c>
      <c r="M344" s="91">
        <f t="shared" si="41"/>
        <v>3.4</v>
      </c>
    </row>
    <row r="345" spans="1:13" x14ac:dyDescent="0.2">
      <c r="A345" s="58" t="s">
        <v>1953</v>
      </c>
      <c r="B345" s="59">
        <v>44247</v>
      </c>
      <c r="C345" s="58" t="s">
        <v>1954</v>
      </c>
      <c r="D345" s="92" t="s">
        <v>1215</v>
      </c>
      <c r="E345" s="58" t="str">
        <f t="shared" si="36"/>
        <v>Martin</v>
      </c>
      <c r="F345" s="58" t="str">
        <f t="shared" si="37"/>
        <v>Cordier</v>
      </c>
      <c r="G345" s="58" t="str">
        <f t="shared" si="38"/>
        <v>Men Veteran</v>
      </c>
      <c r="H345" s="58" t="str">
        <f t="shared" si="39"/>
        <v>Walvis Bay</v>
      </c>
      <c r="I345" s="92"/>
      <c r="J345" s="92" t="s">
        <v>1355</v>
      </c>
      <c r="K345" s="92">
        <v>114</v>
      </c>
      <c r="L345" s="91">
        <f t="shared" si="40"/>
        <v>6.8</v>
      </c>
      <c r="M345" s="91">
        <f t="shared" si="41"/>
        <v>6.8</v>
      </c>
    </row>
    <row r="346" spans="1:13" x14ac:dyDescent="0.2">
      <c r="A346" s="58" t="s">
        <v>1953</v>
      </c>
      <c r="B346" s="59">
        <v>44247</v>
      </c>
      <c r="C346" s="58" t="s">
        <v>1954</v>
      </c>
      <c r="D346" s="92" t="s">
        <v>806</v>
      </c>
      <c r="E346" s="58" t="str">
        <f t="shared" si="36"/>
        <v>Sean</v>
      </c>
      <c r="F346" s="58" t="str">
        <f t="shared" si="37"/>
        <v>Oberg</v>
      </c>
      <c r="G346" s="58" t="str">
        <f t="shared" si="38"/>
        <v>Men Senior</v>
      </c>
      <c r="H346" s="58" t="str">
        <f t="shared" si="39"/>
        <v>Walvis Bay</v>
      </c>
      <c r="I346" s="92"/>
      <c r="J346" s="92" t="s">
        <v>1355</v>
      </c>
      <c r="K346" s="92">
        <v>78</v>
      </c>
      <c r="L346" s="91">
        <f t="shared" si="40"/>
        <v>1.9</v>
      </c>
      <c r="M346" s="91">
        <f t="shared" si="41"/>
        <v>1.9</v>
      </c>
    </row>
    <row r="347" spans="1:13" x14ac:dyDescent="0.2">
      <c r="A347" s="58" t="s">
        <v>1953</v>
      </c>
      <c r="B347" s="59">
        <v>44247</v>
      </c>
      <c r="C347" s="58" t="s">
        <v>1954</v>
      </c>
      <c r="D347" s="92" t="s">
        <v>806</v>
      </c>
      <c r="E347" s="58" t="str">
        <f t="shared" si="36"/>
        <v>Sean</v>
      </c>
      <c r="F347" s="58" t="str">
        <f t="shared" si="37"/>
        <v>Oberg</v>
      </c>
      <c r="G347" s="58" t="str">
        <f t="shared" si="38"/>
        <v>Men Senior</v>
      </c>
      <c r="H347" s="58" t="str">
        <f t="shared" si="39"/>
        <v>Walvis Bay</v>
      </c>
      <c r="I347" s="92"/>
      <c r="J347" s="92" t="s">
        <v>1356</v>
      </c>
      <c r="K347" s="92">
        <v>127</v>
      </c>
      <c r="L347" s="91">
        <f t="shared" si="40"/>
        <v>8.5</v>
      </c>
      <c r="M347" s="91">
        <f t="shared" si="41"/>
        <v>8.5</v>
      </c>
    </row>
    <row r="348" spans="1:13" x14ac:dyDescent="0.2">
      <c r="A348" s="58" t="s">
        <v>1953</v>
      </c>
      <c r="B348" s="59">
        <v>44247</v>
      </c>
      <c r="C348" s="58" t="s">
        <v>1954</v>
      </c>
      <c r="D348" s="92" t="s">
        <v>1301</v>
      </c>
      <c r="E348" s="58" t="str">
        <f t="shared" si="36"/>
        <v>Justin</v>
      </c>
      <c r="F348" s="58" t="str">
        <f t="shared" si="37"/>
        <v>Smith</v>
      </c>
      <c r="G348" s="58" t="str">
        <f t="shared" si="38"/>
        <v>Men Senior</v>
      </c>
      <c r="H348" s="58" t="str">
        <f t="shared" si="39"/>
        <v>xWalvis Bay</v>
      </c>
      <c r="I348" s="92"/>
      <c r="J348" s="92" t="s">
        <v>1355</v>
      </c>
      <c r="K348" s="92">
        <v>79</v>
      </c>
      <c r="L348" s="91">
        <f t="shared" si="40"/>
        <v>1.9</v>
      </c>
      <c r="M348" s="91">
        <f t="shared" si="41"/>
        <v>1.9</v>
      </c>
    </row>
    <row r="349" spans="1:13" x14ac:dyDescent="0.2">
      <c r="A349" s="58" t="s">
        <v>1953</v>
      </c>
      <c r="B349" s="59">
        <v>44247</v>
      </c>
      <c r="C349" s="58" t="s">
        <v>1954</v>
      </c>
      <c r="D349" s="92" t="s">
        <v>1301</v>
      </c>
      <c r="E349" s="58" t="str">
        <f t="shared" si="36"/>
        <v>Justin</v>
      </c>
      <c r="F349" s="58" t="str">
        <f t="shared" si="37"/>
        <v>Smith</v>
      </c>
      <c r="G349" s="58" t="str">
        <f t="shared" si="38"/>
        <v>Men Senior</v>
      </c>
      <c r="H349" s="58" t="str">
        <f t="shared" si="39"/>
        <v>xWalvis Bay</v>
      </c>
      <c r="I349" s="92"/>
      <c r="J349" s="92" t="s">
        <v>1355</v>
      </c>
      <c r="K349" s="92">
        <v>118</v>
      </c>
      <c r="L349" s="91">
        <f t="shared" si="40"/>
        <v>7.6</v>
      </c>
      <c r="M349" s="91">
        <f t="shared" si="41"/>
        <v>7.6</v>
      </c>
    </row>
    <row r="350" spans="1:13" x14ac:dyDescent="0.2">
      <c r="A350" s="58" t="s">
        <v>1953</v>
      </c>
      <c r="B350" s="59">
        <v>44247</v>
      </c>
      <c r="C350" s="58" t="s">
        <v>1954</v>
      </c>
      <c r="D350" s="92" t="s">
        <v>1877</v>
      </c>
      <c r="E350" s="58" t="str">
        <f t="shared" si="36"/>
        <v>Dylan</v>
      </c>
      <c r="F350" s="58" t="str">
        <f t="shared" si="37"/>
        <v>Spencer</v>
      </c>
      <c r="G350" s="58" t="str">
        <f t="shared" si="38"/>
        <v>Men Senior</v>
      </c>
      <c r="H350" s="58" t="str">
        <f t="shared" si="39"/>
        <v>Walvis Bay</v>
      </c>
      <c r="I350" s="92"/>
      <c r="J350" s="92" t="s">
        <v>1371</v>
      </c>
      <c r="K350" s="92">
        <v>108</v>
      </c>
      <c r="L350" s="91">
        <f t="shared" si="40"/>
        <v>11.3</v>
      </c>
      <c r="M350" s="91">
        <f t="shared" si="41"/>
        <v>11.3</v>
      </c>
    </row>
    <row r="351" spans="1:13" x14ac:dyDescent="0.2">
      <c r="A351" s="58" t="s">
        <v>1953</v>
      </c>
      <c r="B351" s="59">
        <v>44247</v>
      </c>
      <c r="C351" s="58" t="s">
        <v>1954</v>
      </c>
      <c r="D351" s="92" t="s">
        <v>1877</v>
      </c>
      <c r="E351" s="58" t="str">
        <f t="shared" si="36"/>
        <v>Dylan</v>
      </c>
      <c r="F351" s="58" t="str">
        <f t="shared" si="37"/>
        <v>Spencer</v>
      </c>
      <c r="G351" s="58" t="str">
        <f t="shared" si="38"/>
        <v>Men Senior</v>
      </c>
      <c r="H351" s="58" t="str">
        <f t="shared" si="39"/>
        <v>Walvis Bay</v>
      </c>
      <c r="I351" s="92"/>
      <c r="J351" s="92" t="s">
        <v>1355</v>
      </c>
      <c r="K351" s="92">
        <v>112</v>
      </c>
      <c r="L351" s="91">
        <f t="shared" si="40"/>
        <v>6.4</v>
      </c>
      <c r="M351" s="91">
        <f t="shared" si="41"/>
        <v>6.4</v>
      </c>
    </row>
    <row r="352" spans="1:13" x14ac:dyDescent="0.2">
      <c r="A352" s="58" t="s">
        <v>1953</v>
      </c>
      <c r="B352" s="59">
        <v>44247</v>
      </c>
      <c r="C352" s="58" t="s">
        <v>1954</v>
      </c>
      <c r="D352" s="92" t="s">
        <v>1877</v>
      </c>
      <c r="E352" s="58" t="str">
        <f t="shared" si="36"/>
        <v>Dylan</v>
      </c>
      <c r="F352" s="58" t="str">
        <f t="shared" si="37"/>
        <v>Spencer</v>
      </c>
      <c r="G352" s="58" t="str">
        <f t="shared" si="38"/>
        <v>Men Senior</v>
      </c>
      <c r="H352" s="58" t="str">
        <f t="shared" si="39"/>
        <v>Walvis Bay</v>
      </c>
      <c r="I352" s="92"/>
      <c r="J352" s="92" t="s">
        <v>1356</v>
      </c>
      <c r="K352" s="92">
        <v>84</v>
      </c>
      <c r="L352" s="91">
        <f t="shared" si="40"/>
        <v>2</v>
      </c>
      <c r="M352" s="91">
        <f t="shared" si="41"/>
        <v>2</v>
      </c>
    </row>
    <row r="353" spans="1:13" x14ac:dyDescent="0.2">
      <c r="A353" s="58" t="s">
        <v>1953</v>
      </c>
      <c r="B353" s="59">
        <v>44247</v>
      </c>
      <c r="C353" s="58" t="s">
        <v>1954</v>
      </c>
      <c r="D353" s="92" t="s">
        <v>1638</v>
      </c>
      <c r="E353" s="58" t="str">
        <f t="shared" si="36"/>
        <v>Brandon</v>
      </c>
      <c r="F353" s="58" t="str">
        <f t="shared" si="37"/>
        <v>Grane</v>
      </c>
      <c r="G353" s="58" t="str">
        <f t="shared" si="38"/>
        <v>Men Senior</v>
      </c>
      <c r="H353" s="58" t="str">
        <f t="shared" si="39"/>
        <v>Walvis Bay</v>
      </c>
      <c r="I353" s="92"/>
      <c r="J353" s="92" t="s">
        <v>1355</v>
      </c>
      <c r="K353" s="92">
        <v>92</v>
      </c>
      <c r="L353" s="91">
        <f t="shared" si="40"/>
        <v>3.3</v>
      </c>
      <c r="M353" s="91">
        <f t="shared" si="41"/>
        <v>3.3</v>
      </c>
    </row>
    <row r="354" spans="1:13" x14ac:dyDescent="0.2">
      <c r="A354" s="58" t="s">
        <v>1953</v>
      </c>
      <c r="B354" s="59">
        <v>44247</v>
      </c>
      <c r="C354" s="58" t="s">
        <v>1954</v>
      </c>
      <c r="D354" s="92" t="s">
        <v>1638</v>
      </c>
      <c r="E354" s="58" t="str">
        <f t="shared" si="36"/>
        <v>Brandon</v>
      </c>
      <c r="F354" s="58" t="str">
        <f t="shared" si="37"/>
        <v>Grane</v>
      </c>
      <c r="G354" s="58" t="str">
        <f t="shared" si="38"/>
        <v>Men Senior</v>
      </c>
      <c r="H354" s="58" t="str">
        <f t="shared" si="39"/>
        <v>Walvis Bay</v>
      </c>
      <c r="I354" s="92"/>
      <c r="J354" s="92" t="s">
        <v>1355</v>
      </c>
      <c r="K354" s="92">
        <v>152</v>
      </c>
      <c r="L354" s="91">
        <f t="shared" si="40"/>
        <v>18.2</v>
      </c>
      <c r="M354" s="91">
        <f t="shared" si="41"/>
        <v>18.2</v>
      </c>
    </row>
    <row r="355" spans="1:13" x14ac:dyDescent="0.2">
      <c r="A355" s="58" t="s">
        <v>1953</v>
      </c>
      <c r="B355" s="59">
        <v>44247</v>
      </c>
      <c r="C355" s="58" t="s">
        <v>1954</v>
      </c>
      <c r="D355" s="92" t="s">
        <v>1638</v>
      </c>
      <c r="E355" s="58" t="str">
        <f t="shared" si="36"/>
        <v>Brandon</v>
      </c>
      <c r="F355" s="58" t="str">
        <f t="shared" si="37"/>
        <v>Grane</v>
      </c>
      <c r="G355" s="58" t="str">
        <f t="shared" si="38"/>
        <v>Men Senior</v>
      </c>
      <c r="H355" s="58" t="str">
        <f t="shared" si="39"/>
        <v>Walvis Bay</v>
      </c>
      <c r="I355" s="92"/>
      <c r="J355" s="92" t="s">
        <v>1356</v>
      </c>
      <c r="K355" s="92">
        <v>94</v>
      </c>
      <c r="L355" s="91">
        <f t="shared" si="40"/>
        <v>3</v>
      </c>
      <c r="M355" s="91">
        <f t="shared" si="41"/>
        <v>3</v>
      </c>
    </row>
    <row r="356" spans="1:13" x14ac:dyDescent="0.2">
      <c r="A356" s="58" t="s">
        <v>1953</v>
      </c>
      <c r="B356" s="59">
        <v>44247</v>
      </c>
      <c r="C356" s="58" t="s">
        <v>1954</v>
      </c>
      <c r="D356" s="92" t="s">
        <v>1638</v>
      </c>
      <c r="E356" s="58" t="str">
        <f t="shared" si="36"/>
        <v>Brandon</v>
      </c>
      <c r="F356" s="58" t="str">
        <f t="shared" si="37"/>
        <v>Grane</v>
      </c>
      <c r="G356" s="58" t="str">
        <f t="shared" si="38"/>
        <v>Men Senior</v>
      </c>
      <c r="H356" s="58" t="str">
        <f t="shared" si="39"/>
        <v>Walvis Bay</v>
      </c>
      <c r="I356" s="92"/>
      <c r="J356" s="92" t="s">
        <v>1356</v>
      </c>
      <c r="K356" s="92">
        <v>102</v>
      </c>
      <c r="L356" s="91">
        <f t="shared" si="40"/>
        <v>4</v>
      </c>
      <c r="M356" s="91">
        <f t="shared" si="41"/>
        <v>4</v>
      </c>
    </row>
    <row r="357" spans="1:13" x14ac:dyDescent="0.2">
      <c r="A357" s="58" t="s">
        <v>1953</v>
      </c>
      <c r="B357" s="59">
        <v>44247</v>
      </c>
      <c r="C357" s="58" t="s">
        <v>1954</v>
      </c>
      <c r="D357" s="92" t="s">
        <v>1638</v>
      </c>
      <c r="E357" s="58" t="str">
        <f t="shared" si="36"/>
        <v>Brandon</v>
      </c>
      <c r="F357" s="58" t="str">
        <f t="shared" si="37"/>
        <v>Grane</v>
      </c>
      <c r="G357" s="58" t="str">
        <f t="shared" si="38"/>
        <v>Men Senior</v>
      </c>
      <c r="H357" s="58" t="str">
        <f t="shared" si="39"/>
        <v>Walvis Bay</v>
      </c>
      <c r="I357" s="92"/>
      <c r="J357" s="92" t="s">
        <v>1356</v>
      </c>
      <c r="K357" s="92">
        <v>90</v>
      </c>
      <c r="L357" s="91">
        <f t="shared" si="40"/>
        <v>2.6</v>
      </c>
      <c r="M357" s="91">
        <f t="shared" si="41"/>
        <v>2.6</v>
      </c>
    </row>
    <row r="358" spans="1:13" x14ac:dyDescent="0.2">
      <c r="A358" s="58" t="s">
        <v>1953</v>
      </c>
      <c r="B358" s="59">
        <v>44247</v>
      </c>
      <c r="C358" s="58" t="s">
        <v>1954</v>
      </c>
      <c r="D358" s="92" t="s">
        <v>1638</v>
      </c>
      <c r="E358" s="58" t="str">
        <f t="shared" si="36"/>
        <v>Brandon</v>
      </c>
      <c r="F358" s="58" t="str">
        <f t="shared" si="37"/>
        <v>Grane</v>
      </c>
      <c r="G358" s="58" t="str">
        <f t="shared" si="38"/>
        <v>Men Senior</v>
      </c>
      <c r="H358" s="58" t="str">
        <f t="shared" si="39"/>
        <v>Walvis Bay</v>
      </c>
      <c r="I358" s="92"/>
      <c r="J358" s="92" t="s">
        <v>1356</v>
      </c>
      <c r="K358" s="92">
        <v>85</v>
      </c>
      <c r="L358" s="91">
        <f t="shared" si="40"/>
        <v>2.1</v>
      </c>
      <c r="M358" s="91">
        <f t="shared" si="41"/>
        <v>2.1</v>
      </c>
    </row>
    <row r="359" spans="1:13" x14ac:dyDescent="0.2">
      <c r="A359" s="58" t="s">
        <v>1953</v>
      </c>
      <c r="B359" s="59">
        <v>44247</v>
      </c>
      <c r="C359" s="58" t="s">
        <v>1954</v>
      </c>
      <c r="D359" s="92" t="s">
        <v>1638</v>
      </c>
      <c r="E359" s="58" t="str">
        <f t="shared" si="36"/>
        <v>Brandon</v>
      </c>
      <c r="F359" s="58" t="str">
        <f t="shared" si="37"/>
        <v>Grane</v>
      </c>
      <c r="G359" s="58" t="str">
        <f t="shared" si="38"/>
        <v>Men Senior</v>
      </c>
      <c r="H359" s="58" t="str">
        <f t="shared" si="39"/>
        <v>Walvis Bay</v>
      </c>
      <c r="I359" s="92"/>
      <c r="J359" s="92" t="s">
        <v>1356</v>
      </c>
      <c r="K359" s="92">
        <v>85</v>
      </c>
      <c r="L359" s="91">
        <f t="shared" si="40"/>
        <v>2.1</v>
      </c>
      <c r="M359" s="91">
        <f t="shared" si="41"/>
        <v>2.1</v>
      </c>
    </row>
    <row r="360" spans="1:13" x14ac:dyDescent="0.2">
      <c r="A360" s="58" t="s">
        <v>1953</v>
      </c>
      <c r="B360" s="59">
        <v>44247</v>
      </c>
      <c r="C360" s="58" t="s">
        <v>1954</v>
      </c>
      <c r="D360" s="92" t="s">
        <v>1638</v>
      </c>
      <c r="E360" s="58" t="str">
        <f t="shared" si="36"/>
        <v>Brandon</v>
      </c>
      <c r="F360" s="58" t="str">
        <f t="shared" si="37"/>
        <v>Grane</v>
      </c>
      <c r="G360" s="58" t="str">
        <f t="shared" si="38"/>
        <v>Men Senior</v>
      </c>
      <c r="H360" s="58" t="str">
        <f t="shared" si="39"/>
        <v>Walvis Bay</v>
      </c>
      <c r="I360" s="92"/>
      <c r="J360" s="92" t="s">
        <v>1356</v>
      </c>
      <c r="K360" s="92">
        <v>120</v>
      </c>
      <c r="L360" s="91">
        <f t="shared" si="40"/>
        <v>7</v>
      </c>
      <c r="M360" s="91">
        <f t="shared" si="41"/>
        <v>7</v>
      </c>
    </row>
    <row r="361" spans="1:13" x14ac:dyDescent="0.2">
      <c r="A361" s="58" t="s">
        <v>1953</v>
      </c>
      <c r="B361" s="59">
        <v>44247</v>
      </c>
      <c r="C361" s="58" t="s">
        <v>1954</v>
      </c>
      <c r="D361" s="92" t="s">
        <v>1638</v>
      </c>
      <c r="E361" s="58" t="str">
        <f t="shared" si="36"/>
        <v>Brandon</v>
      </c>
      <c r="F361" s="58" t="str">
        <f t="shared" si="37"/>
        <v>Grane</v>
      </c>
      <c r="G361" s="58" t="str">
        <f t="shared" si="38"/>
        <v>Men Senior</v>
      </c>
      <c r="H361" s="58" t="str">
        <f t="shared" si="39"/>
        <v>Walvis Bay</v>
      </c>
      <c r="I361" s="92"/>
      <c r="J361" s="92" t="s">
        <v>20</v>
      </c>
      <c r="K361" s="92">
        <v>99</v>
      </c>
      <c r="L361" s="91">
        <f t="shared" si="40"/>
        <v>3.6</v>
      </c>
      <c r="M361" s="91">
        <f t="shared" si="41"/>
        <v>3.6</v>
      </c>
    </row>
    <row r="362" spans="1:13" x14ac:dyDescent="0.2">
      <c r="A362" s="58" t="s">
        <v>1953</v>
      </c>
      <c r="B362" s="59">
        <v>44247</v>
      </c>
      <c r="C362" s="58" t="s">
        <v>1954</v>
      </c>
      <c r="D362" s="92" t="s">
        <v>636</v>
      </c>
      <c r="E362" s="58" t="str">
        <f t="shared" si="36"/>
        <v>Stewart</v>
      </c>
      <c r="F362" s="58" t="str">
        <f t="shared" si="37"/>
        <v>Reimann</v>
      </c>
      <c r="G362" s="58" t="str">
        <f t="shared" si="38"/>
        <v>Men U/16</v>
      </c>
      <c r="H362" s="58" t="str">
        <f t="shared" si="39"/>
        <v>Walvis Bay</v>
      </c>
      <c r="I362" s="92"/>
      <c r="J362" s="92" t="s">
        <v>20</v>
      </c>
      <c r="K362" s="92">
        <v>71</v>
      </c>
      <c r="L362" s="91">
        <f t="shared" si="40"/>
        <v>1.3</v>
      </c>
      <c r="M362" s="91">
        <f t="shared" si="41"/>
        <v>1.3</v>
      </c>
    </row>
    <row r="363" spans="1:13" x14ac:dyDescent="0.2">
      <c r="A363" s="58" t="s">
        <v>1953</v>
      </c>
      <c r="B363" s="59">
        <v>44247</v>
      </c>
      <c r="C363" s="58" t="s">
        <v>1954</v>
      </c>
      <c r="D363" s="92" t="s">
        <v>636</v>
      </c>
      <c r="E363" s="58" t="str">
        <f t="shared" si="36"/>
        <v>Stewart</v>
      </c>
      <c r="F363" s="58" t="str">
        <f t="shared" si="37"/>
        <v>Reimann</v>
      </c>
      <c r="G363" s="58" t="str">
        <f t="shared" si="38"/>
        <v>Men U/16</v>
      </c>
      <c r="H363" s="58" t="str">
        <f t="shared" si="39"/>
        <v>Walvis Bay</v>
      </c>
      <c r="I363" s="92"/>
      <c r="J363" s="92" t="s">
        <v>1355</v>
      </c>
      <c r="K363" s="92">
        <v>126</v>
      </c>
      <c r="L363" s="91">
        <f t="shared" si="40"/>
        <v>9.6</v>
      </c>
      <c r="M363" s="91">
        <f t="shared" si="41"/>
        <v>9.6</v>
      </c>
    </row>
    <row r="364" spans="1:13" x14ac:dyDescent="0.2">
      <c r="A364" s="58" t="s">
        <v>1953</v>
      </c>
      <c r="B364" s="59">
        <v>44247</v>
      </c>
      <c r="C364" s="58" t="s">
        <v>1954</v>
      </c>
      <c r="D364" s="92" t="s">
        <v>632</v>
      </c>
      <c r="E364" s="58" t="str">
        <f t="shared" si="36"/>
        <v>Chris</v>
      </c>
      <c r="F364" s="58" t="str">
        <f t="shared" si="37"/>
        <v>Scholtz</v>
      </c>
      <c r="G364" s="58" t="str">
        <f t="shared" si="38"/>
        <v>Men Veteran</v>
      </c>
      <c r="H364" s="58" t="str">
        <f t="shared" si="39"/>
        <v>Henties Bay</v>
      </c>
      <c r="I364" s="92"/>
      <c r="J364" s="92" t="s">
        <v>1355</v>
      </c>
      <c r="K364" s="92">
        <v>174</v>
      </c>
      <c r="L364" s="91">
        <f t="shared" si="40"/>
        <v>29</v>
      </c>
      <c r="M364" s="91">
        <f t="shared" si="41"/>
        <v>29</v>
      </c>
    </row>
    <row r="365" spans="1:13" x14ac:dyDescent="0.2">
      <c r="A365" s="58" t="s">
        <v>1953</v>
      </c>
      <c r="B365" s="59">
        <v>44247</v>
      </c>
      <c r="C365" s="58" t="s">
        <v>1954</v>
      </c>
      <c r="D365" s="92" t="s">
        <v>1400</v>
      </c>
      <c r="E365" s="58" t="str">
        <f t="shared" si="36"/>
        <v>Frikkie</v>
      </c>
      <c r="F365" s="58" t="str">
        <f t="shared" si="37"/>
        <v>Ferreira</v>
      </c>
      <c r="G365" s="58" t="str">
        <f t="shared" si="38"/>
        <v>Men Master</v>
      </c>
      <c r="H365" s="58" t="str">
        <f t="shared" si="39"/>
        <v>Walvis Bay</v>
      </c>
      <c r="I365" s="92"/>
      <c r="J365" s="92" t="s">
        <v>1355</v>
      </c>
      <c r="K365" s="92">
        <v>134</v>
      </c>
      <c r="L365" s="91">
        <f t="shared" si="40"/>
        <v>11.8</v>
      </c>
      <c r="M365" s="91">
        <f t="shared" si="41"/>
        <v>11.8</v>
      </c>
    </row>
    <row r="366" spans="1:13" x14ac:dyDescent="0.2">
      <c r="A366" s="58" t="s">
        <v>1953</v>
      </c>
      <c r="B366" s="59">
        <v>44247</v>
      </c>
      <c r="C366" s="58" t="s">
        <v>1954</v>
      </c>
      <c r="D366" s="92" t="s">
        <v>1400</v>
      </c>
      <c r="E366" s="58" t="str">
        <f t="shared" si="36"/>
        <v>Frikkie</v>
      </c>
      <c r="F366" s="58" t="str">
        <f t="shared" si="37"/>
        <v>Ferreira</v>
      </c>
      <c r="G366" s="58" t="str">
        <f t="shared" si="38"/>
        <v>Men Master</v>
      </c>
      <c r="H366" s="58" t="str">
        <f t="shared" si="39"/>
        <v>Walvis Bay</v>
      </c>
      <c r="I366" s="92"/>
      <c r="J366" s="92" t="s">
        <v>1356</v>
      </c>
      <c r="K366" s="92">
        <v>103</v>
      </c>
      <c r="L366" s="91">
        <f t="shared" si="40"/>
        <v>4.0999999999999996</v>
      </c>
      <c r="M366" s="91">
        <f t="shared" si="41"/>
        <v>4.0999999999999996</v>
      </c>
    </row>
    <row r="367" spans="1:13" x14ac:dyDescent="0.2">
      <c r="A367" s="58" t="s">
        <v>1953</v>
      </c>
      <c r="B367" s="59">
        <v>44247</v>
      </c>
      <c r="C367" s="58" t="s">
        <v>1954</v>
      </c>
      <c r="D367" s="92" t="s">
        <v>1400</v>
      </c>
      <c r="E367" s="58" t="str">
        <f t="shared" si="36"/>
        <v>Frikkie</v>
      </c>
      <c r="F367" s="58" t="str">
        <f t="shared" si="37"/>
        <v>Ferreira</v>
      </c>
      <c r="G367" s="58" t="str">
        <f t="shared" si="38"/>
        <v>Men Master</v>
      </c>
      <c r="H367" s="58" t="str">
        <f t="shared" si="39"/>
        <v>Walvis Bay</v>
      </c>
      <c r="I367" s="92"/>
      <c r="J367" s="92" t="s">
        <v>1371</v>
      </c>
      <c r="K367" s="92">
        <v>95</v>
      </c>
      <c r="L367" s="91">
        <f t="shared" si="40"/>
        <v>7.5</v>
      </c>
      <c r="M367" s="91">
        <f t="shared" si="41"/>
        <v>7.5</v>
      </c>
    </row>
    <row r="368" spans="1:13" x14ac:dyDescent="0.2">
      <c r="A368" s="58" t="s">
        <v>1953</v>
      </c>
      <c r="B368" s="59">
        <v>44247</v>
      </c>
      <c r="C368" s="58" t="s">
        <v>1954</v>
      </c>
      <c r="D368" s="92" t="s">
        <v>1400</v>
      </c>
      <c r="E368" s="58" t="str">
        <f t="shared" si="36"/>
        <v>Frikkie</v>
      </c>
      <c r="F368" s="58" t="str">
        <f t="shared" si="37"/>
        <v>Ferreira</v>
      </c>
      <c r="G368" s="58" t="str">
        <f t="shared" si="38"/>
        <v>Men Master</v>
      </c>
      <c r="H368" s="58" t="str">
        <f t="shared" si="39"/>
        <v>Walvis Bay</v>
      </c>
      <c r="I368" s="92"/>
      <c r="J368" s="92" t="s">
        <v>8</v>
      </c>
      <c r="K368" s="92">
        <v>81</v>
      </c>
      <c r="L368" s="91">
        <f t="shared" si="40"/>
        <v>4.2</v>
      </c>
      <c r="M368" s="91">
        <f t="shared" si="41"/>
        <v>4.2</v>
      </c>
    </row>
    <row r="369" spans="1:13" x14ac:dyDescent="0.2">
      <c r="A369" s="58" t="s">
        <v>1953</v>
      </c>
      <c r="B369" s="59">
        <v>44247</v>
      </c>
      <c r="C369" s="58" t="s">
        <v>1954</v>
      </c>
      <c r="D369" s="92" t="s">
        <v>1656</v>
      </c>
      <c r="E369" s="58" t="str">
        <f t="shared" si="36"/>
        <v>Breggie</v>
      </c>
      <c r="F369" s="58" t="str">
        <f t="shared" si="37"/>
        <v>Ferreira</v>
      </c>
      <c r="G369" s="58" t="str">
        <f t="shared" si="38"/>
        <v>Ladies Master</v>
      </c>
      <c r="H369" s="58" t="str">
        <f t="shared" si="39"/>
        <v>Walvis Bay</v>
      </c>
      <c r="I369" s="92"/>
      <c r="J369" s="92" t="s">
        <v>1355</v>
      </c>
      <c r="K369" s="92">
        <v>75</v>
      </c>
      <c r="L369" s="91">
        <f t="shared" si="40"/>
        <v>1.6</v>
      </c>
      <c r="M369" s="91">
        <f t="shared" si="41"/>
        <v>1.6</v>
      </c>
    </row>
    <row r="370" spans="1:13" x14ac:dyDescent="0.2">
      <c r="A370" s="58" t="s">
        <v>1953</v>
      </c>
      <c r="B370" s="59">
        <v>44247</v>
      </c>
      <c r="C370" s="58" t="s">
        <v>1954</v>
      </c>
      <c r="D370" s="92" t="s">
        <v>1656</v>
      </c>
      <c r="E370" s="58" t="str">
        <f t="shared" si="36"/>
        <v>Breggie</v>
      </c>
      <c r="F370" s="58" t="str">
        <f t="shared" si="37"/>
        <v>Ferreira</v>
      </c>
      <c r="G370" s="58" t="str">
        <f t="shared" si="38"/>
        <v>Ladies Master</v>
      </c>
      <c r="H370" s="58" t="str">
        <f t="shared" si="39"/>
        <v>Walvis Bay</v>
      </c>
      <c r="I370" s="92" t="s">
        <v>7</v>
      </c>
      <c r="J370" s="92"/>
      <c r="K370" s="92">
        <v>42</v>
      </c>
      <c r="L370" s="91">
        <f t="shared" si="40"/>
        <v>2.2999999999999998</v>
      </c>
      <c r="M370" s="91">
        <f t="shared" si="41"/>
        <v>2.2999999999999998</v>
      </c>
    </row>
    <row r="371" spans="1:13" x14ac:dyDescent="0.2">
      <c r="A371" s="58" t="s">
        <v>1953</v>
      </c>
      <c r="B371" s="59">
        <v>44247</v>
      </c>
      <c r="C371" s="58" t="s">
        <v>1954</v>
      </c>
      <c r="D371" s="92" t="s">
        <v>1656</v>
      </c>
      <c r="E371" s="58" t="str">
        <f t="shared" si="36"/>
        <v>Breggie</v>
      </c>
      <c r="F371" s="58" t="str">
        <f t="shared" si="37"/>
        <v>Ferreira</v>
      </c>
      <c r="G371" s="58" t="str">
        <f t="shared" si="38"/>
        <v>Ladies Master</v>
      </c>
      <c r="H371" s="58" t="str">
        <f t="shared" si="39"/>
        <v>Walvis Bay</v>
      </c>
      <c r="I371" s="92" t="s">
        <v>19</v>
      </c>
      <c r="J371" s="92"/>
      <c r="K371" s="92">
        <v>55</v>
      </c>
      <c r="L371" s="91">
        <f t="shared" si="40"/>
        <v>1.7</v>
      </c>
      <c r="M371" s="91">
        <f t="shared" si="41"/>
        <v>1.7</v>
      </c>
    </row>
    <row r="372" spans="1:13" x14ac:dyDescent="0.2">
      <c r="A372" s="58" t="s">
        <v>1953</v>
      </c>
      <c r="B372" s="59">
        <v>44247</v>
      </c>
      <c r="C372" s="58" t="s">
        <v>1954</v>
      </c>
      <c r="D372" s="92" t="s">
        <v>1656</v>
      </c>
      <c r="E372" s="58" t="str">
        <f t="shared" si="36"/>
        <v>Breggie</v>
      </c>
      <c r="F372" s="58" t="str">
        <f t="shared" si="37"/>
        <v>Ferreira</v>
      </c>
      <c r="G372" s="58" t="str">
        <f t="shared" si="38"/>
        <v>Ladies Master</v>
      </c>
      <c r="H372" s="58" t="str">
        <f t="shared" si="39"/>
        <v>Walvis Bay</v>
      </c>
      <c r="I372" s="92"/>
      <c r="J372" s="92" t="s">
        <v>8</v>
      </c>
      <c r="K372" s="92">
        <v>62</v>
      </c>
      <c r="L372" s="91">
        <f t="shared" si="40"/>
        <v>1.9</v>
      </c>
      <c r="M372" s="91">
        <f t="shared" si="41"/>
        <v>1.9</v>
      </c>
    </row>
    <row r="373" spans="1:13" x14ac:dyDescent="0.2">
      <c r="A373" s="58" t="s">
        <v>1953</v>
      </c>
      <c r="B373" s="59">
        <v>44247</v>
      </c>
      <c r="C373" s="58" t="s">
        <v>1954</v>
      </c>
      <c r="D373" s="92" t="s">
        <v>687</v>
      </c>
      <c r="E373" s="58" t="str">
        <f t="shared" si="36"/>
        <v>Alessandro</v>
      </c>
      <c r="F373" s="58" t="str">
        <f t="shared" si="37"/>
        <v>Engelbrecht</v>
      </c>
      <c r="G373" s="58" t="str">
        <f t="shared" si="38"/>
        <v>Men Senior</v>
      </c>
      <c r="H373" s="58" t="str">
        <f t="shared" si="39"/>
        <v>Walvis Bay</v>
      </c>
      <c r="I373" s="92"/>
      <c r="J373" s="92" t="s">
        <v>1356</v>
      </c>
      <c r="K373" s="92">
        <v>118</v>
      </c>
      <c r="L373" s="91">
        <f t="shared" si="40"/>
        <v>6.6</v>
      </c>
      <c r="M373" s="91">
        <f t="shared" si="41"/>
        <v>6.6</v>
      </c>
    </row>
    <row r="374" spans="1:13" x14ac:dyDescent="0.2">
      <c r="A374" s="58" t="s">
        <v>1953</v>
      </c>
      <c r="B374" s="59">
        <v>44247</v>
      </c>
      <c r="C374" s="58" t="s">
        <v>1954</v>
      </c>
      <c r="D374" s="92" t="s">
        <v>608</v>
      </c>
      <c r="E374" s="58" t="str">
        <f t="shared" si="36"/>
        <v>Dian</v>
      </c>
      <c r="F374" s="58" t="str">
        <f t="shared" si="37"/>
        <v>Neethling</v>
      </c>
      <c r="G374" s="58" t="str">
        <f t="shared" si="38"/>
        <v>Men U/21</v>
      </c>
      <c r="H374" s="58" t="str">
        <f t="shared" si="39"/>
        <v>Walvis Bay</v>
      </c>
      <c r="I374" s="92"/>
      <c r="J374" s="92" t="s">
        <v>1356</v>
      </c>
      <c r="K374" s="92">
        <v>105</v>
      </c>
      <c r="L374" s="91">
        <f t="shared" si="40"/>
        <v>4.4000000000000004</v>
      </c>
      <c r="M374" s="91">
        <f t="shared" si="41"/>
        <v>4.4000000000000004</v>
      </c>
    </row>
    <row r="375" spans="1:13" x14ac:dyDescent="0.2">
      <c r="A375" s="58" t="s">
        <v>1953</v>
      </c>
      <c r="B375" s="59">
        <v>44247</v>
      </c>
      <c r="C375" s="58" t="s">
        <v>1954</v>
      </c>
      <c r="D375" s="92" t="s">
        <v>608</v>
      </c>
      <c r="E375" s="58" t="str">
        <f t="shared" si="36"/>
        <v>Dian</v>
      </c>
      <c r="F375" s="58" t="str">
        <f t="shared" si="37"/>
        <v>Neethling</v>
      </c>
      <c r="G375" s="58" t="str">
        <f t="shared" si="38"/>
        <v>Men U/21</v>
      </c>
      <c r="H375" s="58" t="str">
        <f t="shared" si="39"/>
        <v>Walvis Bay</v>
      </c>
      <c r="I375" s="92"/>
      <c r="J375" s="92" t="s">
        <v>1356</v>
      </c>
      <c r="K375" s="92">
        <v>83</v>
      </c>
      <c r="L375" s="91">
        <f t="shared" si="40"/>
        <v>1.9</v>
      </c>
      <c r="M375" s="91">
        <f t="shared" si="41"/>
        <v>1.9</v>
      </c>
    </row>
    <row r="376" spans="1:13" x14ac:dyDescent="0.2">
      <c r="A376" s="58" t="s">
        <v>1953</v>
      </c>
      <c r="B376" s="59">
        <v>44247</v>
      </c>
      <c r="C376" s="58" t="s">
        <v>1954</v>
      </c>
      <c r="D376" s="92" t="s">
        <v>608</v>
      </c>
      <c r="E376" s="58" t="str">
        <f t="shared" si="36"/>
        <v>Dian</v>
      </c>
      <c r="F376" s="58" t="str">
        <f t="shared" si="37"/>
        <v>Neethling</v>
      </c>
      <c r="G376" s="58" t="str">
        <f t="shared" si="38"/>
        <v>Men U/21</v>
      </c>
      <c r="H376" s="58" t="str">
        <f t="shared" si="39"/>
        <v>Walvis Bay</v>
      </c>
      <c r="I376" s="92"/>
      <c r="J376" s="92" t="s">
        <v>1355</v>
      </c>
      <c r="K376" s="92">
        <v>147</v>
      </c>
      <c r="L376" s="91">
        <f t="shared" si="40"/>
        <v>16.2</v>
      </c>
      <c r="M376" s="91">
        <f t="shared" si="41"/>
        <v>16.2</v>
      </c>
    </row>
    <row r="377" spans="1:13" x14ac:dyDescent="0.2">
      <c r="A377" s="58" t="s">
        <v>1953</v>
      </c>
      <c r="B377" s="59">
        <v>44247</v>
      </c>
      <c r="C377" s="58" t="s">
        <v>1954</v>
      </c>
      <c r="D377" s="92" t="s">
        <v>608</v>
      </c>
      <c r="E377" s="58" t="str">
        <f t="shared" si="36"/>
        <v>Dian</v>
      </c>
      <c r="F377" s="58" t="str">
        <f t="shared" si="37"/>
        <v>Neethling</v>
      </c>
      <c r="G377" s="58" t="str">
        <f t="shared" si="38"/>
        <v>Men U/21</v>
      </c>
      <c r="H377" s="58" t="str">
        <f t="shared" si="39"/>
        <v>Walvis Bay</v>
      </c>
      <c r="I377" s="92"/>
      <c r="J377" s="92" t="s">
        <v>20</v>
      </c>
      <c r="K377" s="92">
        <v>83</v>
      </c>
      <c r="L377" s="91">
        <f t="shared" si="40"/>
        <v>2.1</v>
      </c>
      <c r="M377" s="91">
        <f t="shared" si="41"/>
        <v>2.1</v>
      </c>
    </row>
    <row r="378" spans="1:13" x14ac:dyDescent="0.2">
      <c r="A378" s="58" t="s">
        <v>1953</v>
      </c>
      <c r="B378" s="59">
        <v>44247</v>
      </c>
      <c r="C378" s="58" t="s">
        <v>1954</v>
      </c>
      <c r="D378" s="92" t="s">
        <v>1824</v>
      </c>
      <c r="E378" s="58" t="str">
        <f t="shared" si="36"/>
        <v>Andre</v>
      </c>
      <c r="F378" s="58" t="str">
        <f t="shared" si="37"/>
        <v>Bezuidehout</v>
      </c>
      <c r="G378" s="58" t="str">
        <f t="shared" si="38"/>
        <v>Men Master</v>
      </c>
      <c r="H378" s="58" t="str">
        <f t="shared" si="39"/>
        <v>Walvis Bay</v>
      </c>
      <c r="I378" s="92"/>
      <c r="J378" s="92" t="s">
        <v>1356</v>
      </c>
      <c r="K378" s="92">
        <v>109</v>
      </c>
      <c r="L378" s="91">
        <f t="shared" si="40"/>
        <v>5</v>
      </c>
      <c r="M378" s="91">
        <f t="shared" si="41"/>
        <v>5</v>
      </c>
    </row>
    <row r="379" spans="1:13" x14ac:dyDescent="0.2">
      <c r="A379" s="58" t="s">
        <v>1953</v>
      </c>
      <c r="B379" s="59">
        <v>44247</v>
      </c>
      <c r="C379" s="58" t="s">
        <v>1954</v>
      </c>
      <c r="D379" s="92" t="s">
        <v>1824</v>
      </c>
      <c r="E379" s="58" t="str">
        <f t="shared" si="36"/>
        <v>Andre</v>
      </c>
      <c r="F379" s="58" t="str">
        <f t="shared" si="37"/>
        <v>Bezuidehout</v>
      </c>
      <c r="G379" s="58" t="str">
        <f t="shared" si="38"/>
        <v>Men Master</v>
      </c>
      <c r="H379" s="58" t="str">
        <f t="shared" si="39"/>
        <v>Walvis Bay</v>
      </c>
      <c r="I379" s="92"/>
      <c r="J379" s="92" t="s">
        <v>1355</v>
      </c>
      <c r="K379" s="92">
        <v>110</v>
      </c>
      <c r="L379" s="91">
        <f t="shared" si="40"/>
        <v>6</v>
      </c>
      <c r="M379" s="91">
        <f t="shared" si="41"/>
        <v>6</v>
      </c>
    </row>
    <row r="380" spans="1:13" x14ac:dyDescent="0.2">
      <c r="A380" s="58" t="s">
        <v>1953</v>
      </c>
      <c r="B380" s="59">
        <v>44247</v>
      </c>
      <c r="C380" s="58" t="s">
        <v>1954</v>
      </c>
      <c r="D380" s="92" t="s">
        <v>885</v>
      </c>
      <c r="E380" s="58" t="str">
        <f t="shared" si="36"/>
        <v>Raymond</v>
      </c>
      <c r="F380" s="58" t="str">
        <f t="shared" si="37"/>
        <v>Duvenhage</v>
      </c>
      <c r="G380" s="58" t="str">
        <f t="shared" si="38"/>
        <v>Men Veteran</v>
      </c>
      <c r="H380" s="58" t="str">
        <f t="shared" si="39"/>
        <v>Walvis Bay</v>
      </c>
      <c r="I380" s="92"/>
      <c r="J380" s="92" t="s">
        <v>1356</v>
      </c>
      <c r="K380" s="92">
        <v>75</v>
      </c>
      <c r="L380" s="91">
        <f t="shared" si="40"/>
        <v>1.3</v>
      </c>
      <c r="M380" s="91">
        <f t="shared" si="41"/>
        <v>1.3</v>
      </c>
    </row>
    <row r="381" spans="1:13" x14ac:dyDescent="0.2">
      <c r="A381" s="58" t="s">
        <v>1953</v>
      </c>
      <c r="B381" s="59">
        <v>44247</v>
      </c>
      <c r="C381" s="58" t="s">
        <v>1954</v>
      </c>
      <c r="D381" s="92" t="s">
        <v>656</v>
      </c>
      <c r="E381" s="58" t="str">
        <f t="shared" si="36"/>
        <v>Gerard</v>
      </c>
      <c r="F381" s="58" t="str">
        <f t="shared" si="37"/>
        <v>Hough</v>
      </c>
      <c r="G381" s="58" t="str">
        <f t="shared" si="38"/>
        <v>Men Senior</v>
      </c>
      <c r="H381" s="58" t="str">
        <f t="shared" si="39"/>
        <v>Mako</v>
      </c>
      <c r="I381" s="92"/>
      <c r="J381" s="92" t="s">
        <v>1355</v>
      </c>
      <c r="K381" s="92">
        <v>134</v>
      </c>
      <c r="L381" s="91">
        <f t="shared" si="40"/>
        <v>11.8</v>
      </c>
      <c r="M381" s="91">
        <f t="shared" si="41"/>
        <v>11.8</v>
      </c>
    </row>
    <row r="382" spans="1:13" x14ac:dyDescent="0.2">
      <c r="A382" s="58" t="s">
        <v>1953</v>
      </c>
      <c r="B382" s="59">
        <v>44247</v>
      </c>
      <c r="C382" s="58" t="s">
        <v>1954</v>
      </c>
      <c r="D382" s="92" t="s">
        <v>656</v>
      </c>
      <c r="E382" s="58" t="str">
        <f t="shared" si="36"/>
        <v>Gerard</v>
      </c>
      <c r="F382" s="58" t="str">
        <f t="shared" si="37"/>
        <v>Hough</v>
      </c>
      <c r="G382" s="58" t="str">
        <f t="shared" si="38"/>
        <v>Men Senior</v>
      </c>
      <c r="H382" s="58" t="str">
        <f t="shared" si="39"/>
        <v>Mako</v>
      </c>
      <c r="I382" s="92"/>
      <c r="J382" s="92" t="s">
        <v>1355</v>
      </c>
      <c r="K382" s="92">
        <v>120</v>
      </c>
      <c r="L382" s="91">
        <f t="shared" si="40"/>
        <v>8.1</v>
      </c>
      <c r="M382" s="91">
        <f t="shared" si="41"/>
        <v>8.1</v>
      </c>
    </row>
    <row r="383" spans="1:13" x14ac:dyDescent="0.2">
      <c r="A383" s="58" t="s">
        <v>1953</v>
      </c>
      <c r="B383" s="59">
        <v>44247</v>
      </c>
      <c r="C383" s="58" t="s">
        <v>1954</v>
      </c>
      <c r="D383" s="92" t="s">
        <v>1063</v>
      </c>
      <c r="E383" s="58" t="str">
        <f t="shared" si="36"/>
        <v>Franco</v>
      </c>
      <c r="F383" s="58" t="str">
        <f t="shared" si="37"/>
        <v>Badenhorst</v>
      </c>
      <c r="G383" s="58" t="str">
        <f t="shared" si="38"/>
        <v>Men Senior</v>
      </c>
      <c r="H383" s="58" t="str">
        <f t="shared" si="39"/>
        <v>Mako</v>
      </c>
      <c r="I383" s="92"/>
      <c r="J383" s="92" t="s">
        <v>1355</v>
      </c>
      <c r="K383" s="92">
        <v>99</v>
      </c>
      <c r="L383" s="91">
        <f t="shared" si="40"/>
        <v>4.2</v>
      </c>
      <c r="M383" s="91">
        <f t="shared" si="41"/>
        <v>4.2</v>
      </c>
    </row>
    <row r="384" spans="1:13" x14ac:dyDescent="0.2">
      <c r="A384" s="58" t="s">
        <v>1953</v>
      </c>
      <c r="B384" s="59">
        <v>44247</v>
      </c>
      <c r="C384" s="58" t="s">
        <v>1954</v>
      </c>
      <c r="D384" s="92" t="s">
        <v>1063</v>
      </c>
      <c r="E384" s="58" t="str">
        <f t="shared" si="36"/>
        <v>Franco</v>
      </c>
      <c r="F384" s="58" t="str">
        <f t="shared" si="37"/>
        <v>Badenhorst</v>
      </c>
      <c r="G384" s="58" t="str">
        <f t="shared" si="38"/>
        <v>Men Senior</v>
      </c>
      <c r="H384" s="58" t="str">
        <f t="shared" si="39"/>
        <v>Mako</v>
      </c>
      <c r="I384" s="92"/>
      <c r="J384" s="92" t="s">
        <v>1355</v>
      </c>
      <c r="K384" s="92">
        <v>128</v>
      </c>
      <c r="L384" s="91">
        <f t="shared" si="40"/>
        <v>10.1</v>
      </c>
      <c r="M384" s="91">
        <f t="shared" si="41"/>
        <v>10.1</v>
      </c>
    </row>
    <row r="385" spans="1:13" x14ac:dyDescent="0.2">
      <c r="A385" s="58" t="s">
        <v>1953</v>
      </c>
      <c r="B385" s="59">
        <v>44247</v>
      </c>
      <c r="C385" s="58" t="s">
        <v>1954</v>
      </c>
      <c r="D385" s="92" t="s">
        <v>704</v>
      </c>
      <c r="E385" s="58" t="str">
        <f t="shared" si="36"/>
        <v>Leigh</v>
      </c>
      <c r="F385" s="58" t="str">
        <f t="shared" si="37"/>
        <v>Skoppelitus</v>
      </c>
      <c r="G385" s="58" t="str">
        <f t="shared" si="38"/>
        <v>Men Senior</v>
      </c>
      <c r="H385" s="58" t="str">
        <f t="shared" si="39"/>
        <v>Mako</v>
      </c>
      <c r="I385" s="92"/>
      <c r="J385" s="92" t="s">
        <v>1355</v>
      </c>
      <c r="K385" s="92">
        <v>137</v>
      </c>
      <c r="L385" s="91">
        <f t="shared" si="40"/>
        <v>12.8</v>
      </c>
      <c r="M385" s="91">
        <f t="shared" si="41"/>
        <v>12.8</v>
      </c>
    </row>
    <row r="386" spans="1:13" x14ac:dyDescent="0.2">
      <c r="A386" s="58" t="s">
        <v>1953</v>
      </c>
      <c r="B386" s="59">
        <v>44247</v>
      </c>
      <c r="C386" s="58" t="s">
        <v>1954</v>
      </c>
      <c r="D386" s="92" t="s">
        <v>524</v>
      </c>
      <c r="E386" s="58" t="str">
        <f t="shared" si="36"/>
        <v>Andrew</v>
      </c>
      <c r="F386" s="58" t="str">
        <f t="shared" si="37"/>
        <v>Van Der Westhuizen</v>
      </c>
      <c r="G386" s="58" t="str">
        <f t="shared" si="38"/>
        <v>Men Veteran</v>
      </c>
      <c r="H386" s="58" t="str">
        <f t="shared" si="39"/>
        <v>Mako</v>
      </c>
      <c r="I386" s="92"/>
      <c r="J386" s="92" t="s">
        <v>1349</v>
      </c>
      <c r="K386" s="92">
        <v>159</v>
      </c>
      <c r="L386" s="91">
        <f t="shared" si="40"/>
        <v>54.8</v>
      </c>
      <c r="M386" s="91">
        <f t="shared" si="41"/>
        <v>54.8</v>
      </c>
    </row>
    <row r="387" spans="1:13" x14ac:dyDescent="0.2">
      <c r="A387" s="58" t="s">
        <v>1953</v>
      </c>
      <c r="B387" s="59">
        <v>44247</v>
      </c>
      <c r="C387" s="58" t="s">
        <v>1954</v>
      </c>
      <c r="D387" s="92" t="s">
        <v>524</v>
      </c>
      <c r="E387" s="58" t="str">
        <f t="shared" ref="E387:E450" si="42">IF(D387="","",VLOOKUP(D387,Master,3,FALSE))</f>
        <v>Andrew</v>
      </c>
      <c r="F387" s="58" t="str">
        <f t="shared" ref="F387:F450" si="43">IF(D387="","",VLOOKUP(D387,Master,4,FALSE))</f>
        <v>Van Der Westhuizen</v>
      </c>
      <c r="G387" s="58" t="str">
        <f t="shared" ref="G387:G450" si="44">IF(D387="","",VLOOKUP(D387,Master,5,FALSE))</f>
        <v>Men Veteran</v>
      </c>
      <c r="H387" s="58" t="str">
        <f t="shared" ref="H387:H450" si="45">IF(D387="","",VLOOKUP(D387,Master,2,FALSE))</f>
        <v>Mako</v>
      </c>
      <c r="I387" s="92"/>
      <c r="J387" s="92" t="s">
        <v>1371</v>
      </c>
      <c r="K387" s="92">
        <v>99</v>
      </c>
      <c r="L387" s="91">
        <f t="shared" ref="L387:L450" si="46">IF(K387="","",IF(I387="",ROUND(HLOOKUP(J387,kgList,K387,FALSE),1),ROUND(HLOOKUP(I387,kgList,K387,FALSE),1)))</f>
        <v>8.6</v>
      </c>
      <c r="M387" s="91">
        <f t="shared" ref="M387:M450" si="47">IF(L387="","",IF(COUNTA(I387:J387)&gt;1,"Edible or Inedible",IF(COUNTA(I387)=1,L387*1,IF(COUNTA(J387)=1,L387*1,"ERROR"))))</f>
        <v>8.6</v>
      </c>
    </row>
    <row r="388" spans="1:13" x14ac:dyDescent="0.2">
      <c r="A388" s="58" t="s">
        <v>1953</v>
      </c>
      <c r="B388" s="59">
        <v>44247</v>
      </c>
      <c r="C388" s="58" t="s">
        <v>1954</v>
      </c>
      <c r="D388" s="92" t="s">
        <v>826</v>
      </c>
      <c r="E388" s="58" t="str">
        <f t="shared" si="42"/>
        <v xml:space="preserve">Emile </v>
      </c>
      <c r="F388" s="58" t="str">
        <f t="shared" si="43"/>
        <v>Van Heerden</v>
      </c>
      <c r="G388" s="58" t="str">
        <f t="shared" si="44"/>
        <v>Men Senior</v>
      </c>
      <c r="H388" s="58" t="str">
        <f t="shared" si="45"/>
        <v>Mako</v>
      </c>
      <c r="I388" s="92"/>
      <c r="J388" s="92" t="s">
        <v>1371</v>
      </c>
      <c r="K388" s="92">
        <v>121</v>
      </c>
      <c r="L388" s="91">
        <f t="shared" si="46"/>
        <v>16.2</v>
      </c>
      <c r="M388" s="91">
        <f t="shared" si="47"/>
        <v>16.2</v>
      </c>
    </row>
    <row r="389" spans="1:13" x14ac:dyDescent="0.2">
      <c r="A389" s="58" t="s">
        <v>1953</v>
      </c>
      <c r="B389" s="59">
        <v>44247</v>
      </c>
      <c r="C389" s="58" t="s">
        <v>1954</v>
      </c>
      <c r="D389" s="92" t="s">
        <v>826</v>
      </c>
      <c r="E389" s="58" t="str">
        <f t="shared" si="42"/>
        <v xml:space="preserve">Emile </v>
      </c>
      <c r="F389" s="58" t="str">
        <f t="shared" si="43"/>
        <v>Van Heerden</v>
      </c>
      <c r="G389" s="58" t="str">
        <f t="shared" si="44"/>
        <v>Men Senior</v>
      </c>
      <c r="H389" s="58" t="str">
        <f t="shared" si="45"/>
        <v>Mako</v>
      </c>
      <c r="I389" s="92"/>
      <c r="J389" s="92" t="s">
        <v>1333</v>
      </c>
      <c r="K389" s="92">
        <v>99</v>
      </c>
      <c r="L389" s="91">
        <f t="shared" si="46"/>
        <v>18</v>
      </c>
      <c r="M389" s="91">
        <f t="shared" si="47"/>
        <v>18</v>
      </c>
    </row>
    <row r="390" spans="1:13" x14ac:dyDescent="0.2">
      <c r="A390" s="58" t="s">
        <v>1953</v>
      </c>
      <c r="B390" s="59">
        <v>44247</v>
      </c>
      <c r="C390" s="58" t="s">
        <v>1954</v>
      </c>
      <c r="D390" s="92" t="s">
        <v>826</v>
      </c>
      <c r="E390" s="58" t="str">
        <f t="shared" si="42"/>
        <v xml:space="preserve">Emile </v>
      </c>
      <c r="F390" s="58" t="str">
        <f t="shared" si="43"/>
        <v>Van Heerden</v>
      </c>
      <c r="G390" s="58" t="str">
        <f t="shared" si="44"/>
        <v>Men Senior</v>
      </c>
      <c r="H390" s="58" t="str">
        <f t="shared" si="45"/>
        <v>Mako</v>
      </c>
      <c r="I390" s="92"/>
      <c r="J390" s="92" t="s">
        <v>1355</v>
      </c>
      <c r="K390" s="92">
        <v>99</v>
      </c>
      <c r="L390" s="91">
        <f t="shared" si="46"/>
        <v>4.2</v>
      </c>
      <c r="M390" s="91">
        <f t="shared" si="47"/>
        <v>4.2</v>
      </c>
    </row>
    <row r="391" spans="1:13" x14ac:dyDescent="0.2">
      <c r="A391" s="58" t="s">
        <v>1953</v>
      </c>
      <c r="B391" s="59">
        <v>44247</v>
      </c>
      <c r="C391" s="58" t="s">
        <v>1954</v>
      </c>
      <c r="D391" s="92" t="s">
        <v>519</v>
      </c>
      <c r="E391" s="58" t="str">
        <f t="shared" si="42"/>
        <v>Johan</v>
      </c>
      <c r="F391" s="58" t="str">
        <f t="shared" si="43"/>
        <v>Visser</v>
      </c>
      <c r="G391" s="58" t="str">
        <f t="shared" si="44"/>
        <v>Men Senior</v>
      </c>
      <c r="H391" s="58" t="str">
        <f t="shared" si="45"/>
        <v>Mako</v>
      </c>
      <c r="I391" s="92"/>
      <c r="J391" s="92" t="s">
        <v>1355</v>
      </c>
      <c r="K391" s="92">
        <v>94</v>
      </c>
      <c r="L391" s="91">
        <f t="shared" si="46"/>
        <v>3.5</v>
      </c>
      <c r="M391" s="91">
        <f t="shared" si="47"/>
        <v>3.5</v>
      </c>
    </row>
    <row r="392" spans="1:13" x14ac:dyDescent="0.2">
      <c r="A392" s="58" t="s">
        <v>1953</v>
      </c>
      <c r="B392" s="59">
        <v>44247</v>
      </c>
      <c r="C392" s="58" t="s">
        <v>1954</v>
      </c>
      <c r="D392" s="92" t="s">
        <v>519</v>
      </c>
      <c r="E392" s="58" t="str">
        <f t="shared" si="42"/>
        <v>Johan</v>
      </c>
      <c r="F392" s="58" t="str">
        <f t="shared" si="43"/>
        <v>Visser</v>
      </c>
      <c r="G392" s="58" t="str">
        <f t="shared" si="44"/>
        <v>Men Senior</v>
      </c>
      <c r="H392" s="58" t="str">
        <f t="shared" si="45"/>
        <v>Mako</v>
      </c>
      <c r="I392" s="92"/>
      <c r="J392" s="92" t="s">
        <v>1355</v>
      </c>
      <c r="K392" s="92">
        <v>116</v>
      </c>
      <c r="L392" s="91">
        <f t="shared" si="46"/>
        <v>7.2</v>
      </c>
      <c r="M392" s="91">
        <f t="shared" si="47"/>
        <v>7.2</v>
      </c>
    </row>
    <row r="393" spans="1:13" x14ac:dyDescent="0.2">
      <c r="A393" s="58" t="s">
        <v>1953</v>
      </c>
      <c r="B393" s="59">
        <v>44247</v>
      </c>
      <c r="C393" s="58" t="s">
        <v>1954</v>
      </c>
      <c r="D393" s="92" t="s">
        <v>519</v>
      </c>
      <c r="E393" s="58" t="str">
        <f t="shared" si="42"/>
        <v>Johan</v>
      </c>
      <c r="F393" s="58" t="str">
        <f t="shared" si="43"/>
        <v>Visser</v>
      </c>
      <c r="G393" s="58" t="str">
        <f t="shared" si="44"/>
        <v>Men Senior</v>
      </c>
      <c r="H393" s="58" t="str">
        <f t="shared" si="45"/>
        <v>Mako</v>
      </c>
      <c r="I393" s="92"/>
      <c r="J393" s="92" t="s">
        <v>1355</v>
      </c>
      <c r="K393" s="92">
        <v>119</v>
      </c>
      <c r="L393" s="91">
        <f t="shared" si="46"/>
        <v>7.9</v>
      </c>
      <c r="M393" s="91">
        <f t="shared" si="47"/>
        <v>7.9</v>
      </c>
    </row>
    <row r="394" spans="1:13" x14ac:dyDescent="0.2">
      <c r="A394" s="58" t="s">
        <v>1953</v>
      </c>
      <c r="B394" s="59">
        <v>44247</v>
      </c>
      <c r="C394" s="58" t="s">
        <v>1954</v>
      </c>
      <c r="D394" s="92" t="s">
        <v>519</v>
      </c>
      <c r="E394" s="58" t="str">
        <f t="shared" si="42"/>
        <v>Johan</v>
      </c>
      <c r="F394" s="58" t="str">
        <f t="shared" si="43"/>
        <v>Visser</v>
      </c>
      <c r="G394" s="58" t="str">
        <f t="shared" si="44"/>
        <v>Men Senior</v>
      </c>
      <c r="H394" s="58" t="str">
        <f t="shared" si="45"/>
        <v>Mako</v>
      </c>
      <c r="I394" s="92"/>
      <c r="J394" s="92" t="s">
        <v>1355</v>
      </c>
      <c r="K394" s="92">
        <v>107</v>
      </c>
      <c r="L394" s="91">
        <f t="shared" si="46"/>
        <v>5.5</v>
      </c>
      <c r="M394" s="91">
        <f t="shared" si="47"/>
        <v>5.5</v>
      </c>
    </row>
    <row r="395" spans="1:13" x14ac:dyDescent="0.2">
      <c r="A395" s="58" t="s">
        <v>1953</v>
      </c>
      <c r="B395" s="59">
        <v>44247</v>
      </c>
      <c r="C395" s="58" t="s">
        <v>1954</v>
      </c>
      <c r="D395" s="92" t="s">
        <v>519</v>
      </c>
      <c r="E395" s="58" t="str">
        <f t="shared" si="42"/>
        <v>Johan</v>
      </c>
      <c r="F395" s="58" t="str">
        <f t="shared" si="43"/>
        <v>Visser</v>
      </c>
      <c r="G395" s="58" t="str">
        <f t="shared" si="44"/>
        <v>Men Senior</v>
      </c>
      <c r="H395" s="58" t="str">
        <f t="shared" si="45"/>
        <v>Mako</v>
      </c>
      <c r="I395" s="92"/>
      <c r="J395" s="92" t="s">
        <v>1355</v>
      </c>
      <c r="K395" s="92">
        <v>86</v>
      </c>
      <c r="L395" s="91">
        <f t="shared" si="46"/>
        <v>2.6</v>
      </c>
      <c r="M395" s="91">
        <f t="shared" si="47"/>
        <v>2.6</v>
      </c>
    </row>
    <row r="396" spans="1:13" x14ac:dyDescent="0.2">
      <c r="A396" s="58" t="s">
        <v>1953</v>
      </c>
      <c r="B396" s="59">
        <v>44247</v>
      </c>
      <c r="C396" s="58" t="s">
        <v>1954</v>
      </c>
      <c r="D396" s="92" t="s">
        <v>519</v>
      </c>
      <c r="E396" s="58" t="str">
        <f t="shared" si="42"/>
        <v>Johan</v>
      </c>
      <c r="F396" s="58" t="str">
        <f t="shared" si="43"/>
        <v>Visser</v>
      </c>
      <c r="G396" s="58" t="str">
        <f t="shared" si="44"/>
        <v>Men Senior</v>
      </c>
      <c r="H396" s="58" t="str">
        <f t="shared" si="45"/>
        <v>Mako</v>
      </c>
      <c r="I396" s="92"/>
      <c r="J396" s="92" t="s">
        <v>1355</v>
      </c>
      <c r="K396" s="92">
        <v>116</v>
      </c>
      <c r="L396" s="91">
        <f t="shared" si="46"/>
        <v>7.2</v>
      </c>
      <c r="M396" s="91">
        <f t="shared" si="47"/>
        <v>7.2</v>
      </c>
    </row>
    <row r="397" spans="1:13" x14ac:dyDescent="0.2">
      <c r="A397" s="58" t="s">
        <v>1953</v>
      </c>
      <c r="B397" s="59">
        <v>44247</v>
      </c>
      <c r="C397" s="58" t="s">
        <v>1954</v>
      </c>
      <c r="D397" s="92" t="s">
        <v>502</v>
      </c>
      <c r="E397" s="58" t="str">
        <f t="shared" si="42"/>
        <v>Marco</v>
      </c>
      <c r="F397" s="58" t="str">
        <f t="shared" si="43"/>
        <v>Klein</v>
      </c>
      <c r="G397" s="58" t="str">
        <f t="shared" si="44"/>
        <v>Men Senior</v>
      </c>
      <c r="H397" s="58" t="str">
        <f t="shared" si="45"/>
        <v>Mako</v>
      </c>
      <c r="I397" s="92"/>
      <c r="J397" s="92" t="s">
        <v>1356</v>
      </c>
      <c r="K397" s="92">
        <v>105</v>
      </c>
      <c r="L397" s="91">
        <f t="shared" si="46"/>
        <v>4.4000000000000004</v>
      </c>
      <c r="M397" s="91">
        <f t="shared" si="47"/>
        <v>4.4000000000000004</v>
      </c>
    </row>
    <row r="398" spans="1:13" x14ac:dyDescent="0.2">
      <c r="A398" s="58" t="s">
        <v>1953</v>
      </c>
      <c r="B398" s="59">
        <v>44247</v>
      </c>
      <c r="C398" s="58" t="s">
        <v>1954</v>
      </c>
      <c r="D398" s="92" t="s">
        <v>502</v>
      </c>
      <c r="E398" s="58" t="str">
        <f t="shared" si="42"/>
        <v>Marco</v>
      </c>
      <c r="F398" s="58" t="str">
        <f t="shared" si="43"/>
        <v>Klein</v>
      </c>
      <c r="G398" s="58" t="str">
        <f t="shared" si="44"/>
        <v>Men Senior</v>
      </c>
      <c r="H398" s="58" t="str">
        <f t="shared" si="45"/>
        <v>Mako</v>
      </c>
      <c r="I398" s="92"/>
      <c r="J398" s="92" t="s">
        <v>1356</v>
      </c>
      <c r="K398" s="92">
        <v>113</v>
      </c>
      <c r="L398" s="91">
        <f t="shared" si="46"/>
        <v>5.7</v>
      </c>
      <c r="M398" s="91">
        <f t="shared" si="47"/>
        <v>5.7</v>
      </c>
    </row>
    <row r="399" spans="1:13" x14ac:dyDescent="0.2">
      <c r="A399" s="58" t="s">
        <v>1953</v>
      </c>
      <c r="B399" s="59">
        <v>44247</v>
      </c>
      <c r="C399" s="58" t="s">
        <v>1954</v>
      </c>
      <c r="D399" s="92" t="s">
        <v>502</v>
      </c>
      <c r="E399" s="58" t="str">
        <f t="shared" si="42"/>
        <v>Marco</v>
      </c>
      <c r="F399" s="58" t="str">
        <f t="shared" si="43"/>
        <v>Klein</v>
      </c>
      <c r="G399" s="58" t="str">
        <f t="shared" si="44"/>
        <v>Men Senior</v>
      </c>
      <c r="H399" s="58" t="str">
        <f t="shared" si="45"/>
        <v>Mako</v>
      </c>
      <c r="I399" s="92"/>
      <c r="J399" s="92" t="s">
        <v>1356</v>
      </c>
      <c r="K399" s="92">
        <v>88</v>
      </c>
      <c r="L399" s="91">
        <f t="shared" si="46"/>
        <v>2.4</v>
      </c>
      <c r="M399" s="91">
        <f t="shared" si="47"/>
        <v>2.4</v>
      </c>
    </row>
    <row r="400" spans="1:13" x14ac:dyDescent="0.2">
      <c r="A400" s="58" t="s">
        <v>1953</v>
      </c>
      <c r="B400" s="59">
        <v>44247</v>
      </c>
      <c r="C400" s="58" t="s">
        <v>1954</v>
      </c>
      <c r="D400" s="92" t="s">
        <v>732</v>
      </c>
      <c r="E400" s="58" t="str">
        <f t="shared" si="42"/>
        <v>Kyle</v>
      </c>
      <c r="F400" s="58" t="str">
        <f t="shared" si="43"/>
        <v>Adams</v>
      </c>
      <c r="G400" s="58" t="str">
        <f t="shared" si="44"/>
        <v>Men Senior</v>
      </c>
      <c r="H400" s="58" t="str">
        <f t="shared" si="45"/>
        <v>Mako</v>
      </c>
      <c r="I400" s="92"/>
      <c r="J400" s="92"/>
      <c r="K400" s="92"/>
      <c r="L400" s="91" t="str">
        <f t="shared" si="46"/>
        <v/>
      </c>
      <c r="M400" s="91" t="str">
        <f t="shared" si="47"/>
        <v/>
      </c>
    </row>
    <row r="401" spans="1:13" x14ac:dyDescent="0.2">
      <c r="A401" s="58" t="s">
        <v>1953</v>
      </c>
      <c r="B401" s="59">
        <v>44247</v>
      </c>
      <c r="C401" s="58" t="s">
        <v>1954</v>
      </c>
      <c r="D401" s="92" t="s">
        <v>1143</v>
      </c>
      <c r="E401" s="58" t="str">
        <f t="shared" si="42"/>
        <v>Murray</v>
      </c>
      <c r="F401" s="58" t="str">
        <f t="shared" si="43"/>
        <v>Lewis</v>
      </c>
      <c r="G401" s="58" t="str">
        <f t="shared" si="44"/>
        <v>Men Veteran</v>
      </c>
      <c r="H401" s="58" t="str">
        <f t="shared" si="45"/>
        <v>Mako</v>
      </c>
      <c r="I401" s="92"/>
      <c r="J401" s="92"/>
      <c r="K401" s="92"/>
      <c r="L401" s="91" t="str">
        <f t="shared" si="46"/>
        <v/>
      </c>
      <c r="M401" s="91" t="str">
        <f t="shared" si="47"/>
        <v/>
      </c>
    </row>
    <row r="402" spans="1:13" x14ac:dyDescent="0.2">
      <c r="A402" s="58" t="s">
        <v>1953</v>
      </c>
      <c r="B402" s="59">
        <v>44247</v>
      </c>
      <c r="C402" s="58" t="s">
        <v>1954</v>
      </c>
      <c r="D402" s="92" t="s">
        <v>1143</v>
      </c>
      <c r="E402" s="58" t="str">
        <f t="shared" si="42"/>
        <v>Murray</v>
      </c>
      <c r="F402" s="58" t="str">
        <f t="shared" si="43"/>
        <v>Lewis</v>
      </c>
      <c r="G402" s="58" t="str">
        <f t="shared" si="44"/>
        <v>Men Veteran</v>
      </c>
      <c r="H402" s="58" t="str">
        <f t="shared" si="45"/>
        <v>Mako</v>
      </c>
      <c r="I402" s="92"/>
      <c r="J402" s="92" t="s">
        <v>1356</v>
      </c>
      <c r="K402" s="92">
        <v>125</v>
      </c>
      <c r="L402" s="91">
        <f t="shared" si="46"/>
        <v>8.1</v>
      </c>
      <c r="M402" s="91">
        <f t="shared" si="47"/>
        <v>8.1</v>
      </c>
    </row>
    <row r="403" spans="1:13" x14ac:dyDescent="0.2">
      <c r="A403" s="58" t="s">
        <v>1953</v>
      </c>
      <c r="B403" s="59">
        <v>44247</v>
      </c>
      <c r="C403" s="58" t="s">
        <v>1954</v>
      </c>
      <c r="D403" s="92" t="s">
        <v>1143</v>
      </c>
      <c r="E403" s="58" t="str">
        <f t="shared" si="42"/>
        <v>Murray</v>
      </c>
      <c r="F403" s="58" t="str">
        <f t="shared" si="43"/>
        <v>Lewis</v>
      </c>
      <c r="G403" s="58" t="str">
        <f t="shared" si="44"/>
        <v>Men Veteran</v>
      </c>
      <c r="H403" s="58" t="str">
        <f t="shared" si="45"/>
        <v>Mako</v>
      </c>
      <c r="I403" s="92"/>
      <c r="J403" s="92" t="s">
        <v>1356</v>
      </c>
      <c r="K403" s="92">
        <v>114</v>
      </c>
      <c r="L403" s="91">
        <f t="shared" si="46"/>
        <v>5.8</v>
      </c>
      <c r="M403" s="91">
        <f t="shared" si="47"/>
        <v>5.8</v>
      </c>
    </row>
    <row r="404" spans="1:13" x14ac:dyDescent="0.2">
      <c r="A404" s="58" t="s">
        <v>1953</v>
      </c>
      <c r="B404" s="59">
        <v>44247</v>
      </c>
      <c r="C404" s="58" t="s">
        <v>1954</v>
      </c>
      <c r="D404" s="92" t="s">
        <v>1143</v>
      </c>
      <c r="E404" s="58" t="str">
        <f t="shared" si="42"/>
        <v>Murray</v>
      </c>
      <c r="F404" s="58" t="str">
        <f t="shared" si="43"/>
        <v>Lewis</v>
      </c>
      <c r="G404" s="58" t="str">
        <f t="shared" si="44"/>
        <v>Men Veteran</v>
      </c>
      <c r="H404" s="58" t="str">
        <f t="shared" si="45"/>
        <v>Mako</v>
      </c>
      <c r="I404" s="92"/>
      <c r="J404" s="92" t="s">
        <v>1355</v>
      </c>
      <c r="K404" s="92">
        <v>152</v>
      </c>
      <c r="L404" s="91">
        <f t="shared" si="46"/>
        <v>18.2</v>
      </c>
      <c r="M404" s="91">
        <f t="shared" si="47"/>
        <v>18.2</v>
      </c>
    </row>
    <row r="405" spans="1:13" x14ac:dyDescent="0.2">
      <c r="A405" s="58" t="s">
        <v>1953</v>
      </c>
      <c r="B405" s="59">
        <v>44247</v>
      </c>
      <c r="C405" s="58" t="s">
        <v>1954</v>
      </c>
      <c r="D405" s="92" t="s">
        <v>1143</v>
      </c>
      <c r="E405" s="58" t="str">
        <f t="shared" si="42"/>
        <v>Murray</v>
      </c>
      <c r="F405" s="58" t="str">
        <f t="shared" si="43"/>
        <v>Lewis</v>
      </c>
      <c r="G405" s="58" t="str">
        <f t="shared" si="44"/>
        <v>Men Veteran</v>
      </c>
      <c r="H405" s="58" t="str">
        <f t="shared" si="45"/>
        <v>Mako</v>
      </c>
      <c r="I405" s="92"/>
      <c r="J405" s="92" t="s">
        <v>1355</v>
      </c>
      <c r="K405" s="92">
        <v>149</v>
      </c>
      <c r="L405" s="91">
        <f t="shared" si="46"/>
        <v>17</v>
      </c>
      <c r="M405" s="91">
        <f t="shared" si="47"/>
        <v>17</v>
      </c>
    </row>
    <row r="406" spans="1:13" x14ac:dyDescent="0.2">
      <c r="A406" s="58" t="s">
        <v>1953</v>
      </c>
      <c r="B406" s="59">
        <v>44247</v>
      </c>
      <c r="C406" s="58" t="s">
        <v>1954</v>
      </c>
      <c r="D406" s="92" t="s">
        <v>1143</v>
      </c>
      <c r="E406" s="58" t="str">
        <f t="shared" si="42"/>
        <v>Murray</v>
      </c>
      <c r="F406" s="58" t="str">
        <f t="shared" si="43"/>
        <v>Lewis</v>
      </c>
      <c r="G406" s="58" t="str">
        <f t="shared" si="44"/>
        <v>Men Veteran</v>
      </c>
      <c r="H406" s="58" t="str">
        <f t="shared" si="45"/>
        <v>Mako</v>
      </c>
      <c r="I406" s="92"/>
      <c r="J406" s="92" t="s">
        <v>1355</v>
      </c>
      <c r="K406" s="92">
        <v>154</v>
      </c>
      <c r="L406" s="91">
        <f t="shared" si="46"/>
        <v>19.100000000000001</v>
      </c>
      <c r="M406" s="91">
        <f t="shared" si="47"/>
        <v>19.100000000000001</v>
      </c>
    </row>
    <row r="407" spans="1:13" x14ac:dyDescent="0.2">
      <c r="A407" s="58" t="s">
        <v>1953</v>
      </c>
      <c r="B407" s="59">
        <v>44247</v>
      </c>
      <c r="C407" s="58" t="s">
        <v>1954</v>
      </c>
      <c r="D407" s="92" t="s">
        <v>1143</v>
      </c>
      <c r="E407" s="58" t="str">
        <f t="shared" si="42"/>
        <v>Murray</v>
      </c>
      <c r="F407" s="58" t="str">
        <f t="shared" si="43"/>
        <v>Lewis</v>
      </c>
      <c r="G407" s="58" t="str">
        <f t="shared" si="44"/>
        <v>Men Veteran</v>
      </c>
      <c r="H407" s="58" t="str">
        <f t="shared" si="45"/>
        <v>Mako</v>
      </c>
      <c r="I407" s="92"/>
      <c r="J407" s="92" t="s">
        <v>1355</v>
      </c>
      <c r="K407" s="92">
        <v>147</v>
      </c>
      <c r="L407" s="91">
        <f t="shared" si="46"/>
        <v>16.2</v>
      </c>
      <c r="M407" s="91">
        <f t="shared" si="47"/>
        <v>16.2</v>
      </c>
    </row>
    <row r="408" spans="1:13" x14ac:dyDescent="0.2">
      <c r="A408" s="58" t="s">
        <v>1953</v>
      </c>
      <c r="B408" s="59">
        <v>44247</v>
      </c>
      <c r="C408" s="58" t="s">
        <v>1954</v>
      </c>
      <c r="D408" s="92" t="s">
        <v>1143</v>
      </c>
      <c r="E408" s="58" t="str">
        <f t="shared" si="42"/>
        <v>Murray</v>
      </c>
      <c r="F408" s="58" t="str">
        <f t="shared" si="43"/>
        <v>Lewis</v>
      </c>
      <c r="G408" s="58" t="str">
        <f t="shared" si="44"/>
        <v>Men Veteran</v>
      </c>
      <c r="H408" s="58" t="str">
        <f t="shared" si="45"/>
        <v>Mako</v>
      </c>
      <c r="I408" s="92"/>
      <c r="J408" s="92" t="s">
        <v>1355</v>
      </c>
      <c r="K408" s="92">
        <v>139</v>
      </c>
      <c r="L408" s="91">
        <f t="shared" si="46"/>
        <v>13.4</v>
      </c>
      <c r="M408" s="91">
        <f t="shared" si="47"/>
        <v>13.4</v>
      </c>
    </row>
    <row r="409" spans="1:13" x14ac:dyDescent="0.2">
      <c r="A409" s="58" t="s">
        <v>1953</v>
      </c>
      <c r="B409" s="59">
        <v>44247</v>
      </c>
      <c r="C409" s="58" t="s">
        <v>1954</v>
      </c>
      <c r="D409" s="92" t="s">
        <v>1143</v>
      </c>
      <c r="E409" s="58" t="str">
        <f t="shared" si="42"/>
        <v>Murray</v>
      </c>
      <c r="F409" s="58" t="str">
        <f t="shared" si="43"/>
        <v>Lewis</v>
      </c>
      <c r="G409" s="58" t="str">
        <f t="shared" si="44"/>
        <v>Men Veteran</v>
      </c>
      <c r="H409" s="58" t="str">
        <f t="shared" si="45"/>
        <v>Mako</v>
      </c>
      <c r="I409" s="92"/>
      <c r="J409" s="92" t="s">
        <v>1355</v>
      </c>
      <c r="K409" s="92">
        <v>118</v>
      </c>
      <c r="L409" s="91">
        <f t="shared" si="46"/>
        <v>7.6</v>
      </c>
      <c r="M409" s="91">
        <f t="shared" si="47"/>
        <v>7.6</v>
      </c>
    </row>
    <row r="410" spans="1:13" x14ac:dyDescent="0.2">
      <c r="A410" s="58" t="s">
        <v>1953</v>
      </c>
      <c r="B410" s="59">
        <v>44247</v>
      </c>
      <c r="C410" s="58" t="s">
        <v>1954</v>
      </c>
      <c r="D410" s="92" t="s">
        <v>1143</v>
      </c>
      <c r="E410" s="58" t="str">
        <f t="shared" si="42"/>
        <v>Murray</v>
      </c>
      <c r="F410" s="58" t="str">
        <f t="shared" si="43"/>
        <v>Lewis</v>
      </c>
      <c r="G410" s="58" t="str">
        <f t="shared" si="44"/>
        <v>Men Veteran</v>
      </c>
      <c r="H410" s="58" t="str">
        <f t="shared" si="45"/>
        <v>Mako</v>
      </c>
      <c r="I410" s="92"/>
      <c r="J410" s="92" t="s">
        <v>1355</v>
      </c>
      <c r="K410" s="92">
        <v>78</v>
      </c>
      <c r="L410" s="91">
        <f t="shared" si="46"/>
        <v>1.9</v>
      </c>
      <c r="M410" s="91">
        <f t="shared" si="47"/>
        <v>1.9</v>
      </c>
    </row>
    <row r="411" spans="1:13" x14ac:dyDescent="0.2">
      <c r="A411" s="58" t="s">
        <v>1953</v>
      </c>
      <c r="B411" s="59">
        <v>44247</v>
      </c>
      <c r="C411" s="58" t="s">
        <v>1954</v>
      </c>
      <c r="D411" s="92" t="s">
        <v>1143</v>
      </c>
      <c r="E411" s="58" t="str">
        <f t="shared" si="42"/>
        <v>Murray</v>
      </c>
      <c r="F411" s="58" t="str">
        <f t="shared" si="43"/>
        <v>Lewis</v>
      </c>
      <c r="G411" s="58" t="str">
        <f t="shared" si="44"/>
        <v>Men Veteran</v>
      </c>
      <c r="H411" s="58" t="str">
        <f t="shared" si="45"/>
        <v>Mako</v>
      </c>
      <c r="I411" s="92"/>
      <c r="J411" s="92" t="s">
        <v>1355</v>
      </c>
      <c r="K411" s="92">
        <v>131</v>
      </c>
      <c r="L411" s="91">
        <f t="shared" si="46"/>
        <v>10.9</v>
      </c>
      <c r="M411" s="91">
        <f t="shared" si="47"/>
        <v>10.9</v>
      </c>
    </row>
    <row r="412" spans="1:13" x14ac:dyDescent="0.2">
      <c r="A412" s="58" t="s">
        <v>1953</v>
      </c>
      <c r="B412" s="59">
        <v>44247</v>
      </c>
      <c r="C412" s="58" t="s">
        <v>1954</v>
      </c>
      <c r="D412" s="92" t="s">
        <v>1143</v>
      </c>
      <c r="E412" s="58" t="str">
        <f t="shared" si="42"/>
        <v>Murray</v>
      </c>
      <c r="F412" s="58" t="str">
        <f t="shared" si="43"/>
        <v>Lewis</v>
      </c>
      <c r="G412" s="58" t="str">
        <f t="shared" si="44"/>
        <v>Men Veteran</v>
      </c>
      <c r="H412" s="58" t="str">
        <f t="shared" si="45"/>
        <v>Mako</v>
      </c>
      <c r="I412" s="92"/>
      <c r="J412" s="92" t="s">
        <v>1356</v>
      </c>
      <c r="K412" s="92">
        <v>101</v>
      </c>
      <c r="L412" s="91">
        <f t="shared" si="46"/>
        <v>3.8</v>
      </c>
      <c r="M412" s="91">
        <f t="shared" si="47"/>
        <v>3.8</v>
      </c>
    </row>
    <row r="413" spans="1:13" x14ac:dyDescent="0.2">
      <c r="A413" s="58" t="s">
        <v>1953</v>
      </c>
      <c r="B413" s="59">
        <v>44247</v>
      </c>
      <c r="C413" s="58" t="s">
        <v>1954</v>
      </c>
      <c r="D413" s="92" t="s">
        <v>501</v>
      </c>
      <c r="E413" s="58" t="str">
        <f t="shared" si="42"/>
        <v>Philip</v>
      </c>
      <c r="F413" s="58" t="str">
        <f t="shared" si="43"/>
        <v>Swartz</v>
      </c>
      <c r="G413" s="58" t="str">
        <f t="shared" si="44"/>
        <v>Men U/16</v>
      </c>
      <c r="H413" s="58" t="str">
        <f t="shared" si="45"/>
        <v>Mako</v>
      </c>
      <c r="I413" s="92"/>
      <c r="J413" s="92"/>
      <c r="K413" s="92"/>
      <c r="L413" s="91" t="str">
        <f t="shared" si="46"/>
        <v/>
      </c>
      <c r="M413" s="91" t="str">
        <f t="shared" si="47"/>
        <v/>
      </c>
    </row>
    <row r="414" spans="1:13" x14ac:dyDescent="0.2">
      <c r="A414" s="58" t="s">
        <v>1953</v>
      </c>
      <c r="B414" s="59">
        <v>44247</v>
      </c>
      <c r="C414" s="58" t="s">
        <v>1954</v>
      </c>
      <c r="D414" s="92" t="s">
        <v>1120</v>
      </c>
      <c r="E414" s="58" t="str">
        <f t="shared" si="42"/>
        <v>Rudi(Jnr.)</v>
      </c>
      <c r="F414" s="58" t="str">
        <f t="shared" si="43"/>
        <v>Swartz</v>
      </c>
      <c r="G414" s="58" t="str">
        <f t="shared" si="44"/>
        <v>Men U/16</v>
      </c>
      <c r="H414" s="58" t="str">
        <f t="shared" si="45"/>
        <v>Mako</v>
      </c>
      <c r="I414" s="92"/>
      <c r="J414" s="92" t="s">
        <v>1356</v>
      </c>
      <c r="K414" s="92">
        <v>90</v>
      </c>
      <c r="L414" s="91">
        <f t="shared" si="46"/>
        <v>2.6</v>
      </c>
      <c r="M414" s="91">
        <f t="shared" si="47"/>
        <v>2.6</v>
      </c>
    </row>
    <row r="415" spans="1:13" x14ac:dyDescent="0.2">
      <c r="A415" s="58" t="s">
        <v>1953</v>
      </c>
      <c r="B415" s="59">
        <v>44247</v>
      </c>
      <c r="C415" s="58" t="s">
        <v>1954</v>
      </c>
      <c r="D415" s="92" t="s">
        <v>1023</v>
      </c>
      <c r="E415" s="58" t="str">
        <f t="shared" si="42"/>
        <v>Rudi</v>
      </c>
      <c r="F415" s="58" t="str">
        <f t="shared" si="43"/>
        <v>Swartz</v>
      </c>
      <c r="G415" s="58" t="str">
        <f t="shared" si="44"/>
        <v>Men Veteran</v>
      </c>
      <c r="H415" s="58" t="str">
        <f t="shared" si="45"/>
        <v>Mako</v>
      </c>
      <c r="I415" s="92"/>
      <c r="J415" s="92" t="s">
        <v>1356</v>
      </c>
      <c r="K415" s="92">
        <v>118</v>
      </c>
      <c r="L415" s="91">
        <f t="shared" si="46"/>
        <v>6.6</v>
      </c>
      <c r="M415" s="91">
        <f t="shared" si="47"/>
        <v>6.6</v>
      </c>
    </row>
    <row r="416" spans="1:13" x14ac:dyDescent="0.2">
      <c r="A416" s="58" t="s">
        <v>1953</v>
      </c>
      <c r="B416" s="59">
        <v>44247</v>
      </c>
      <c r="C416" s="58" t="s">
        <v>1954</v>
      </c>
      <c r="D416" s="92" t="s">
        <v>1023</v>
      </c>
      <c r="E416" s="58" t="str">
        <f t="shared" si="42"/>
        <v>Rudi</v>
      </c>
      <c r="F416" s="58" t="str">
        <f t="shared" si="43"/>
        <v>Swartz</v>
      </c>
      <c r="G416" s="58" t="str">
        <f t="shared" si="44"/>
        <v>Men Veteran</v>
      </c>
      <c r="H416" s="58" t="str">
        <f t="shared" si="45"/>
        <v>Mako</v>
      </c>
      <c r="I416" s="92"/>
      <c r="J416" s="92" t="s">
        <v>1356</v>
      </c>
      <c r="K416" s="92">
        <v>76</v>
      </c>
      <c r="L416" s="91">
        <f t="shared" si="46"/>
        <v>1.4</v>
      </c>
      <c r="M416" s="91">
        <f t="shared" si="47"/>
        <v>1.4</v>
      </c>
    </row>
    <row r="417" spans="1:13" x14ac:dyDescent="0.2">
      <c r="A417" s="58" t="s">
        <v>1953</v>
      </c>
      <c r="B417" s="59">
        <v>44247</v>
      </c>
      <c r="C417" s="58" t="s">
        <v>1954</v>
      </c>
      <c r="D417" s="92" t="s">
        <v>1023</v>
      </c>
      <c r="E417" s="58" t="str">
        <f t="shared" si="42"/>
        <v>Rudi</v>
      </c>
      <c r="F417" s="58" t="str">
        <f t="shared" si="43"/>
        <v>Swartz</v>
      </c>
      <c r="G417" s="58" t="str">
        <f t="shared" si="44"/>
        <v>Men Veteran</v>
      </c>
      <c r="H417" s="58" t="str">
        <f t="shared" si="45"/>
        <v>Mako</v>
      </c>
      <c r="I417" s="92"/>
      <c r="J417" s="92" t="s">
        <v>1354</v>
      </c>
      <c r="K417" s="92">
        <v>112</v>
      </c>
      <c r="L417" s="91">
        <f t="shared" si="46"/>
        <v>17.399999999999999</v>
      </c>
      <c r="M417" s="91">
        <f t="shared" si="47"/>
        <v>17.399999999999999</v>
      </c>
    </row>
    <row r="418" spans="1:13" x14ac:dyDescent="0.2">
      <c r="A418" s="58" t="s">
        <v>1953</v>
      </c>
      <c r="B418" s="59">
        <v>44247</v>
      </c>
      <c r="C418" s="58" t="s">
        <v>1954</v>
      </c>
      <c r="D418" s="92" t="s">
        <v>1023</v>
      </c>
      <c r="E418" s="58" t="str">
        <f t="shared" si="42"/>
        <v>Rudi</v>
      </c>
      <c r="F418" s="58" t="str">
        <f t="shared" si="43"/>
        <v>Swartz</v>
      </c>
      <c r="G418" s="58" t="str">
        <f t="shared" si="44"/>
        <v>Men Veteran</v>
      </c>
      <c r="H418" s="58" t="str">
        <f t="shared" si="45"/>
        <v>Mako</v>
      </c>
      <c r="I418" s="92"/>
      <c r="J418" s="92" t="s">
        <v>1355</v>
      </c>
      <c r="K418" s="92">
        <v>82</v>
      </c>
      <c r="L418" s="91">
        <f t="shared" si="46"/>
        <v>2.2000000000000002</v>
      </c>
      <c r="M418" s="91">
        <f t="shared" si="47"/>
        <v>2.2000000000000002</v>
      </c>
    </row>
    <row r="419" spans="1:13" x14ac:dyDescent="0.2">
      <c r="A419" s="58" t="s">
        <v>1953</v>
      </c>
      <c r="B419" s="59">
        <v>44247</v>
      </c>
      <c r="C419" s="58" t="s">
        <v>1954</v>
      </c>
      <c r="D419" s="92" t="s">
        <v>1023</v>
      </c>
      <c r="E419" s="58" t="str">
        <f t="shared" si="42"/>
        <v>Rudi</v>
      </c>
      <c r="F419" s="58" t="str">
        <f t="shared" si="43"/>
        <v>Swartz</v>
      </c>
      <c r="G419" s="58" t="str">
        <f t="shared" si="44"/>
        <v>Men Veteran</v>
      </c>
      <c r="H419" s="58" t="str">
        <f t="shared" si="45"/>
        <v>Mako</v>
      </c>
      <c r="I419" s="92"/>
      <c r="J419" s="92" t="s">
        <v>1355</v>
      </c>
      <c r="K419" s="92">
        <v>92</v>
      </c>
      <c r="L419" s="91">
        <f t="shared" si="46"/>
        <v>3.3</v>
      </c>
      <c r="M419" s="91">
        <f t="shared" si="47"/>
        <v>3.3</v>
      </c>
    </row>
    <row r="420" spans="1:13" x14ac:dyDescent="0.2">
      <c r="A420" s="58" t="s">
        <v>1953</v>
      </c>
      <c r="B420" s="59">
        <v>44247</v>
      </c>
      <c r="C420" s="58" t="s">
        <v>1954</v>
      </c>
      <c r="D420" s="92" t="s">
        <v>1023</v>
      </c>
      <c r="E420" s="58" t="str">
        <f t="shared" si="42"/>
        <v>Rudi</v>
      </c>
      <c r="F420" s="58" t="str">
        <f t="shared" si="43"/>
        <v>Swartz</v>
      </c>
      <c r="G420" s="58" t="str">
        <f t="shared" si="44"/>
        <v>Men Veteran</v>
      </c>
      <c r="H420" s="58" t="str">
        <f t="shared" si="45"/>
        <v>Mako</v>
      </c>
      <c r="I420" s="92"/>
      <c r="J420" s="92" t="s">
        <v>1355</v>
      </c>
      <c r="K420" s="92">
        <v>85</v>
      </c>
      <c r="L420" s="91">
        <f t="shared" si="46"/>
        <v>2.5</v>
      </c>
      <c r="M420" s="91">
        <f t="shared" si="47"/>
        <v>2.5</v>
      </c>
    </row>
    <row r="421" spans="1:13" x14ac:dyDescent="0.2">
      <c r="A421" s="58" t="s">
        <v>1953</v>
      </c>
      <c r="B421" s="59">
        <v>44247</v>
      </c>
      <c r="C421" s="58" t="s">
        <v>1954</v>
      </c>
      <c r="D421" s="92" t="s">
        <v>586</v>
      </c>
      <c r="E421" s="58" t="str">
        <f t="shared" si="42"/>
        <v>Hendrik</v>
      </c>
      <c r="F421" s="58" t="str">
        <f t="shared" si="43"/>
        <v>Dry</v>
      </c>
      <c r="G421" s="58" t="str">
        <f t="shared" si="44"/>
        <v>Men Veteran</v>
      </c>
      <c r="H421" s="58" t="str">
        <f t="shared" si="45"/>
        <v>Mako</v>
      </c>
      <c r="I421" s="92"/>
      <c r="J421" s="92" t="s">
        <v>1355</v>
      </c>
      <c r="K421" s="92">
        <v>155</v>
      </c>
      <c r="L421" s="91">
        <f t="shared" si="46"/>
        <v>19.5</v>
      </c>
      <c r="M421" s="91">
        <f t="shared" si="47"/>
        <v>19.5</v>
      </c>
    </row>
    <row r="422" spans="1:13" x14ac:dyDescent="0.2">
      <c r="A422" s="58" t="s">
        <v>1953</v>
      </c>
      <c r="B422" s="59">
        <v>44247</v>
      </c>
      <c r="C422" s="58" t="s">
        <v>1954</v>
      </c>
      <c r="D422" s="92" t="s">
        <v>627</v>
      </c>
      <c r="E422" s="58" t="str">
        <f t="shared" si="42"/>
        <v>Kiepie</v>
      </c>
      <c r="F422" s="58" t="str">
        <f t="shared" si="43"/>
        <v>Burger</v>
      </c>
      <c r="G422" s="58" t="str">
        <f t="shared" si="44"/>
        <v>Men Veteran</v>
      </c>
      <c r="H422" s="58" t="str">
        <f t="shared" si="45"/>
        <v>Mako</v>
      </c>
      <c r="I422" s="92"/>
      <c r="J422" s="92" t="s">
        <v>1355</v>
      </c>
      <c r="K422" s="92">
        <v>106</v>
      </c>
      <c r="L422" s="91">
        <f t="shared" si="46"/>
        <v>5.3</v>
      </c>
      <c r="M422" s="91">
        <f t="shared" si="47"/>
        <v>5.3</v>
      </c>
    </row>
    <row r="423" spans="1:13" x14ac:dyDescent="0.2">
      <c r="A423" s="58" t="s">
        <v>1953</v>
      </c>
      <c r="B423" s="59">
        <v>44247</v>
      </c>
      <c r="C423" s="58" t="s">
        <v>1954</v>
      </c>
      <c r="D423" s="92" t="s">
        <v>627</v>
      </c>
      <c r="E423" s="58" t="str">
        <f t="shared" si="42"/>
        <v>Kiepie</v>
      </c>
      <c r="F423" s="58" t="str">
        <f t="shared" si="43"/>
        <v>Burger</v>
      </c>
      <c r="G423" s="58" t="str">
        <f t="shared" si="44"/>
        <v>Men Veteran</v>
      </c>
      <c r="H423" s="58" t="str">
        <f t="shared" si="45"/>
        <v>Mako</v>
      </c>
      <c r="I423" s="92"/>
      <c r="J423" s="92" t="s">
        <v>1355</v>
      </c>
      <c r="K423" s="92">
        <v>140</v>
      </c>
      <c r="L423" s="91">
        <f t="shared" si="46"/>
        <v>13.7</v>
      </c>
      <c r="M423" s="91">
        <f t="shared" si="47"/>
        <v>13.7</v>
      </c>
    </row>
    <row r="424" spans="1:13" x14ac:dyDescent="0.2">
      <c r="A424" s="58" t="s">
        <v>1953</v>
      </c>
      <c r="B424" s="59">
        <v>44247</v>
      </c>
      <c r="C424" s="58" t="s">
        <v>1954</v>
      </c>
      <c r="D424" s="92" t="s">
        <v>627</v>
      </c>
      <c r="E424" s="58" t="str">
        <f t="shared" si="42"/>
        <v>Kiepie</v>
      </c>
      <c r="F424" s="58" t="str">
        <f t="shared" si="43"/>
        <v>Burger</v>
      </c>
      <c r="G424" s="58" t="str">
        <f t="shared" si="44"/>
        <v>Men Veteran</v>
      </c>
      <c r="H424" s="58" t="str">
        <f t="shared" si="45"/>
        <v>Mako</v>
      </c>
      <c r="I424" s="92"/>
      <c r="J424" s="92" t="s">
        <v>1355</v>
      </c>
      <c r="K424" s="92">
        <v>114</v>
      </c>
      <c r="L424" s="91">
        <f t="shared" si="46"/>
        <v>6.8</v>
      </c>
      <c r="M424" s="91">
        <f t="shared" si="47"/>
        <v>6.8</v>
      </c>
    </row>
    <row r="425" spans="1:13" x14ac:dyDescent="0.2">
      <c r="A425" s="58" t="s">
        <v>1953</v>
      </c>
      <c r="B425" s="59">
        <v>44247</v>
      </c>
      <c r="C425" s="58" t="s">
        <v>1954</v>
      </c>
      <c r="D425" s="92" t="s">
        <v>627</v>
      </c>
      <c r="E425" s="58" t="str">
        <f t="shared" si="42"/>
        <v>Kiepie</v>
      </c>
      <c r="F425" s="58" t="str">
        <f t="shared" si="43"/>
        <v>Burger</v>
      </c>
      <c r="G425" s="58" t="str">
        <f t="shared" si="44"/>
        <v>Men Veteran</v>
      </c>
      <c r="H425" s="58" t="str">
        <f t="shared" si="45"/>
        <v>Mako</v>
      </c>
      <c r="I425" s="92"/>
      <c r="J425" s="92" t="s">
        <v>1354</v>
      </c>
      <c r="K425" s="92">
        <v>137</v>
      </c>
      <c r="L425" s="91">
        <f t="shared" si="46"/>
        <v>33.700000000000003</v>
      </c>
      <c r="M425" s="91">
        <f t="shared" si="47"/>
        <v>33.700000000000003</v>
      </c>
    </row>
    <row r="426" spans="1:13" x14ac:dyDescent="0.2">
      <c r="A426" s="58" t="s">
        <v>1953</v>
      </c>
      <c r="B426" s="59">
        <v>44247</v>
      </c>
      <c r="C426" s="58" t="s">
        <v>1954</v>
      </c>
      <c r="D426" s="92" t="s">
        <v>535</v>
      </c>
      <c r="E426" s="58" t="str">
        <f t="shared" si="42"/>
        <v>Johan</v>
      </c>
      <c r="F426" s="58" t="str">
        <f t="shared" si="43"/>
        <v>van Wyk</v>
      </c>
      <c r="G426" s="58" t="str">
        <f t="shared" si="44"/>
        <v>Men Veteran</v>
      </c>
      <c r="H426" s="58" t="str">
        <f t="shared" si="45"/>
        <v>Mako</v>
      </c>
      <c r="I426" s="92"/>
      <c r="J426" s="92" t="s">
        <v>1355</v>
      </c>
      <c r="K426" s="92">
        <v>158</v>
      </c>
      <c r="L426" s="91">
        <f t="shared" si="46"/>
        <v>20.8</v>
      </c>
      <c r="M426" s="91">
        <f t="shared" si="47"/>
        <v>20.8</v>
      </c>
    </row>
    <row r="427" spans="1:13" x14ac:dyDescent="0.2">
      <c r="A427" s="58" t="s">
        <v>1953</v>
      </c>
      <c r="B427" s="59">
        <v>44247</v>
      </c>
      <c r="C427" s="58" t="s">
        <v>1954</v>
      </c>
      <c r="D427" s="92" t="s">
        <v>535</v>
      </c>
      <c r="E427" s="58" t="str">
        <f t="shared" si="42"/>
        <v>Johan</v>
      </c>
      <c r="F427" s="58" t="str">
        <f t="shared" si="43"/>
        <v>van Wyk</v>
      </c>
      <c r="G427" s="58" t="str">
        <f t="shared" si="44"/>
        <v>Men Veteran</v>
      </c>
      <c r="H427" s="58" t="str">
        <f t="shared" si="45"/>
        <v>Mako</v>
      </c>
      <c r="I427" s="92"/>
      <c r="J427" s="92" t="s">
        <v>1356</v>
      </c>
      <c r="K427" s="92">
        <v>78</v>
      </c>
      <c r="L427" s="91">
        <f t="shared" si="46"/>
        <v>1.5</v>
      </c>
      <c r="M427" s="91">
        <f t="shared" si="47"/>
        <v>1.5</v>
      </c>
    </row>
    <row r="428" spans="1:13" x14ac:dyDescent="0.2">
      <c r="A428" s="58" t="s">
        <v>1953</v>
      </c>
      <c r="B428" s="59">
        <v>44247</v>
      </c>
      <c r="C428" s="58" t="s">
        <v>1954</v>
      </c>
      <c r="D428" s="92" t="s">
        <v>517</v>
      </c>
      <c r="E428" s="58" t="str">
        <f t="shared" si="42"/>
        <v>Riaan</v>
      </c>
      <c r="F428" s="58" t="str">
        <f t="shared" si="43"/>
        <v>Tap</v>
      </c>
      <c r="G428" s="58" t="str">
        <f t="shared" si="44"/>
        <v>Men Veteran</v>
      </c>
      <c r="H428" s="58" t="str">
        <f t="shared" si="45"/>
        <v>Mako</v>
      </c>
      <c r="I428" s="92"/>
      <c r="J428" s="92" t="s">
        <v>1355</v>
      </c>
      <c r="K428" s="92">
        <v>80</v>
      </c>
      <c r="L428" s="91">
        <f t="shared" si="46"/>
        <v>2</v>
      </c>
      <c r="M428" s="91">
        <f t="shared" si="47"/>
        <v>2</v>
      </c>
    </row>
    <row r="429" spans="1:13" x14ac:dyDescent="0.2">
      <c r="A429" s="58" t="s">
        <v>1953</v>
      </c>
      <c r="B429" s="59">
        <v>44247</v>
      </c>
      <c r="C429" s="58" t="s">
        <v>1954</v>
      </c>
      <c r="D429" s="92" t="s">
        <v>517</v>
      </c>
      <c r="E429" s="58" t="str">
        <f t="shared" si="42"/>
        <v>Riaan</v>
      </c>
      <c r="F429" s="58" t="str">
        <f t="shared" si="43"/>
        <v>Tap</v>
      </c>
      <c r="G429" s="58" t="str">
        <f t="shared" si="44"/>
        <v>Men Veteran</v>
      </c>
      <c r="H429" s="58" t="str">
        <f t="shared" si="45"/>
        <v>Mako</v>
      </c>
      <c r="I429" s="92"/>
      <c r="J429" s="92" t="s">
        <v>1355</v>
      </c>
      <c r="K429" s="92">
        <v>79</v>
      </c>
      <c r="L429" s="91">
        <f t="shared" si="46"/>
        <v>1.9</v>
      </c>
      <c r="M429" s="91">
        <f t="shared" si="47"/>
        <v>1.9</v>
      </c>
    </row>
    <row r="430" spans="1:13" x14ac:dyDescent="0.2">
      <c r="A430" s="58" t="s">
        <v>1953</v>
      </c>
      <c r="B430" s="59">
        <v>44247</v>
      </c>
      <c r="C430" s="58" t="s">
        <v>1954</v>
      </c>
      <c r="D430" s="92" t="s">
        <v>517</v>
      </c>
      <c r="E430" s="58" t="str">
        <f t="shared" si="42"/>
        <v>Riaan</v>
      </c>
      <c r="F430" s="58" t="str">
        <f t="shared" si="43"/>
        <v>Tap</v>
      </c>
      <c r="G430" s="58" t="str">
        <f t="shared" si="44"/>
        <v>Men Veteran</v>
      </c>
      <c r="H430" s="58" t="str">
        <f t="shared" si="45"/>
        <v>Mako</v>
      </c>
      <c r="I430" s="92"/>
      <c r="J430" s="92" t="s">
        <v>1355</v>
      </c>
      <c r="K430" s="92">
        <v>109</v>
      </c>
      <c r="L430" s="91">
        <f t="shared" si="46"/>
        <v>5.8</v>
      </c>
      <c r="M430" s="91">
        <f t="shared" si="47"/>
        <v>5.8</v>
      </c>
    </row>
    <row r="431" spans="1:13" x14ac:dyDescent="0.2">
      <c r="A431" s="58" t="s">
        <v>1953</v>
      </c>
      <c r="B431" s="59">
        <v>44247</v>
      </c>
      <c r="C431" s="58" t="s">
        <v>1954</v>
      </c>
      <c r="D431" s="92" t="s">
        <v>517</v>
      </c>
      <c r="E431" s="58" t="str">
        <f t="shared" si="42"/>
        <v>Riaan</v>
      </c>
      <c r="F431" s="58" t="str">
        <f t="shared" si="43"/>
        <v>Tap</v>
      </c>
      <c r="G431" s="58" t="str">
        <f t="shared" si="44"/>
        <v>Men Veteran</v>
      </c>
      <c r="H431" s="58" t="str">
        <f t="shared" si="45"/>
        <v>Mako</v>
      </c>
      <c r="I431" s="92"/>
      <c r="J431" s="92" t="s">
        <v>1354</v>
      </c>
      <c r="K431" s="92">
        <v>111</v>
      </c>
      <c r="L431" s="91">
        <f t="shared" si="46"/>
        <v>16.899999999999999</v>
      </c>
      <c r="M431" s="91">
        <f t="shared" si="47"/>
        <v>16.899999999999999</v>
      </c>
    </row>
    <row r="432" spans="1:13" x14ac:dyDescent="0.2">
      <c r="A432" s="58" t="s">
        <v>1953</v>
      </c>
      <c r="B432" s="59">
        <v>44247</v>
      </c>
      <c r="C432" s="58" t="s">
        <v>1954</v>
      </c>
      <c r="D432" s="92" t="s">
        <v>734</v>
      </c>
      <c r="E432" s="58" t="str">
        <f t="shared" si="42"/>
        <v>Herbert</v>
      </c>
      <c r="F432" s="58" t="str">
        <f t="shared" si="43"/>
        <v>Schmidlin</v>
      </c>
      <c r="G432" s="58" t="str">
        <f t="shared" si="44"/>
        <v>Men Master</v>
      </c>
      <c r="H432" s="58" t="str">
        <f t="shared" si="45"/>
        <v>Mako</v>
      </c>
      <c r="I432" s="92"/>
      <c r="J432" s="92" t="s">
        <v>1356</v>
      </c>
      <c r="K432" s="92">
        <v>81</v>
      </c>
      <c r="L432" s="91">
        <f t="shared" si="46"/>
        <v>1.8</v>
      </c>
      <c r="M432" s="91">
        <f t="shared" si="47"/>
        <v>1.8</v>
      </c>
    </row>
    <row r="433" spans="1:13" x14ac:dyDescent="0.2">
      <c r="A433" s="58" t="s">
        <v>1953</v>
      </c>
      <c r="B433" s="59">
        <v>44247</v>
      </c>
      <c r="C433" s="58" t="s">
        <v>1954</v>
      </c>
      <c r="D433" s="92" t="s">
        <v>1062</v>
      </c>
      <c r="E433" s="58" t="str">
        <f t="shared" si="42"/>
        <v>Jorg</v>
      </c>
      <c r="F433" s="58" t="str">
        <f t="shared" si="43"/>
        <v>Walder</v>
      </c>
      <c r="G433" s="58" t="str">
        <f t="shared" si="44"/>
        <v>Men Master</v>
      </c>
      <c r="H433" s="58" t="str">
        <f t="shared" si="45"/>
        <v>Mako</v>
      </c>
      <c r="I433" s="92"/>
      <c r="J433" s="92" t="s">
        <v>20</v>
      </c>
      <c r="K433" s="92">
        <v>72</v>
      </c>
      <c r="L433" s="91">
        <f t="shared" si="46"/>
        <v>1.3</v>
      </c>
      <c r="M433" s="91">
        <f t="shared" si="47"/>
        <v>1.3</v>
      </c>
    </row>
    <row r="434" spans="1:13" x14ac:dyDescent="0.2">
      <c r="A434" s="58" t="s">
        <v>1953</v>
      </c>
      <c r="B434" s="59">
        <v>44247</v>
      </c>
      <c r="C434" s="58" t="s">
        <v>1954</v>
      </c>
      <c r="D434" s="92" t="s">
        <v>1062</v>
      </c>
      <c r="E434" s="58" t="str">
        <f t="shared" si="42"/>
        <v>Jorg</v>
      </c>
      <c r="F434" s="58" t="str">
        <f t="shared" si="43"/>
        <v>Walder</v>
      </c>
      <c r="G434" s="58" t="str">
        <f t="shared" si="44"/>
        <v>Men Master</v>
      </c>
      <c r="H434" s="58" t="str">
        <f t="shared" si="45"/>
        <v>Mako</v>
      </c>
      <c r="I434" s="92" t="s">
        <v>19</v>
      </c>
      <c r="J434" s="92"/>
      <c r="K434" s="92">
        <v>45</v>
      </c>
      <c r="L434" s="91">
        <f t="shared" si="46"/>
        <v>0.9</v>
      </c>
      <c r="M434" s="91">
        <f t="shared" si="47"/>
        <v>0.9</v>
      </c>
    </row>
    <row r="435" spans="1:13" x14ac:dyDescent="0.2">
      <c r="A435" s="58" t="s">
        <v>1953</v>
      </c>
      <c r="B435" s="59">
        <v>44247</v>
      </c>
      <c r="C435" s="58" t="s">
        <v>1954</v>
      </c>
      <c r="D435" s="92" t="s">
        <v>581</v>
      </c>
      <c r="E435" s="58" t="str">
        <f t="shared" si="42"/>
        <v>John-John</v>
      </c>
      <c r="F435" s="58" t="str">
        <f t="shared" si="43"/>
        <v>Warrington</v>
      </c>
      <c r="G435" s="58" t="str">
        <f t="shared" si="44"/>
        <v>Men Veteran</v>
      </c>
      <c r="H435" s="58" t="str">
        <f t="shared" si="45"/>
        <v>Mako</v>
      </c>
      <c r="I435" s="92"/>
      <c r="J435" s="92" t="s">
        <v>1356</v>
      </c>
      <c r="K435" s="92">
        <v>96</v>
      </c>
      <c r="L435" s="91">
        <f t="shared" si="46"/>
        <v>3.2</v>
      </c>
      <c r="M435" s="91">
        <f t="shared" si="47"/>
        <v>3.2</v>
      </c>
    </row>
    <row r="436" spans="1:13" x14ac:dyDescent="0.2">
      <c r="A436" s="58" t="s">
        <v>1953</v>
      </c>
      <c r="B436" s="59">
        <v>44247</v>
      </c>
      <c r="C436" s="58" t="s">
        <v>1954</v>
      </c>
      <c r="D436" s="92" t="s">
        <v>581</v>
      </c>
      <c r="E436" s="58" t="str">
        <f t="shared" si="42"/>
        <v>John-John</v>
      </c>
      <c r="F436" s="58" t="str">
        <f t="shared" si="43"/>
        <v>Warrington</v>
      </c>
      <c r="G436" s="58" t="str">
        <f t="shared" si="44"/>
        <v>Men Veteran</v>
      </c>
      <c r="H436" s="58" t="str">
        <f t="shared" si="45"/>
        <v>Mako</v>
      </c>
      <c r="I436" s="92"/>
      <c r="J436" s="92" t="s">
        <v>1371</v>
      </c>
      <c r="K436" s="92">
        <v>151</v>
      </c>
      <c r="L436" s="91">
        <f t="shared" si="46"/>
        <v>32.700000000000003</v>
      </c>
      <c r="M436" s="91">
        <f t="shared" si="47"/>
        <v>32.700000000000003</v>
      </c>
    </row>
    <row r="437" spans="1:13" x14ac:dyDescent="0.2">
      <c r="A437" s="58" t="s">
        <v>1953</v>
      </c>
      <c r="B437" s="59">
        <v>44247</v>
      </c>
      <c r="C437" s="58" t="s">
        <v>1954</v>
      </c>
      <c r="D437" s="92" t="s">
        <v>581</v>
      </c>
      <c r="E437" s="58" t="str">
        <f t="shared" si="42"/>
        <v>John-John</v>
      </c>
      <c r="F437" s="58" t="str">
        <f t="shared" si="43"/>
        <v>Warrington</v>
      </c>
      <c r="G437" s="58" t="str">
        <f t="shared" si="44"/>
        <v>Men Veteran</v>
      </c>
      <c r="H437" s="58" t="str">
        <f t="shared" si="45"/>
        <v>Mako</v>
      </c>
      <c r="I437" s="92"/>
      <c r="J437" s="92" t="s">
        <v>1371</v>
      </c>
      <c r="K437" s="92">
        <v>92</v>
      </c>
      <c r="L437" s="91">
        <f t="shared" si="46"/>
        <v>6.8</v>
      </c>
      <c r="M437" s="91">
        <f t="shared" si="47"/>
        <v>6.8</v>
      </c>
    </row>
    <row r="438" spans="1:13" x14ac:dyDescent="0.2">
      <c r="A438" s="58" t="s">
        <v>1953</v>
      </c>
      <c r="B438" s="59">
        <v>44247</v>
      </c>
      <c r="C438" s="58" t="s">
        <v>1954</v>
      </c>
      <c r="D438" s="92" t="s">
        <v>685</v>
      </c>
      <c r="E438" s="58" t="str">
        <f t="shared" si="42"/>
        <v>Sue</v>
      </c>
      <c r="F438" s="58" t="str">
        <f t="shared" si="43"/>
        <v>Drake</v>
      </c>
      <c r="G438" s="58" t="str">
        <f t="shared" si="44"/>
        <v>Ladies Grand Masters</v>
      </c>
      <c r="H438" s="58" t="str">
        <f t="shared" si="45"/>
        <v>Mako</v>
      </c>
      <c r="I438" s="92"/>
      <c r="J438" s="92"/>
      <c r="K438" s="92"/>
      <c r="L438" s="91" t="str">
        <f t="shared" si="46"/>
        <v/>
      </c>
      <c r="M438" s="91" t="str">
        <f t="shared" si="47"/>
        <v/>
      </c>
    </row>
    <row r="439" spans="1:13" x14ac:dyDescent="0.2">
      <c r="A439" s="58" t="s">
        <v>1953</v>
      </c>
      <c r="B439" s="59">
        <v>44247</v>
      </c>
      <c r="C439" s="58" t="s">
        <v>1954</v>
      </c>
      <c r="D439" s="92" t="s">
        <v>557</v>
      </c>
      <c r="E439" s="58" t="str">
        <f t="shared" si="42"/>
        <v>Jeri</v>
      </c>
      <c r="F439" s="58" t="str">
        <f t="shared" si="43"/>
        <v>Drake</v>
      </c>
      <c r="G439" s="58" t="str">
        <f t="shared" si="44"/>
        <v>Men Grand Masters</v>
      </c>
      <c r="H439" s="58" t="str">
        <f t="shared" si="45"/>
        <v>Mako</v>
      </c>
      <c r="I439" s="92"/>
      <c r="J439" s="92" t="s">
        <v>1355</v>
      </c>
      <c r="K439" s="92">
        <v>134</v>
      </c>
      <c r="L439" s="91">
        <f t="shared" si="46"/>
        <v>11.8</v>
      </c>
      <c r="M439" s="91">
        <f t="shared" si="47"/>
        <v>11.8</v>
      </c>
    </row>
    <row r="440" spans="1:13" x14ac:dyDescent="0.2">
      <c r="A440" s="58" t="s">
        <v>1953</v>
      </c>
      <c r="B440" s="59">
        <v>44247</v>
      </c>
      <c r="C440" s="58" t="s">
        <v>1954</v>
      </c>
      <c r="D440" s="92" t="s">
        <v>557</v>
      </c>
      <c r="E440" s="58" t="str">
        <f t="shared" si="42"/>
        <v>Jeri</v>
      </c>
      <c r="F440" s="58" t="str">
        <f t="shared" si="43"/>
        <v>Drake</v>
      </c>
      <c r="G440" s="58" t="str">
        <f t="shared" si="44"/>
        <v>Men Grand Masters</v>
      </c>
      <c r="H440" s="58" t="str">
        <f t="shared" si="45"/>
        <v>Mako</v>
      </c>
      <c r="I440" s="92"/>
      <c r="J440" s="92" t="s">
        <v>1355</v>
      </c>
      <c r="K440" s="92">
        <v>148</v>
      </c>
      <c r="L440" s="91">
        <f t="shared" si="46"/>
        <v>16.600000000000001</v>
      </c>
      <c r="M440" s="91">
        <f t="shared" si="47"/>
        <v>16.600000000000001</v>
      </c>
    </row>
    <row r="441" spans="1:13" x14ac:dyDescent="0.2">
      <c r="A441" s="58" t="s">
        <v>1953</v>
      </c>
      <c r="B441" s="59">
        <v>44247</v>
      </c>
      <c r="C441" s="58" t="s">
        <v>1954</v>
      </c>
      <c r="D441" s="92" t="s">
        <v>1729</v>
      </c>
      <c r="E441" s="58" t="str">
        <f t="shared" si="42"/>
        <v>Lindie</v>
      </c>
      <c r="F441" s="58" t="str">
        <f t="shared" si="43"/>
        <v>Barnhard</v>
      </c>
      <c r="G441" s="58" t="str">
        <f t="shared" si="44"/>
        <v>Ladies Veteran</v>
      </c>
      <c r="H441" s="58" t="str">
        <f t="shared" si="45"/>
        <v>Henties Bay</v>
      </c>
      <c r="I441" s="92"/>
      <c r="J441" s="92"/>
      <c r="K441" s="92"/>
      <c r="L441" s="91" t="str">
        <f t="shared" si="46"/>
        <v/>
      </c>
      <c r="M441" s="91" t="str">
        <f t="shared" si="47"/>
        <v/>
      </c>
    </row>
    <row r="442" spans="1:13" x14ac:dyDescent="0.2">
      <c r="A442" s="58" t="s">
        <v>1953</v>
      </c>
      <c r="B442" s="59">
        <v>44247</v>
      </c>
      <c r="C442" s="58" t="s">
        <v>1954</v>
      </c>
      <c r="D442" s="92" t="s">
        <v>1208</v>
      </c>
      <c r="E442" s="58" t="str">
        <f t="shared" si="42"/>
        <v>Francois</v>
      </c>
      <c r="F442" s="58" t="str">
        <f t="shared" si="43"/>
        <v>Du Plessis</v>
      </c>
      <c r="G442" s="58" t="str">
        <f t="shared" si="44"/>
        <v>Men Veteran</v>
      </c>
      <c r="H442" s="58" t="str">
        <f t="shared" si="45"/>
        <v>Otjiwarongo</v>
      </c>
      <c r="I442" s="92"/>
      <c r="J442" s="92" t="s">
        <v>8</v>
      </c>
      <c r="K442" s="92">
        <v>66</v>
      </c>
      <c r="L442" s="91">
        <f t="shared" si="46"/>
        <v>2.2999999999999998</v>
      </c>
      <c r="M442" s="91">
        <f t="shared" si="47"/>
        <v>2.2999999999999998</v>
      </c>
    </row>
    <row r="443" spans="1:13" x14ac:dyDescent="0.2">
      <c r="A443" s="58" t="s">
        <v>1953</v>
      </c>
      <c r="B443" s="59">
        <v>44247</v>
      </c>
      <c r="C443" s="58" t="s">
        <v>1954</v>
      </c>
      <c r="D443" s="92" t="s">
        <v>1202</v>
      </c>
      <c r="E443" s="58" t="str">
        <f t="shared" si="42"/>
        <v>Rinus</v>
      </c>
      <c r="F443" s="58" t="str">
        <f t="shared" si="43"/>
        <v>Van Der Westhuizen</v>
      </c>
      <c r="G443" s="58" t="str">
        <f t="shared" si="44"/>
        <v>Men Senior</v>
      </c>
      <c r="H443" s="58" t="str">
        <f t="shared" si="45"/>
        <v>Otjiwarongo</v>
      </c>
      <c r="I443" s="92"/>
      <c r="J443" s="92" t="s">
        <v>1355</v>
      </c>
      <c r="K443" s="92">
        <v>140</v>
      </c>
      <c r="L443" s="91">
        <f t="shared" si="46"/>
        <v>13.7</v>
      </c>
      <c r="M443" s="91">
        <f t="shared" si="47"/>
        <v>13.7</v>
      </c>
    </row>
    <row r="444" spans="1:13" x14ac:dyDescent="0.2">
      <c r="A444" s="58" t="s">
        <v>1953</v>
      </c>
      <c r="B444" s="59">
        <v>44247</v>
      </c>
      <c r="C444" s="58" t="s">
        <v>1954</v>
      </c>
      <c r="D444" s="92" t="s">
        <v>1202</v>
      </c>
      <c r="E444" s="58" t="str">
        <f t="shared" si="42"/>
        <v>Rinus</v>
      </c>
      <c r="F444" s="58" t="str">
        <f t="shared" si="43"/>
        <v>Van Der Westhuizen</v>
      </c>
      <c r="G444" s="58" t="str">
        <f t="shared" si="44"/>
        <v>Men Senior</v>
      </c>
      <c r="H444" s="58" t="str">
        <f t="shared" si="45"/>
        <v>Otjiwarongo</v>
      </c>
      <c r="I444" s="92"/>
      <c r="J444" s="92" t="s">
        <v>1355</v>
      </c>
      <c r="K444" s="92">
        <v>118</v>
      </c>
      <c r="L444" s="91">
        <f t="shared" si="46"/>
        <v>7.6</v>
      </c>
      <c r="M444" s="91">
        <f t="shared" si="47"/>
        <v>7.6</v>
      </c>
    </row>
    <row r="445" spans="1:13" x14ac:dyDescent="0.2">
      <c r="A445" s="58" t="s">
        <v>1953</v>
      </c>
      <c r="B445" s="59">
        <v>44247</v>
      </c>
      <c r="C445" s="58" t="s">
        <v>1954</v>
      </c>
      <c r="D445" s="92" t="s">
        <v>1202</v>
      </c>
      <c r="E445" s="58" t="str">
        <f t="shared" si="42"/>
        <v>Rinus</v>
      </c>
      <c r="F445" s="58" t="str">
        <f t="shared" si="43"/>
        <v>Van Der Westhuizen</v>
      </c>
      <c r="G445" s="58" t="str">
        <f t="shared" si="44"/>
        <v>Men Senior</v>
      </c>
      <c r="H445" s="58" t="str">
        <f t="shared" si="45"/>
        <v>Otjiwarongo</v>
      </c>
      <c r="I445" s="92"/>
      <c r="J445" s="92" t="s">
        <v>1333</v>
      </c>
      <c r="K445" s="92">
        <v>113</v>
      </c>
      <c r="L445" s="91">
        <f t="shared" si="46"/>
        <v>27</v>
      </c>
      <c r="M445" s="91">
        <f t="shared" si="47"/>
        <v>27</v>
      </c>
    </row>
    <row r="446" spans="1:13" x14ac:dyDescent="0.2">
      <c r="A446" s="58" t="s">
        <v>1953</v>
      </c>
      <c r="B446" s="59">
        <v>44247</v>
      </c>
      <c r="C446" s="58" t="s">
        <v>1954</v>
      </c>
      <c r="D446" s="92" t="s">
        <v>1202</v>
      </c>
      <c r="E446" s="58" t="str">
        <f t="shared" si="42"/>
        <v>Rinus</v>
      </c>
      <c r="F446" s="58" t="str">
        <f t="shared" si="43"/>
        <v>Van Der Westhuizen</v>
      </c>
      <c r="G446" s="58" t="str">
        <f t="shared" si="44"/>
        <v>Men Senior</v>
      </c>
      <c r="H446" s="58" t="str">
        <f t="shared" si="45"/>
        <v>Otjiwarongo</v>
      </c>
      <c r="I446" s="92"/>
      <c r="J446" s="92" t="s">
        <v>20</v>
      </c>
      <c r="K446" s="92">
        <v>72</v>
      </c>
      <c r="L446" s="91">
        <f t="shared" si="46"/>
        <v>1.3</v>
      </c>
      <c r="M446" s="91">
        <f t="shared" si="47"/>
        <v>1.3</v>
      </c>
    </row>
    <row r="447" spans="1:13" x14ac:dyDescent="0.2">
      <c r="A447" s="58" t="s">
        <v>1953</v>
      </c>
      <c r="B447" s="59">
        <v>44247</v>
      </c>
      <c r="C447" s="58" t="s">
        <v>1954</v>
      </c>
      <c r="D447" s="92" t="s">
        <v>1202</v>
      </c>
      <c r="E447" s="58" t="str">
        <f t="shared" si="42"/>
        <v>Rinus</v>
      </c>
      <c r="F447" s="58" t="str">
        <f t="shared" si="43"/>
        <v>Van Der Westhuizen</v>
      </c>
      <c r="G447" s="58" t="str">
        <f t="shared" si="44"/>
        <v>Men Senior</v>
      </c>
      <c r="H447" s="58" t="str">
        <f t="shared" si="45"/>
        <v>Otjiwarongo</v>
      </c>
      <c r="I447" s="92"/>
      <c r="J447" s="92" t="s">
        <v>1371</v>
      </c>
      <c r="K447" s="92">
        <v>140</v>
      </c>
      <c r="L447" s="91">
        <f t="shared" si="46"/>
        <v>25.6</v>
      </c>
      <c r="M447" s="91">
        <f t="shared" si="47"/>
        <v>25.6</v>
      </c>
    </row>
    <row r="448" spans="1:13" x14ac:dyDescent="0.2">
      <c r="A448" s="58" t="s">
        <v>1953</v>
      </c>
      <c r="B448" s="59">
        <v>44247</v>
      </c>
      <c r="C448" s="58" t="s">
        <v>1954</v>
      </c>
      <c r="D448" s="92" t="s">
        <v>1202</v>
      </c>
      <c r="E448" s="58" t="str">
        <f t="shared" si="42"/>
        <v>Rinus</v>
      </c>
      <c r="F448" s="58" t="str">
        <f t="shared" si="43"/>
        <v>Van Der Westhuizen</v>
      </c>
      <c r="G448" s="58" t="str">
        <f t="shared" si="44"/>
        <v>Men Senior</v>
      </c>
      <c r="H448" s="58" t="str">
        <f t="shared" si="45"/>
        <v>Otjiwarongo</v>
      </c>
      <c r="I448" s="92"/>
      <c r="J448" s="92" t="s">
        <v>1371</v>
      </c>
      <c r="K448" s="92">
        <v>124</v>
      </c>
      <c r="L448" s="91">
        <f t="shared" si="46"/>
        <v>17.5</v>
      </c>
      <c r="M448" s="91">
        <f t="shared" si="47"/>
        <v>17.5</v>
      </c>
    </row>
    <row r="449" spans="1:13" x14ac:dyDescent="0.2">
      <c r="A449" s="58" t="s">
        <v>1953</v>
      </c>
      <c r="B449" s="59">
        <v>44247</v>
      </c>
      <c r="C449" s="58" t="s">
        <v>1954</v>
      </c>
      <c r="D449" s="92" t="s">
        <v>1263</v>
      </c>
      <c r="E449" s="58" t="str">
        <f t="shared" si="42"/>
        <v>Martinus</v>
      </c>
      <c r="F449" s="58" t="str">
        <f t="shared" si="43"/>
        <v>Venter</v>
      </c>
      <c r="G449" s="58" t="str">
        <f t="shared" si="44"/>
        <v>Men Veteran</v>
      </c>
      <c r="H449" s="58" t="str">
        <f t="shared" si="45"/>
        <v>Otjiwarongo</v>
      </c>
      <c r="I449" s="92"/>
      <c r="J449" s="92" t="s">
        <v>1354</v>
      </c>
      <c r="K449" s="92">
        <v>123</v>
      </c>
      <c r="L449" s="91">
        <f t="shared" si="46"/>
        <v>23.6</v>
      </c>
      <c r="M449" s="91">
        <f t="shared" si="47"/>
        <v>23.6</v>
      </c>
    </row>
    <row r="450" spans="1:13" x14ac:dyDescent="0.2">
      <c r="A450" s="58" t="s">
        <v>1953</v>
      </c>
      <c r="B450" s="59">
        <v>44247</v>
      </c>
      <c r="C450" s="58" t="s">
        <v>1954</v>
      </c>
      <c r="D450" s="92" t="s">
        <v>1263</v>
      </c>
      <c r="E450" s="58" t="str">
        <f t="shared" si="42"/>
        <v>Martinus</v>
      </c>
      <c r="F450" s="58" t="str">
        <f t="shared" si="43"/>
        <v>Venter</v>
      </c>
      <c r="G450" s="58" t="str">
        <f t="shared" si="44"/>
        <v>Men Veteran</v>
      </c>
      <c r="H450" s="58" t="str">
        <f t="shared" si="45"/>
        <v>Otjiwarongo</v>
      </c>
      <c r="I450" s="92"/>
      <c r="J450" s="92" t="s">
        <v>20</v>
      </c>
      <c r="K450" s="92">
        <v>64</v>
      </c>
      <c r="L450" s="91">
        <f t="shared" si="46"/>
        <v>0.9</v>
      </c>
      <c r="M450" s="91">
        <f t="shared" si="47"/>
        <v>0.9</v>
      </c>
    </row>
    <row r="451" spans="1:13" x14ac:dyDescent="0.2">
      <c r="A451" s="58" t="s">
        <v>1953</v>
      </c>
      <c r="B451" s="59">
        <v>44247</v>
      </c>
      <c r="C451" s="58" t="s">
        <v>1954</v>
      </c>
      <c r="D451" s="92" t="s">
        <v>887</v>
      </c>
      <c r="E451" s="58" t="str">
        <f t="shared" ref="E451:E514" si="48">IF(D451="","",VLOOKUP(D451,Master,3,FALSE))</f>
        <v>Org</v>
      </c>
      <c r="F451" s="58" t="str">
        <f t="shared" ref="F451:F514" si="49">IF(D451="","",VLOOKUP(D451,Master,4,FALSE))</f>
        <v>Van Rensburg</v>
      </c>
      <c r="G451" s="58" t="str">
        <f t="shared" ref="G451:G514" si="50">IF(D451="","",VLOOKUP(D451,Master,5,FALSE))</f>
        <v>Men Senior</v>
      </c>
      <c r="H451" s="58" t="str">
        <f t="shared" ref="H451:H514" si="51">IF(D451="","",VLOOKUP(D451,Master,2,FALSE))</f>
        <v>Mako</v>
      </c>
      <c r="I451" s="92"/>
      <c r="J451" s="92" t="s">
        <v>1371</v>
      </c>
      <c r="K451" s="92">
        <v>143</v>
      </c>
      <c r="L451" s="91">
        <f t="shared" ref="L451:L514" si="52">IF(K451="","",IF(I451="",ROUND(HLOOKUP(J451,kgList,K451,FALSE),1),ROUND(HLOOKUP(I451,kgList,K451,FALSE),1)))</f>
        <v>27.3</v>
      </c>
      <c r="M451" s="91">
        <f t="shared" ref="M451:M514" si="53">IF(L451="","",IF(COUNTA(I451:J451)&gt;1,"Edible or Inedible",IF(COUNTA(I451)=1,L451*1,IF(COUNTA(J451)=1,L451*1,"ERROR"))))</f>
        <v>27.3</v>
      </c>
    </row>
    <row r="452" spans="1:13" x14ac:dyDescent="0.2">
      <c r="A452" s="58" t="s">
        <v>1953</v>
      </c>
      <c r="B452" s="59">
        <v>44247</v>
      </c>
      <c r="C452" s="58" t="s">
        <v>1954</v>
      </c>
      <c r="D452" s="92" t="s">
        <v>592</v>
      </c>
      <c r="E452" s="58" t="str">
        <f t="shared" si="48"/>
        <v>Joseph</v>
      </c>
      <c r="F452" s="58" t="str">
        <f t="shared" si="49"/>
        <v>Payne</v>
      </c>
      <c r="G452" s="58" t="str">
        <f t="shared" si="50"/>
        <v>Men Veteran</v>
      </c>
      <c r="H452" s="58" t="str">
        <f t="shared" si="51"/>
        <v>Otjiwarongo</v>
      </c>
      <c r="I452" s="92"/>
      <c r="J452" s="92" t="s">
        <v>1355</v>
      </c>
      <c r="K452" s="92">
        <v>96</v>
      </c>
      <c r="L452" s="91">
        <f t="shared" si="52"/>
        <v>3.8</v>
      </c>
      <c r="M452" s="91">
        <f t="shared" si="53"/>
        <v>3.8</v>
      </c>
    </row>
    <row r="453" spans="1:13" x14ac:dyDescent="0.2">
      <c r="A453" s="58" t="s">
        <v>1953</v>
      </c>
      <c r="B453" s="59">
        <v>44247</v>
      </c>
      <c r="C453" s="58" t="s">
        <v>1954</v>
      </c>
      <c r="D453" s="92" t="s">
        <v>592</v>
      </c>
      <c r="E453" s="58" t="str">
        <f t="shared" si="48"/>
        <v>Joseph</v>
      </c>
      <c r="F453" s="58" t="str">
        <f t="shared" si="49"/>
        <v>Payne</v>
      </c>
      <c r="G453" s="58" t="str">
        <f t="shared" si="50"/>
        <v>Men Veteran</v>
      </c>
      <c r="H453" s="58" t="str">
        <f t="shared" si="51"/>
        <v>Otjiwarongo</v>
      </c>
      <c r="I453" s="92"/>
      <c r="J453" s="92" t="s">
        <v>1356</v>
      </c>
      <c r="K453" s="92">
        <v>77</v>
      </c>
      <c r="L453" s="91">
        <f t="shared" si="52"/>
        <v>1.5</v>
      </c>
      <c r="M453" s="91">
        <f t="shared" si="53"/>
        <v>1.5</v>
      </c>
    </row>
    <row r="454" spans="1:13" x14ac:dyDescent="0.2">
      <c r="A454" s="58" t="s">
        <v>1953</v>
      </c>
      <c r="B454" s="59">
        <v>44247</v>
      </c>
      <c r="C454" s="58" t="s">
        <v>1954</v>
      </c>
      <c r="D454" s="92" t="s">
        <v>1424</v>
      </c>
      <c r="E454" s="58" t="str">
        <f t="shared" si="48"/>
        <v>Hannes</v>
      </c>
      <c r="F454" s="58" t="str">
        <f t="shared" si="49"/>
        <v>DeHaast</v>
      </c>
      <c r="G454" s="58" t="str">
        <f t="shared" si="50"/>
        <v>Men Senior</v>
      </c>
      <c r="H454" s="58" t="str">
        <f t="shared" si="51"/>
        <v>Otjiwarongo</v>
      </c>
      <c r="I454" s="92"/>
      <c r="J454" s="92" t="s">
        <v>1355</v>
      </c>
      <c r="K454" s="92">
        <v>124</v>
      </c>
      <c r="L454" s="91">
        <f t="shared" si="52"/>
        <v>9.1</v>
      </c>
      <c r="M454" s="91">
        <f t="shared" si="53"/>
        <v>9.1</v>
      </c>
    </row>
    <row r="455" spans="1:13" x14ac:dyDescent="0.2">
      <c r="A455" s="58" t="s">
        <v>1953</v>
      </c>
      <c r="B455" s="59">
        <v>44247</v>
      </c>
      <c r="C455" s="58" t="s">
        <v>1954</v>
      </c>
      <c r="D455" s="92" t="s">
        <v>1424</v>
      </c>
      <c r="E455" s="58" t="str">
        <f t="shared" si="48"/>
        <v>Hannes</v>
      </c>
      <c r="F455" s="58" t="str">
        <f t="shared" si="49"/>
        <v>DeHaast</v>
      </c>
      <c r="G455" s="58" t="str">
        <f t="shared" si="50"/>
        <v>Men Senior</v>
      </c>
      <c r="H455" s="58" t="str">
        <f t="shared" si="51"/>
        <v>Otjiwarongo</v>
      </c>
      <c r="I455" s="92"/>
      <c r="J455" s="92" t="s">
        <v>1355</v>
      </c>
      <c r="K455" s="92">
        <v>130</v>
      </c>
      <c r="L455" s="91">
        <f t="shared" si="52"/>
        <v>10.7</v>
      </c>
      <c r="M455" s="91">
        <f t="shared" si="53"/>
        <v>10.7</v>
      </c>
    </row>
    <row r="456" spans="1:13" x14ac:dyDescent="0.2">
      <c r="A456" s="58" t="s">
        <v>1953</v>
      </c>
      <c r="B456" s="59">
        <v>44247</v>
      </c>
      <c r="C456" s="58" t="s">
        <v>1954</v>
      </c>
      <c r="D456" s="92" t="s">
        <v>610</v>
      </c>
      <c r="E456" s="58" t="str">
        <f t="shared" si="48"/>
        <v>Bijorn</v>
      </c>
      <c r="F456" s="58" t="str">
        <f t="shared" si="49"/>
        <v>Le Roux</v>
      </c>
      <c r="G456" s="58" t="str">
        <f t="shared" si="50"/>
        <v>Men Senior</v>
      </c>
      <c r="H456" s="58" t="str">
        <f t="shared" si="51"/>
        <v>Otjiwarongo</v>
      </c>
      <c r="I456" s="92"/>
      <c r="J456" s="92" t="s">
        <v>1356</v>
      </c>
      <c r="K456" s="92">
        <v>80</v>
      </c>
      <c r="L456" s="91">
        <f t="shared" si="52"/>
        <v>1.7</v>
      </c>
      <c r="M456" s="91">
        <f t="shared" si="53"/>
        <v>1.7</v>
      </c>
    </row>
    <row r="457" spans="1:13" x14ac:dyDescent="0.2">
      <c r="A457" s="58" t="s">
        <v>1953</v>
      </c>
      <c r="B457" s="59">
        <v>44247</v>
      </c>
      <c r="C457" s="58" t="s">
        <v>1954</v>
      </c>
      <c r="D457" s="92" t="s">
        <v>711</v>
      </c>
      <c r="E457" s="58" t="str">
        <f t="shared" si="48"/>
        <v>Stephan</v>
      </c>
      <c r="F457" s="58" t="str">
        <f t="shared" si="49"/>
        <v>Hauptfleisch</v>
      </c>
      <c r="G457" s="58" t="str">
        <f t="shared" si="50"/>
        <v>Men Senior</v>
      </c>
      <c r="H457" s="58" t="str">
        <f t="shared" si="51"/>
        <v>Otjiwarongo</v>
      </c>
      <c r="I457" s="92"/>
      <c r="J457" s="92" t="s">
        <v>1355</v>
      </c>
      <c r="K457" s="92">
        <v>79</v>
      </c>
      <c r="L457" s="91">
        <f t="shared" si="52"/>
        <v>1.9</v>
      </c>
      <c r="M457" s="91">
        <f t="shared" si="53"/>
        <v>1.9</v>
      </c>
    </row>
    <row r="458" spans="1:13" x14ac:dyDescent="0.2">
      <c r="A458" s="58" t="s">
        <v>1953</v>
      </c>
      <c r="B458" s="59">
        <v>44247</v>
      </c>
      <c r="C458" s="58" t="s">
        <v>1954</v>
      </c>
      <c r="D458" s="92" t="s">
        <v>711</v>
      </c>
      <c r="E458" s="58" t="str">
        <f t="shared" si="48"/>
        <v>Stephan</v>
      </c>
      <c r="F458" s="58" t="str">
        <f t="shared" si="49"/>
        <v>Hauptfleisch</v>
      </c>
      <c r="G458" s="58" t="str">
        <f t="shared" si="50"/>
        <v>Men Senior</v>
      </c>
      <c r="H458" s="58" t="str">
        <f t="shared" si="51"/>
        <v>Otjiwarongo</v>
      </c>
      <c r="I458" s="92"/>
      <c r="J458" s="92" t="s">
        <v>1356</v>
      </c>
      <c r="K458" s="92">
        <v>97</v>
      </c>
      <c r="L458" s="91">
        <f t="shared" si="52"/>
        <v>3.3</v>
      </c>
      <c r="M458" s="91">
        <f t="shared" si="53"/>
        <v>3.3</v>
      </c>
    </row>
    <row r="459" spans="1:13" x14ac:dyDescent="0.2">
      <c r="A459" s="58" t="s">
        <v>1953</v>
      </c>
      <c r="B459" s="59">
        <v>44247</v>
      </c>
      <c r="C459" s="58" t="s">
        <v>1954</v>
      </c>
      <c r="D459" s="92" t="s">
        <v>1107</v>
      </c>
      <c r="E459" s="58" t="str">
        <f t="shared" si="48"/>
        <v>Louw</v>
      </c>
      <c r="F459" s="58" t="str">
        <f t="shared" si="49"/>
        <v>Durand</v>
      </c>
      <c r="G459" s="58" t="str">
        <f t="shared" si="50"/>
        <v>Men Veteran</v>
      </c>
      <c r="H459" s="58" t="str">
        <f t="shared" si="51"/>
        <v>xOtjiwarongo</v>
      </c>
      <c r="I459" s="92"/>
      <c r="J459" s="92"/>
      <c r="K459" s="92"/>
      <c r="L459" s="91" t="str">
        <f t="shared" si="52"/>
        <v/>
      </c>
      <c r="M459" s="91" t="str">
        <f t="shared" si="53"/>
        <v/>
      </c>
    </row>
    <row r="460" spans="1:13" x14ac:dyDescent="0.2">
      <c r="A460" s="58" t="s">
        <v>1953</v>
      </c>
      <c r="B460" s="59">
        <v>44247</v>
      </c>
      <c r="C460" s="58" t="s">
        <v>1954</v>
      </c>
      <c r="D460" s="92" t="s">
        <v>740</v>
      </c>
      <c r="E460" s="58" t="str">
        <f t="shared" si="48"/>
        <v>Renier</v>
      </c>
      <c r="F460" s="58" t="str">
        <f t="shared" si="49"/>
        <v>Viviers</v>
      </c>
      <c r="G460" s="58" t="str">
        <f t="shared" si="50"/>
        <v>Men Veteran</v>
      </c>
      <c r="H460" s="58" t="str">
        <f t="shared" si="51"/>
        <v>xOtjiwarongo</v>
      </c>
      <c r="I460" s="92"/>
      <c r="J460" s="92"/>
      <c r="K460" s="92"/>
      <c r="L460" s="91" t="str">
        <f t="shared" si="52"/>
        <v/>
      </c>
      <c r="M460" s="91" t="str">
        <f t="shared" si="53"/>
        <v/>
      </c>
    </row>
    <row r="461" spans="1:13" x14ac:dyDescent="0.2">
      <c r="A461" s="58" t="s">
        <v>1953</v>
      </c>
      <c r="B461" s="59">
        <v>44247</v>
      </c>
      <c r="C461" s="58" t="s">
        <v>1954</v>
      </c>
      <c r="D461" s="92" t="s">
        <v>569</v>
      </c>
      <c r="E461" s="58" t="str">
        <f t="shared" si="48"/>
        <v>Maritz</v>
      </c>
      <c r="F461" s="58" t="str">
        <f t="shared" si="49"/>
        <v>Jansen van Vuuren</v>
      </c>
      <c r="G461" s="58" t="str">
        <f t="shared" si="50"/>
        <v>Men Veteran</v>
      </c>
      <c r="H461" s="58" t="str">
        <f t="shared" si="51"/>
        <v>Otjiwarongo</v>
      </c>
      <c r="I461" s="92"/>
      <c r="J461" s="92" t="s">
        <v>1355</v>
      </c>
      <c r="K461" s="92">
        <v>139</v>
      </c>
      <c r="L461" s="91">
        <f t="shared" si="52"/>
        <v>13.4</v>
      </c>
      <c r="M461" s="91">
        <f t="shared" si="53"/>
        <v>13.4</v>
      </c>
    </row>
    <row r="462" spans="1:13" x14ac:dyDescent="0.2">
      <c r="A462" s="58" t="s">
        <v>1953</v>
      </c>
      <c r="B462" s="59">
        <v>44247</v>
      </c>
      <c r="C462" s="58" t="s">
        <v>1954</v>
      </c>
      <c r="D462" s="92" t="s">
        <v>1768</v>
      </c>
      <c r="E462" s="58" t="str">
        <f t="shared" si="48"/>
        <v>Willem Louis</v>
      </c>
      <c r="F462" s="58" t="str">
        <f t="shared" si="49"/>
        <v>Klazinga</v>
      </c>
      <c r="G462" s="58" t="str">
        <f t="shared" si="50"/>
        <v>Men Grand Masters</v>
      </c>
      <c r="H462" s="58" t="str">
        <f t="shared" si="51"/>
        <v>Otjiwarongo</v>
      </c>
      <c r="I462" s="92"/>
      <c r="J462" s="92"/>
      <c r="K462" s="92"/>
      <c r="L462" s="91" t="str">
        <f t="shared" si="52"/>
        <v/>
      </c>
      <c r="M462" s="91" t="str">
        <f t="shared" si="53"/>
        <v/>
      </c>
    </row>
    <row r="463" spans="1:13" x14ac:dyDescent="0.2">
      <c r="A463" s="58" t="s">
        <v>1953</v>
      </c>
      <c r="B463" s="59">
        <v>44247</v>
      </c>
      <c r="C463" s="58" t="s">
        <v>1954</v>
      </c>
      <c r="D463" s="92" t="s">
        <v>1248</v>
      </c>
      <c r="E463" s="58" t="str">
        <f t="shared" si="48"/>
        <v>Handre</v>
      </c>
      <c r="F463" s="58" t="str">
        <f t="shared" si="49"/>
        <v>Klazinga</v>
      </c>
      <c r="G463" s="58" t="str">
        <f t="shared" si="50"/>
        <v>Men Senior</v>
      </c>
      <c r="H463" s="58" t="str">
        <f t="shared" si="51"/>
        <v>Otjiwarongo</v>
      </c>
      <c r="I463" s="92"/>
      <c r="J463" s="92" t="s">
        <v>1355</v>
      </c>
      <c r="K463" s="92">
        <v>88</v>
      </c>
      <c r="L463" s="91">
        <f t="shared" si="52"/>
        <v>2.8</v>
      </c>
      <c r="M463" s="91">
        <f t="shared" si="53"/>
        <v>2.8</v>
      </c>
    </row>
    <row r="464" spans="1:13" x14ac:dyDescent="0.2">
      <c r="A464" s="58" t="s">
        <v>1953</v>
      </c>
      <c r="B464" s="59">
        <v>44247</v>
      </c>
      <c r="C464" s="58" t="s">
        <v>1954</v>
      </c>
      <c r="D464" s="92" t="s">
        <v>1248</v>
      </c>
      <c r="E464" s="58" t="str">
        <f t="shared" si="48"/>
        <v>Handre</v>
      </c>
      <c r="F464" s="58" t="str">
        <f t="shared" si="49"/>
        <v>Klazinga</v>
      </c>
      <c r="G464" s="58" t="str">
        <f t="shared" si="50"/>
        <v>Men Senior</v>
      </c>
      <c r="H464" s="58" t="str">
        <f t="shared" si="51"/>
        <v>Otjiwarongo</v>
      </c>
      <c r="I464" s="92"/>
      <c r="J464" s="92" t="s">
        <v>1356</v>
      </c>
      <c r="K464" s="92">
        <v>111</v>
      </c>
      <c r="L464" s="91">
        <f t="shared" si="52"/>
        <v>5.3</v>
      </c>
      <c r="M464" s="91">
        <f t="shared" si="53"/>
        <v>5.3</v>
      </c>
    </row>
    <row r="465" spans="1:13" x14ac:dyDescent="0.2">
      <c r="A465" s="58" t="s">
        <v>1953</v>
      </c>
      <c r="B465" s="59">
        <v>44247</v>
      </c>
      <c r="C465" s="58" t="s">
        <v>1954</v>
      </c>
      <c r="D465" s="92" t="s">
        <v>1771</v>
      </c>
      <c r="E465" s="58" t="str">
        <f t="shared" si="48"/>
        <v>Franco</v>
      </c>
      <c r="F465" s="58" t="str">
        <f t="shared" si="49"/>
        <v>Kuhn</v>
      </c>
      <c r="G465" s="58" t="str">
        <f t="shared" si="50"/>
        <v>Men Senior</v>
      </c>
      <c r="H465" s="58" t="str">
        <f t="shared" si="51"/>
        <v>Otjiwarongo</v>
      </c>
      <c r="I465" s="92"/>
      <c r="J465" s="92" t="s">
        <v>1355</v>
      </c>
      <c r="K465" s="92">
        <v>79</v>
      </c>
      <c r="L465" s="91">
        <f t="shared" si="52"/>
        <v>1.9</v>
      </c>
      <c r="M465" s="91">
        <f t="shared" si="53"/>
        <v>1.9</v>
      </c>
    </row>
    <row r="466" spans="1:13" x14ac:dyDescent="0.2">
      <c r="A466" s="58" t="s">
        <v>1953</v>
      </c>
      <c r="B466" s="59">
        <v>44247</v>
      </c>
      <c r="C466" s="58" t="s">
        <v>1954</v>
      </c>
      <c r="D466" s="92" t="s">
        <v>568</v>
      </c>
      <c r="E466" s="58" t="str">
        <f t="shared" si="48"/>
        <v>Chris</v>
      </c>
      <c r="F466" s="58" t="str">
        <f t="shared" si="49"/>
        <v>Feyerabend</v>
      </c>
      <c r="G466" s="58" t="str">
        <f t="shared" si="50"/>
        <v>Men Veteran</v>
      </c>
      <c r="H466" s="58" t="str">
        <f t="shared" si="51"/>
        <v>Otjiwarongo</v>
      </c>
      <c r="I466" s="92"/>
      <c r="J466" s="92" t="s">
        <v>1355</v>
      </c>
      <c r="K466" s="92">
        <v>134</v>
      </c>
      <c r="L466" s="91">
        <f t="shared" si="52"/>
        <v>11.8</v>
      </c>
      <c r="M466" s="91">
        <f t="shared" si="53"/>
        <v>11.8</v>
      </c>
    </row>
    <row r="467" spans="1:13" x14ac:dyDescent="0.2">
      <c r="A467" s="58" t="s">
        <v>1953</v>
      </c>
      <c r="B467" s="59">
        <v>44247</v>
      </c>
      <c r="C467" s="58" t="s">
        <v>1954</v>
      </c>
      <c r="D467" s="92" t="s">
        <v>568</v>
      </c>
      <c r="E467" s="58" t="str">
        <f t="shared" si="48"/>
        <v>Chris</v>
      </c>
      <c r="F467" s="58" t="str">
        <f t="shared" si="49"/>
        <v>Feyerabend</v>
      </c>
      <c r="G467" s="58" t="str">
        <f t="shared" si="50"/>
        <v>Men Veteran</v>
      </c>
      <c r="H467" s="58" t="str">
        <f t="shared" si="51"/>
        <v>Otjiwarongo</v>
      </c>
      <c r="I467" s="92"/>
      <c r="J467" s="92" t="s">
        <v>1355</v>
      </c>
      <c r="K467" s="92">
        <v>121</v>
      </c>
      <c r="L467" s="91">
        <f t="shared" si="52"/>
        <v>8.3000000000000007</v>
      </c>
      <c r="M467" s="91">
        <f t="shared" si="53"/>
        <v>8.3000000000000007</v>
      </c>
    </row>
    <row r="468" spans="1:13" x14ac:dyDescent="0.2">
      <c r="A468" s="58" t="s">
        <v>1953</v>
      </c>
      <c r="B468" s="59">
        <v>44247</v>
      </c>
      <c r="C468" s="58" t="s">
        <v>1954</v>
      </c>
      <c r="D468" s="92" t="s">
        <v>1028</v>
      </c>
      <c r="E468" s="58" t="str">
        <f t="shared" si="48"/>
        <v>Otto</v>
      </c>
      <c r="F468" s="58" t="str">
        <f t="shared" si="49"/>
        <v>Feyerabend</v>
      </c>
      <c r="G468" s="58" t="str">
        <f t="shared" si="50"/>
        <v>Men U/21</v>
      </c>
      <c r="H468" s="58" t="str">
        <f t="shared" si="51"/>
        <v>Otjiwarongo</v>
      </c>
      <c r="I468" s="92"/>
      <c r="J468" s="92"/>
      <c r="K468" s="92"/>
      <c r="L468" s="91" t="str">
        <f t="shared" si="52"/>
        <v/>
      </c>
      <c r="M468" s="91" t="str">
        <f t="shared" si="53"/>
        <v/>
      </c>
    </row>
    <row r="469" spans="1:13" x14ac:dyDescent="0.2">
      <c r="A469" s="58" t="s">
        <v>1953</v>
      </c>
      <c r="B469" s="59">
        <v>44247</v>
      </c>
      <c r="C469" s="58" t="s">
        <v>1954</v>
      </c>
      <c r="D469" s="92" t="s">
        <v>1422</v>
      </c>
      <c r="E469" s="58" t="str">
        <f t="shared" si="48"/>
        <v>Albertus</v>
      </c>
      <c r="F469" s="58" t="str">
        <f t="shared" si="49"/>
        <v>De Jager</v>
      </c>
      <c r="G469" s="58" t="str">
        <f t="shared" si="50"/>
        <v>Men Veteran</v>
      </c>
      <c r="H469" s="58" t="str">
        <f t="shared" si="51"/>
        <v>Otjiwarongo</v>
      </c>
      <c r="I469" s="92"/>
      <c r="J469" s="92" t="s">
        <v>1355</v>
      </c>
      <c r="K469" s="92">
        <v>91</v>
      </c>
      <c r="L469" s="91">
        <f t="shared" si="52"/>
        <v>3.1</v>
      </c>
      <c r="M469" s="91">
        <f t="shared" si="53"/>
        <v>3.1</v>
      </c>
    </row>
    <row r="470" spans="1:13" x14ac:dyDescent="0.2">
      <c r="A470" s="58" t="s">
        <v>1953</v>
      </c>
      <c r="B470" s="59">
        <v>44247</v>
      </c>
      <c r="C470" s="58" t="s">
        <v>1954</v>
      </c>
      <c r="D470" s="92" t="s">
        <v>1804</v>
      </c>
      <c r="E470" s="58" t="str">
        <f t="shared" si="48"/>
        <v>Maritz JNR</v>
      </c>
      <c r="F470" s="58" t="str">
        <f t="shared" si="49"/>
        <v>Jansen Van Vuuren</v>
      </c>
      <c r="G470" s="58" t="str">
        <f t="shared" si="50"/>
        <v>Men U/16</v>
      </c>
      <c r="H470" s="58" t="str">
        <f t="shared" si="51"/>
        <v>Otjiwarongo</v>
      </c>
      <c r="I470" s="92"/>
      <c r="J470" s="92"/>
      <c r="K470" s="92"/>
      <c r="L470" s="91" t="str">
        <f t="shared" si="52"/>
        <v/>
      </c>
      <c r="M470" s="91" t="str">
        <f t="shared" si="53"/>
        <v/>
      </c>
    </row>
    <row r="471" spans="1:13" x14ac:dyDescent="0.2">
      <c r="A471" s="58" t="s">
        <v>1953</v>
      </c>
      <c r="B471" s="59">
        <v>44247</v>
      </c>
      <c r="C471" s="58" t="s">
        <v>1954</v>
      </c>
      <c r="D471" s="92" t="s">
        <v>591</v>
      </c>
      <c r="E471" s="58" t="str">
        <f t="shared" si="48"/>
        <v>Deon</v>
      </c>
      <c r="F471" s="58" t="str">
        <f t="shared" si="49"/>
        <v>Jacobs</v>
      </c>
      <c r="G471" s="58" t="str">
        <f t="shared" si="50"/>
        <v>Men Grand Masters</v>
      </c>
      <c r="H471" s="58" t="str">
        <f t="shared" si="51"/>
        <v>Benguella</v>
      </c>
      <c r="I471" s="92"/>
      <c r="J471" s="92" t="s">
        <v>20</v>
      </c>
      <c r="K471" s="92">
        <v>81</v>
      </c>
      <c r="L471" s="91">
        <f t="shared" si="52"/>
        <v>1.9</v>
      </c>
      <c r="M471" s="91">
        <f t="shared" si="53"/>
        <v>1.9</v>
      </c>
    </row>
    <row r="472" spans="1:13" x14ac:dyDescent="0.2">
      <c r="A472" s="58" t="s">
        <v>1953</v>
      </c>
      <c r="B472" s="59">
        <v>44247</v>
      </c>
      <c r="C472" s="58" t="s">
        <v>1954</v>
      </c>
      <c r="D472" s="92" t="s">
        <v>591</v>
      </c>
      <c r="E472" s="58" t="str">
        <f t="shared" si="48"/>
        <v>Deon</v>
      </c>
      <c r="F472" s="58" t="str">
        <f t="shared" si="49"/>
        <v>Jacobs</v>
      </c>
      <c r="G472" s="58" t="str">
        <f t="shared" si="50"/>
        <v>Men Grand Masters</v>
      </c>
      <c r="H472" s="58" t="str">
        <f t="shared" si="51"/>
        <v>Benguella</v>
      </c>
      <c r="I472" s="92"/>
      <c r="J472" s="92" t="s">
        <v>1349</v>
      </c>
      <c r="K472" s="92">
        <v>147</v>
      </c>
      <c r="L472" s="91">
        <f t="shared" si="52"/>
        <v>42.9</v>
      </c>
      <c r="M472" s="91">
        <f t="shared" si="53"/>
        <v>42.9</v>
      </c>
    </row>
    <row r="473" spans="1:13" x14ac:dyDescent="0.2">
      <c r="A473" s="58" t="s">
        <v>1953</v>
      </c>
      <c r="B473" s="59">
        <v>44247</v>
      </c>
      <c r="C473" s="58" t="s">
        <v>1954</v>
      </c>
      <c r="D473" s="92" t="s">
        <v>825</v>
      </c>
      <c r="E473" s="58" t="str">
        <f t="shared" si="48"/>
        <v>Chris</v>
      </c>
      <c r="F473" s="58" t="str">
        <f t="shared" si="49"/>
        <v>Coetzee</v>
      </c>
      <c r="G473" s="58" t="str">
        <f t="shared" si="50"/>
        <v>Men Grand Masters</v>
      </c>
      <c r="H473" s="58" t="str">
        <f t="shared" si="51"/>
        <v>xBenguella</v>
      </c>
      <c r="I473" s="92" t="s">
        <v>2003</v>
      </c>
      <c r="J473" s="92"/>
      <c r="K473" s="92">
        <v>41</v>
      </c>
      <c r="L473" s="91">
        <f t="shared" si="52"/>
        <v>0.7</v>
      </c>
      <c r="M473" s="91">
        <f t="shared" si="53"/>
        <v>0.7</v>
      </c>
    </row>
    <row r="474" spans="1:13" x14ac:dyDescent="0.2">
      <c r="A474" s="58" t="s">
        <v>1953</v>
      </c>
      <c r="B474" s="59">
        <v>44247</v>
      </c>
      <c r="C474" s="58" t="s">
        <v>1954</v>
      </c>
      <c r="D474" s="92" t="s">
        <v>672</v>
      </c>
      <c r="E474" s="58" t="str">
        <f t="shared" si="48"/>
        <v>PJ</v>
      </c>
      <c r="F474" s="58" t="str">
        <f t="shared" si="49"/>
        <v>van Wyk</v>
      </c>
      <c r="G474" s="58" t="str">
        <f t="shared" si="50"/>
        <v>Men Senior</v>
      </c>
      <c r="H474" s="58" t="str">
        <f t="shared" si="51"/>
        <v>Benguella</v>
      </c>
      <c r="I474" s="92"/>
      <c r="J474" s="92" t="s">
        <v>8</v>
      </c>
      <c r="K474" s="92">
        <v>69</v>
      </c>
      <c r="L474" s="91">
        <f t="shared" si="52"/>
        <v>2.6</v>
      </c>
      <c r="M474" s="91">
        <f t="shared" si="53"/>
        <v>2.6</v>
      </c>
    </row>
    <row r="475" spans="1:13" x14ac:dyDescent="0.2">
      <c r="A475" s="58" t="s">
        <v>1953</v>
      </c>
      <c r="B475" s="59">
        <v>44247</v>
      </c>
      <c r="C475" s="58" t="s">
        <v>1954</v>
      </c>
      <c r="D475" s="92" t="s">
        <v>672</v>
      </c>
      <c r="E475" s="58" t="str">
        <f t="shared" si="48"/>
        <v>PJ</v>
      </c>
      <c r="F475" s="58" t="str">
        <f t="shared" si="49"/>
        <v>van Wyk</v>
      </c>
      <c r="G475" s="58" t="str">
        <f t="shared" si="50"/>
        <v>Men Senior</v>
      </c>
      <c r="H475" s="58" t="str">
        <f t="shared" si="51"/>
        <v>Benguella</v>
      </c>
      <c r="I475" s="92"/>
      <c r="J475" s="92"/>
      <c r="K475" s="92"/>
      <c r="L475" s="91" t="str">
        <f t="shared" si="52"/>
        <v/>
      </c>
      <c r="M475" s="91" t="str">
        <f t="shared" si="53"/>
        <v/>
      </c>
    </row>
    <row r="476" spans="1:13" x14ac:dyDescent="0.2">
      <c r="A476" s="58" t="s">
        <v>1953</v>
      </c>
      <c r="B476" s="59">
        <v>44247</v>
      </c>
      <c r="C476" s="58" t="s">
        <v>1954</v>
      </c>
      <c r="D476" s="92" t="s">
        <v>715</v>
      </c>
      <c r="E476" s="58" t="str">
        <f t="shared" si="48"/>
        <v>Loandro</v>
      </c>
      <c r="F476" s="58" t="str">
        <f t="shared" si="49"/>
        <v>Steenkamp</v>
      </c>
      <c r="G476" s="58" t="str">
        <f t="shared" si="50"/>
        <v>Men Master</v>
      </c>
      <c r="H476" s="58" t="str">
        <f t="shared" si="51"/>
        <v>Benguella</v>
      </c>
      <c r="I476" s="92"/>
      <c r="J476" s="92"/>
      <c r="K476" s="92"/>
      <c r="L476" s="91" t="str">
        <f t="shared" si="52"/>
        <v/>
      </c>
      <c r="M476" s="91" t="str">
        <f t="shared" si="53"/>
        <v/>
      </c>
    </row>
    <row r="477" spans="1:13" x14ac:dyDescent="0.2">
      <c r="A477" s="58" t="s">
        <v>1953</v>
      </c>
      <c r="B477" s="59">
        <v>44247</v>
      </c>
      <c r="C477" s="58" t="s">
        <v>1954</v>
      </c>
      <c r="D477" s="92" t="s">
        <v>719</v>
      </c>
      <c r="E477" s="58" t="str">
        <f t="shared" si="48"/>
        <v>Nadia</v>
      </c>
      <c r="F477" s="58" t="str">
        <f t="shared" si="49"/>
        <v>Steenkamp</v>
      </c>
      <c r="G477" s="58" t="str">
        <f t="shared" si="50"/>
        <v>Ladies Veteran</v>
      </c>
      <c r="H477" s="58" t="str">
        <f t="shared" si="51"/>
        <v>Benguella</v>
      </c>
      <c r="I477" s="92"/>
      <c r="J477" s="92"/>
      <c r="K477" s="92"/>
      <c r="L477" s="91" t="str">
        <f t="shared" si="52"/>
        <v/>
      </c>
      <c r="M477" s="91" t="str">
        <f t="shared" si="53"/>
        <v/>
      </c>
    </row>
    <row r="478" spans="1:13" x14ac:dyDescent="0.2">
      <c r="A478" s="58" t="s">
        <v>1953</v>
      </c>
      <c r="B478" s="59">
        <v>44247</v>
      </c>
      <c r="C478" s="58" t="s">
        <v>1954</v>
      </c>
      <c r="D478" s="92" t="s">
        <v>1817</v>
      </c>
      <c r="E478" s="58" t="str">
        <f t="shared" si="48"/>
        <v>Adrian</v>
      </c>
      <c r="F478" s="58" t="str">
        <f t="shared" si="49"/>
        <v>Steenkamp</v>
      </c>
      <c r="G478" s="58" t="str">
        <f t="shared" si="50"/>
        <v>Men U/21</v>
      </c>
      <c r="H478" s="58" t="str">
        <f t="shared" si="51"/>
        <v>Benguella</v>
      </c>
      <c r="I478" s="92"/>
      <c r="J478" s="92" t="s">
        <v>1355</v>
      </c>
      <c r="K478" s="92">
        <v>128</v>
      </c>
      <c r="L478" s="91">
        <f t="shared" si="52"/>
        <v>10.1</v>
      </c>
      <c r="M478" s="91">
        <f t="shared" si="53"/>
        <v>10.1</v>
      </c>
    </row>
    <row r="479" spans="1:13" x14ac:dyDescent="0.2">
      <c r="A479" s="58" t="s">
        <v>1953</v>
      </c>
      <c r="B479" s="59">
        <v>44247</v>
      </c>
      <c r="C479" s="58" t="s">
        <v>1954</v>
      </c>
      <c r="D479" s="92" t="s">
        <v>1817</v>
      </c>
      <c r="E479" s="58" t="str">
        <f t="shared" si="48"/>
        <v>Adrian</v>
      </c>
      <c r="F479" s="58" t="str">
        <f t="shared" si="49"/>
        <v>Steenkamp</v>
      </c>
      <c r="G479" s="58" t="str">
        <f t="shared" si="50"/>
        <v>Men U/21</v>
      </c>
      <c r="H479" s="58" t="str">
        <f t="shared" si="51"/>
        <v>Benguella</v>
      </c>
      <c r="I479" s="92"/>
      <c r="J479" s="92" t="s">
        <v>1355</v>
      </c>
      <c r="K479" s="92">
        <v>104</v>
      </c>
      <c r="L479" s="91">
        <f t="shared" si="52"/>
        <v>5</v>
      </c>
      <c r="M479" s="91">
        <f t="shared" si="53"/>
        <v>5</v>
      </c>
    </row>
    <row r="480" spans="1:13" x14ac:dyDescent="0.2">
      <c r="A480" s="58" t="s">
        <v>1953</v>
      </c>
      <c r="B480" s="59">
        <v>44247</v>
      </c>
      <c r="C480" s="58" t="s">
        <v>1954</v>
      </c>
      <c r="D480" s="92" t="s">
        <v>1817</v>
      </c>
      <c r="E480" s="58" t="str">
        <f t="shared" si="48"/>
        <v>Adrian</v>
      </c>
      <c r="F480" s="58" t="str">
        <f t="shared" si="49"/>
        <v>Steenkamp</v>
      </c>
      <c r="G480" s="58" t="str">
        <f t="shared" si="50"/>
        <v>Men U/21</v>
      </c>
      <c r="H480" s="58" t="str">
        <f t="shared" si="51"/>
        <v>Benguella</v>
      </c>
      <c r="I480" s="92"/>
      <c r="J480" s="92" t="s">
        <v>1355</v>
      </c>
      <c r="K480" s="92">
        <v>161</v>
      </c>
      <c r="L480" s="91">
        <f t="shared" si="52"/>
        <v>22.2</v>
      </c>
      <c r="M480" s="91">
        <f t="shared" si="53"/>
        <v>22.2</v>
      </c>
    </row>
    <row r="481" spans="1:13" x14ac:dyDescent="0.2">
      <c r="A481" s="58" t="s">
        <v>1953</v>
      </c>
      <c r="B481" s="59">
        <v>44247</v>
      </c>
      <c r="C481" s="58" t="s">
        <v>1954</v>
      </c>
      <c r="D481" s="92" t="s">
        <v>1817</v>
      </c>
      <c r="E481" s="58" t="str">
        <f t="shared" si="48"/>
        <v>Adrian</v>
      </c>
      <c r="F481" s="58" t="str">
        <f t="shared" si="49"/>
        <v>Steenkamp</v>
      </c>
      <c r="G481" s="58" t="str">
        <f t="shared" si="50"/>
        <v>Men U/21</v>
      </c>
      <c r="H481" s="58" t="str">
        <f t="shared" si="51"/>
        <v>Benguella</v>
      </c>
      <c r="I481" s="92"/>
      <c r="J481" s="92"/>
      <c r="K481" s="92"/>
      <c r="L481" s="91" t="str">
        <f t="shared" si="52"/>
        <v/>
      </c>
      <c r="M481" s="91" t="str">
        <f t="shared" si="53"/>
        <v/>
      </c>
    </row>
    <row r="482" spans="1:13" x14ac:dyDescent="0.2">
      <c r="A482" s="58" t="s">
        <v>1953</v>
      </c>
      <c r="B482" s="59">
        <v>44247</v>
      </c>
      <c r="C482" s="58" t="s">
        <v>1954</v>
      </c>
      <c r="D482" s="92" t="s">
        <v>1390</v>
      </c>
      <c r="E482" s="58" t="str">
        <f t="shared" si="48"/>
        <v>Lydia</v>
      </c>
      <c r="F482" s="58" t="str">
        <f t="shared" si="49"/>
        <v>Cilliers</v>
      </c>
      <c r="G482" s="58" t="str">
        <f t="shared" si="50"/>
        <v>Ladies Veteran</v>
      </c>
      <c r="H482" s="58" t="str">
        <f t="shared" si="51"/>
        <v>Benguella</v>
      </c>
      <c r="I482" s="92"/>
      <c r="J482" s="92"/>
      <c r="K482" s="92"/>
      <c r="L482" s="91" t="str">
        <f t="shared" si="52"/>
        <v/>
      </c>
      <c r="M482" s="91" t="str">
        <f t="shared" si="53"/>
        <v/>
      </c>
    </row>
    <row r="483" spans="1:13" x14ac:dyDescent="0.2">
      <c r="A483" s="58" t="s">
        <v>1953</v>
      </c>
      <c r="B483" s="59">
        <v>44247</v>
      </c>
      <c r="C483" s="58" t="s">
        <v>1954</v>
      </c>
      <c r="D483" s="92" t="s">
        <v>1390</v>
      </c>
      <c r="E483" s="58" t="str">
        <f t="shared" si="48"/>
        <v>Lydia</v>
      </c>
      <c r="F483" s="58" t="str">
        <f t="shared" si="49"/>
        <v>Cilliers</v>
      </c>
      <c r="G483" s="58" t="str">
        <f t="shared" si="50"/>
        <v>Ladies Veteran</v>
      </c>
      <c r="H483" s="58" t="str">
        <f t="shared" si="51"/>
        <v>Benguella</v>
      </c>
      <c r="I483" s="92"/>
      <c r="J483" s="92" t="s">
        <v>8</v>
      </c>
      <c r="K483" s="92">
        <v>83</v>
      </c>
      <c r="L483" s="91">
        <f t="shared" si="52"/>
        <v>4.5999999999999996</v>
      </c>
      <c r="M483" s="91">
        <f t="shared" si="53"/>
        <v>4.5999999999999996</v>
      </c>
    </row>
    <row r="484" spans="1:13" x14ac:dyDescent="0.2">
      <c r="A484" s="58" t="s">
        <v>1953</v>
      </c>
      <c r="B484" s="59">
        <v>44247</v>
      </c>
      <c r="C484" s="58" t="s">
        <v>1954</v>
      </c>
      <c r="D484" s="92" t="s">
        <v>1390</v>
      </c>
      <c r="E484" s="58" t="str">
        <f t="shared" si="48"/>
        <v>Lydia</v>
      </c>
      <c r="F484" s="58" t="str">
        <f t="shared" si="49"/>
        <v>Cilliers</v>
      </c>
      <c r="G484" s="58" t="str">
        <f t="shared" si="50"/>
        <v>Ladies Veteran</v>
      </c>
      <c r="H484" s="58" t="str">
        <f t="shared" si="51"/>
        <v>Benguella</v>
      </c>
      <c r="I484" s="92"/>
      <c r="J484" s="92" t="s">
        <v>10</v>
      </c>
      <c r="K484" s="92">
        <v>40</v>
      </c>
      <c r="L484" s="91">
        <f t="shared" si="52"/>
        <v>1</v>
      </c>
      <c r="M484" s="91">
        <f t="shared" si="53"/>
        <v>1</v>
      </c>
    </row>
    <row r="485" spans="1:13" x14ac:dyDescent="0.2">
      <c r="A485" s="58" t="s">
        <v>1953</v>
      </c>
      <c r="B485" s="59">
        <v>44247</v>
      </c>
      <c r="C485" s="58" t="s">
        <v>1954</v>
      </c>
      <c r="D485" s="92" t="s">
        <v>1390</v>
      </c>
      <c r="E485" s="58" t="str">
        <f t="shared" si="48"/>
        <v>Lydia</v>
      </c>
      <c r="F485" s="58" t="str">
        <f t="shared" si="49"/>
        <v>Cilliers</v>
      </c>
      <c r="G485" s="58" t="str">
        <f t="shared" si="50"/>
        <v>Ladies Veteran</v>
      </c>
      <c r="H485" s="58" t="str">
        <f t="shared" si="51"/>
        <v>Benguella</v>
      </c>
      <c r="I485" s="92"/>
      <c r="J485" s="92" t="s">
        <v>1333</v>
      </c>
      <c r="K485" s="92">
        <v>91</v>
      </c>
      <c r="L485" s="91">
        <f t="shared" si="52"/>
        <v>13.9</v>
      </c>
      <c r="M485" s="91">
        <f t="shared" si="53"/>
        <v>13.9</v>
      </c>
    </row>
    <row r="486" spans="1:13" x14ac:dyDescent="0.2">
      <c r="A486" s="58" t="s">
        <v>1953</v>
      </c>
      <c r="B486" s="59">
        <v>44247</v>
      </c>
      <c r="C486" s="58" t="s">
        <v>1954</v>
      </c>
      <c r="D486" s="92" t="s">
        <v>699</v>
      </c>
      <c r="E486" s="58" t="str">
        <f t="shared" si="48"/>
        <v>Karel</v>
      </c>
      <c r="F486" s="58" t="str">
        <f t="shared" si="49"/>
        <v>Van Der Bank</v>
      </c>
      <c r="G486" s="58" t="str">
        <f t="shared" si="50"/>
        <v>Men Grand Masters</v>
      </c>
      <c r="H486" s="58" t="str">
        <f t="shared" si="51"/>
        <v>Benguella</v>
      </c>
      <c r="I486" s="92" t="s">
        <v>2003</v>
      </c>
      <c r="J486" s="92"/>
      <c r="K486" s="92">
        <v>43</v>
      </c>
      <c r="L486" s="91">
        <f t="shared" si="52"/>
        <v>0.8</v>
      </c>
      <c r="M486" s="91">
        <f t="shared" si="53"/>
        <v>0.8</v>
      </c>
    </row>
    <row r="487" spans="1:13" x14ac:dyDescent="0.2">
      <c r="A487" s="58" t="s">
        <v>1953</v>
      </c>
      <c r="B487" s="59">
        <v>44247</v>
      </c>
      <c r="C487" s="58" t="s">
        <v>1954</v>
      </c>
      <c r="D487" s="92" t="s">
        <v>709</v>
      </c>
      <c r="E487" s="58" t="str">
        <f t="shared" si="48"/>
        <v>Jaco</v>
      </c>
      <c r="F487" s="58" t="str">
        <f t="shared" si="49"/>
        <v>Heydenrich</v>
      </c>
      <c r="G487" s="58" t="str">
        <f t="shared" si="50"/>
        <v>Men Master</v>
      </c>
      <c r="H487" s="58" t="str">
        <f t="shared" si="51"/>
        <v>Benguella</v>
      </c>
      <c r="I487" s="92" t="s">
        <v>2003</v>
      </c>
      <c r="J487" s="92"/>
      <c r="K487" s="92">
        <v>40</v>
      </c>
      <c r="L487" s="91">
        <f t="shared" si="52"/>
        <v>0.7</v>
      </c>
      <c r="M487" s="91">
        <f t="shared" si="53"/>
        <v>0.7</v>
      </c>
    </row>
    <row r="488" spans="1:13" x14ac:dyDescent="0.2">
      <c r="A488" s="58" t="s">
        <v>1953</v>
      </c>
      <c r="B488" s="59">
        <v>44247</v>
      </c>
      <c r="C488" s="58" t="s">
        <v>1954</v>
      </c>
      <c r="D488" s="92" t="s">
        <v>709</v>
      </c>
      <c r="E488" s="58" t="str">
        <f t="shared" si="48"/>
        <v>Jaco</v>
      </c>
      <c r="F488" s="58" t="str">
        <f t="shared" si="49"/>
        <v>Heydenrich</v>
      </c>
      <c r="G488" s="58" t="str">
        <f t="shared" si="50"/>
        <v>Men Master</v>
      </c>
      <c r="H488" s="58" t="str">
        <f t="shared" si="51"/>
        <v>Benguella</v>
      </c>
      <c r="I488" s="92" t="s">
        <v>2003</v>
      </c>
      <c r="J488" s="92"/>
      <c r="K488" s="92">
        <v>43</v>
      </c>
      <c r="L488" s="91">
        <f t="shared" si="52"/>
        <v>0.8</v>
      </c>
      <c r="M488" s="91">
        <f t="shared" si="53"/>
        <v>0.8</v>
      </c>
    </row>
    <row r="489" spans="1:13" x14ac:dyDescent="0.2">
      <c r="A489" s="58" t="s">
        <v>1953</v>
      </c>
      <c r="B489" s="59">
        <v>44247</v>
      </c>
      <c r="C489" s="58" t="s">
        <v>1954</v>
      </c>
      <c r="D489" s="92" t="s">
        <v>730</v>
      </c>
      <c r="E489" s="58" t="str">
        <f t="shared" si="48"/>
        <v>Bennie</v>
      </c>
      <c r="F489" s="58" t="str">
        <f t="shared" si="49"/>
        <v>Gabrielsen</v>
      </c>
      <c r="G489" s="58" t="str">
        <f t="shared" si="50"/>
        <v>Men Senior</v>
      </c>
      <c r="H489" s="58" t="str">
        <f t="shared" si="51"/>
        <v>xBenguella</v>
      </c>
      <c r="I489" s="92"/>
      <c r="J489" s="92" t="s">
        <v>1371</v>
      </c>
      <c r="K489" s="92">
        <v>123</v>
      </c>
      <c r="L489" s="91">
        <f t="shared" si="52"/>
        <v>17</v>
      </c>
      <c r="M489" s="91">
        <f t="shared" si="53"/>
        <v>17</v>
      </c>
    </row>
    <row r="490" spans="1:13" x14ac:dyDescent="0.2">
      <c r="A490" s="58" t="s">
        <v>1953</v>
      </c>
      <c r="B490" s="59">
        <v>44247</v>
      </c>
      <c r="C490" s="58" t="s">
        <v>1954</v>
      </c>
      <c r="D490" s="92" t="s">
        <v>1041</v>
      </c>
      <c r="E490" s="58" t="str">
        <f t="shared" si="48"/>
        <v>Louis</v>
      </c>
      <c r="F490" s="58" t="str">
        <f t="shared" si="49"/>
        <v>Arangies</v>
      </c>
      <c r="G490" s="58" t="str">
        <f t="shared" si="50"/>
        <v>Men Veteran</v>
      </c>
      <c r="H490" s="58" t="str">
        <f t="shared" si="51"/>
        <v>Benguella</v>
      </c>
      <c r="I490" s="92"/>
      <c r="J490" s="92"/>
      <c r="K490" s="92"/>
      <c r="L490" s="91" t="str">
        <f t="shared" si="52"/>
        <v/>
      </c>
      <c r="M490" s="91" t="str">
        <f t="shared" si="53"/>
        <v/>
      </c>
    </row>
    <row r="491" spans="1:13" x14ac:dyDescent="0.2">
      <c r="A491" s="58" t="s">
        <v>1953</v>
      </c>
      <c r="B491" s="59">
        <v>44247</v>
      </c>
      <c r="C491" s="58" t="s">
        <v>1954</v>
      </c>
      <c r="D491" s="92" t="s">
        <v>621</v>
      </c>
      <c r="E491" s="58" t="str">
        <f t="shared" si="48"/>
        <v>Lezelle</v>
      </c>
      <c r="F491" s="58" t="str">
        <f t="shared" si="49"/>
        <v xml:space="preserve">Smit </v>
      </c>
      <c r="G491" s="58" t="str">
        <f t="shared" si="50"/>
        <v>Ladies Veteran</v>
      </c>
      <c r="H491" s="58" t="str">
        <f t="shared" si="51"/>
        <v>Benguella</v>
      </c>
      <c r="I491" s="92"/>
      <c r="J491" s="92" t="s">
        <v>1382</v>
      </c>
      <c r="K491" s="92">
        <v>63</v>
      </c>
      <c r="L491" s="91">
        <f t="shared" si="52"/>
        <v>3.7</v>
      </c>
      <c r="M491" s="91">
        <f t="shared" si="53"/>
        <v>3.7</v>
      </c>
    </row>
    <row r="492" spans="1:13" x14ac:dyDescent="0.2">
      <c r="A492" s="58" t="s">
        <v>1953</v>
      </c>
      <c r="B492" s="59">
        <v>44247</v>
      </c>
      <c r="C492" s="58" t="s">
        <v>1954</v>
      </c>
      <c r="D492" s="92" t="s">
        <v>621</v>
      </c>
      <c r="E492" s="58" t="str">
        <f t="shared" si="48"/>
        <v>Lezelle</v>
      </c>
      <c r="F492" s="58" t="str">
        <f t="shared" si="49"/>
        <v xml:space="preserve">Smit </v>
      </c>
      <c r="G492" s="58" t="str">
        <f t="shared" si="50"/>
        <v>Ladies Veteran</v>
      </c>
      <c r="H492" s="58" t="str">
        <f t="shared" si="51"/>
        <v>Benguella</v>
      </c>
      <c r="I492" s="92"/>
      <c r="J492" s="92" t="s">
        <v>1356</v>
      </c>
      <c r="K492" s="92">
        <v>109</v>
      </c>
      <c r="L492" s="91">
        <f t="shared" si="52"/>
        <v>5</v>
      </c>
      <c r="M492" s="91">
        <f t="shared" si="53"/>
        <v>5</v>
      </c>
    </row>
    <row r="493" spans="1:13" x14ac:dyDescent="0.2">
      <c r="A493" s="58" t="s">
        <v>1953</v>
      </c>
      <c r="B493" s="59">
        <v>44247</v>
      </c>
      <c r="C493" s="58" t="s">
        <v>1954</v>
      </c>
      <c r="D493" s="92" t="s">
        <v>1060</v>
      </c>
      <c r="E493" s="58" t="str">
        <f t="shared" si="48"/>
        <v>Graham</v>
      </c>
      <c r="F493" s="58" t="str">
        <f t="shared" si="49"/>
        <v>Gramovsky</v>
      </c>
      <c r="G493" s="58" t="str">
        <f t="shared" si="50"/>
        <v>Men Veteran</v>
      </c>
      <c r="H493" s="58" t="str">
        <f t="shared" si="51"/>
        <v>Benguella</v>
      </c>
      <c r="I493" s="92"/>
      <c r="J493" s="92"/>
      <c r="K493" s="92"/>
      <c r="L493" s="91" t="str">
        <f t="shared" si="52"/>
        <v/>
      </c>
      <c r="M493" s="91" t="str">
        <f t="shared" si="53"/>
        <v/>
      </c>
    </row>
    <row r="494" spans="1:13" x14ac:dyDescent="0.2">
      <c r="A494" s="58" t="s">
        <v>1953</v>
      </c>
      <c r="B494" s="59">
        <v>44247</v>
      </c>
      <c r="C494" s="58" t="s">
        <v>1954</v>
      </c>
      <c r="D494" s="92" t="s">
        <v>1060</v>
      </c>
      <c r="E494" s="58" t="str">
        <f t="shared" si="48"/>
        <v>Graham</v>
      </c>
      <c r="F494" s="58" t="str">
        <f t="shared" si="49"/>
        <v>Gramovsky</v>
      </c>
      <c r="G494" s="58" t="str">
        <f t="shared" si="50"/>
        <v>Men Veteran</v>
      </c>
      <c r="H494" s="58" t="str">
        <f t="shared" si="51"/>
        <v>Benguella</v>
      </c>
      <c r="I494" s="92"/>
      <c r="J494" s="92" t="s">
        <v>1356</v>
      </c>
      <c r="K494" s="92">
        <v>103</v>
      </c>
      <c r="L494" s="91">
        <f t="shared" si="52"/>
        <v>4.0999999999999996</v>
      </c>
      <c r="M494" s="91">
        <f t="shared" si="53"/>
        <v>4.0999999999999996</v>
      </c>
    </row>
    <row r="495" spans="1:13" x14ac:dyDescent="0.2">
      <c r="A495" s="58" t="s">
        <v>1953</v>
      </c>
      <c r="B495" s="59">
        <v>44247</v>
      </c>
      <c r="C495" s="58" t="s">
        <v>1954</v>
      </c>
      <c r="D495" s="92" t="s">
        <v>1060</v>
      </c>
      <c r="E495" s="58" t="str">
        <f t="shared" si="48"/>
        <v>Graham</v>
      </c>
      <c r="F495" s="58" t="str">
        <f t="shared" si="49"/>
        <v>Gramovsky</v>
      </c>
      <c r="G495" s="58" t="str">
        <f t="shared" si="50"/>
        <v>Men Veteran</v>
      </c>
      <c r="H495" s="58" t="str">
        <f t="shared" si="51"/>
        <v>Benguella</v>
      </c>
      <c r="I495" s="92"/>
      <c r="J495" s="92"/>
      <c r="K495" s="92"/>
      <c r="L495" s="91" t="str">
        <f t="shared" si="52"/>
        <v/>
      </c>
      <c r="M495" s="91" t="str">
        <f t="shared" si="53"/>
        <v/>
      </c>
    </row>
    <row r="496" spans="1:13" x14ac:dyDescent="0.2">
      <c r="A496" s="58" t="s">
        <v>1953</v>
      </c>
      <c r="B496" s="59">
        <v>44247</v>
      </c>
      <c r="C496" s="58" t="s">
        <v>1954</v>
      </c>
      <c r="D496" s="92" t="s">
        <v>1060</v>
      </c>
      <c r="E496" s="58" t="str">
        <f t="shared" si="48"/>
        <v>Graham</v>
      </c>
      <c r="F496" s="58" t="str">
        <f t="shared" si="49"/>
        <v>Gramovsky</v>
      </c>
      <c r="G496" s="58" t="str">
        <f t="shared" si="50"/>
        <v>Men Veteran</v>
      </c>
      <c r="H496" s="58" t="str">
        <f t="shared" si="51"/>
        <v>Benguella</v>
      </c>
      <c r="I496" s="92"/>
      <c r="J496" s="92" t="s">
        <v>1356</v>
      </c>
      <c r="K496" s="92">
        <v>101</v>
      </c>
      <c r="L496" s="91">
        <f t="shared" si="52"/>
        <v>3.8</v>
      </c>
      <c r="M496" s="91">
        <f t="shared" si="53"/>
        <v>3.8</v>
      </c>
    </row>
    <row r="497" spans="1:13" x14ac:dyDescent="0.2">
      <c r="A497" s="58" t="s">
        <v>1953</v>
      </c>
      <c r="B497" s="59">
        <v>44247</v>
      </c>
      <c r="C497" s="58" t="s">
        <v>1954</v>
      </c>
      <c r="D497" s="92" t="s">
        <v>1060</v>
      </c>
      <c r="E497" s="58" t="str">
        <f t="shared" si="48"/>
        <v>Graham</v>
      </c>
      <c r="F497" s="58" t="str">
        <f t="shared" si="49"/>
        <v>Gramovsky</v>
      </c>
      <c r="G497" s="58" t="str">
        <f t="shared" si="50"/>
        <v>Men Veteran</v>
      </c>
      <c r="H497" s="58" t="str">
        <f t="shared" si="51"/>
        <v>Benguella</v>
      </c>
      <c r="I497" s="92"/>
      <c r="J497" s="92"/>
      <c r="K497" s="92"/>
      <c r="L497" s="91" t="str">
        <f t="shared" si="52"/>
        <v/>
      </c>
      <c r="M497" s="91" t="str">
        <f t="shared" si="53"/>
        <v/>
      </c>
    </row>
    <row r="498" spans="1:13" x14ac:dyDescent="0.2">
      <c r="A498" s="58" t="s">
        <v>1953</v>
      </c>
      <c r="B498" s="59">
        <v>44247</v>
      </c>
      <c r="C498" s="58" t="s">
        <v>1954</v>
      </c>
      <c r="D498" s="92" t="s">
        <v>1060</v>
      </c>
      <c r="E498" s="58" t="str">
        <f t="shared" si="48"/>
        <v>Graham</v>
      </c>
      <c r="F498" s="58" t="str">
        <f t="shared" si="49"/>
        <v>Gramovsky</v>
      </c>
      <c r="G498" s="58" t="str">
        <f t="shared" si="50"/>
        <v>Men Veteran</v>
      </c>
      <c r="H498" s="58" t="str">
        <f t="shared" si="51"/>
        <v>Benguella</v>
      </c>
      <c r="I498" s="92"/>
      <c r="J498" s="92" t="s">
        <v>8</v>
      </c>
      <c r="K498" s="92">
        <v>69</v>
      </c>
      <c r="L498" s="91">
        <f t="shared" si="52"/>
        <v>2.6</v>
      </c>
      <c r="M498" s="91">
        <f t="shared" si="53"/>
        <v>2.6</v>
      </c>
    </row>
    <row r="499" spans="1:13" x14ac:dyDescent="0.2">
      <c r="A499" s="58" t="s">
        <v>1953</v>
      </c>
      <c r="B499" s="59">
        <v>44247</v>
      </c>
      <c r="C499" s="58" t="s">
        <v>1954</v>
      </c>
      <c r="D499" s="92" t="s">
        <v>562</v>
      </c>
      <c r="E499" s="58" t="str">
        <f t="shared" si="48"/>
        <v>Piet</v>
      </c>
      <c r="F499" s="58" t="str">
        <f t="shared" si="49"/>
        <v>Weitz</v>
      </c>
      <c r="G499" s="58" t="str">
        <f t="shared" si="50"/>
        <v>Men Grand Masters</v>
      </c>
      <c r="H499" s="58" t="str">
        <f t="shared" si="51"/>
        <v>Benguella</v>
      </c>
      <c r="I499" s="92"/>
      <c r="J499" s="92" t="s">
        <v>1382</v>
      </c>
      <c r="K499" s="92">
        <v>83</v>
      </c>
      <c r="L499" s="91">
        <f t="shared" si="52"/>
        <v>7</v>
      </c>
      <c r="M499" s="91">
        <f t="shared" si="53"/>
        <v>7</v>
      </c>
    </row>
    <row r="500" spans="1:13" x14ac:dyDescent="0.2">
      <c r="A500" s="58" t="s">
        <v>1953</v>
      </c>
      <c r="B500" s="59">
        <v>44247</v>
      </c>
      <c r="C500" s="58" t="s">
        <v>1954</v>
      </c>
      <c r="D500" s="92" t="s">
        <v>1551</v>
      </c>
      <c r="E500" s="58" t="str">
        <f t="shared" si="48"/>
        <v>Luan</v>
      </c>
      <c r="F500" s="58" t="str">
        <f t="shared" si="49"/>
        <v>Karstens</v>
      </c>
      <c r="G500" s="58" t="str">
        <f t="shared" si="50"/>
        <v>Men U/16</v>
      </c>
      <c r="H500" s="58" t="str">
        <f t="shared" si="51"/>
        <v>Benguella</v>
      </c>
      <c r="I500" s="92"/>
      <c r="J500" s="92"/>
      <c r="K500" s="92"/>
      <c r="L500" s="91" t="str">
        <f t="shared" si="52"/>
        <v/>
      </c>
      <c r="M500" s="91" t="str">
        <f t="shared" si="53"/>
        <v/>
      </c>
    </row>
    <row r="501" spans="1:13" x14ac:dyDescent="0.2">
      <c r="A501" s="58" t="s">
        <v>1953</v>
      </c>
      <c r="B501" s="59">
        <v>44247</v>
      </c>
      <c r="C501" s="58" t="s">
        <v>1954</v>
      </c>
      <c r="D501" s="92" t="s">
        <v>1818</v>
      </c>
      <c r="E501" s="58" t="str">
        <f t="shared" si="48"/>
        <v>Norman</v>
      </c>
      <c r="F501" s="58" t="str">
        <f t="shared" si="49"/>
        <v>Campbell</v>
      </c>
      <c r="G501" s="58" t="str">
        <f t="shared" si="50"/>
        <v>Men Senior</v>
      </c>
      <c r="H501" s="58" t="str">
        <f t="shared" si="51"/>
        <v>Benguella</v>
      </c>
      <c r="I501" s="92"/>
      <c r="J501" s="92" t="s">
        <v>20</v>
      </c>
      <c r="K501" s="92">
        <v>80</v>
      </c>
      <c r="L501" s="91">
        <f t="shared" si="52"/>
        <v>1.8</v>
      </c>
      <c r="M501" s="91">
        <f t="shared" si="53"/>
        <v>1.8</v>
      </c>
    </row>
    <row r="502" spans="1:13" x14ac:dyDescent="0.2">
      <c r="A502" s="58" t="s">
        <v>1953</v>
      </c>
      <c r="B502" s="59">
        <v>44247</v>
      </c>
      <c r="C502" s="58" t="s">
        <v>1954</v>
      </c>
      <c r="D502" s="92" t="s">
        <v>634</v>
      </c>
      <c r="E502" s="58" t="str">
        <f t="shared" si="48"/>
        <v>Hennie</v>
      </c>
      <c r="F502" s="58" t="str">
        <f t="shared" si="49"/>
        <v>Cloete</v>
      </c>
      <c r="G502" s="58" t="str">
        <f t="shared" si="50"/>
        <v>Men Grand Masters</v>
      </c>
      <c r="H502" s="58" t="str">
        <f t="shared" si="51"/>
        <v>Benguella</v>
      </c>
      <c r="I502" s="92"/>
      <c r="J502" s="92"/>
      <c r="K502" s="92"/>
      <c r="L502" s="91" t="str">
        <f t="shared" si="52"/>
        <v/>
      </c>
      <c r="M502" s="91" t="str">
        <f t="shared" si="53"/>
        <v/>
      </c>
    </row>
    <row r="503" spans="1:13" x14ac:dyDescent="0.2">
      <c r="A503" s="58" t="s">
        <v>1953</v>
      </c>
      <c r="B503" s="59">
        <v>44247</v>
      </c>
      <c r="C503" s="58" t="s">
        <v>1954</v>
      </c>
      <c r="D503" s="92" t="s">
        <v>1793</v>
      </c>
      <c r="E503" s="58" t="str">
        <f t="shared" si="48"/>
        <v>Hendrik JNR</v>
      </c>
      <c r="F503" s="58" t="str">
        <f t="shared" si="49"/>
        <v>Cloete</v>
      </c>
      <c r="G503" s="58" t="str">
        <f t="shared" si="50"/>
        <v>Men Senior</v>
      </c>
      <c r="H503" s="58" t="str">
        <f t="shared" si="51"/>
        <v>Benguella</v>
      </c>
      <c r="I503" s="92"/>
      <c r="J503" s="92"/>
      <c r="K503" s="92"/>
      <c r="L503" s="91" t="str">
        <f t="shared" si="52"/>
        <v/>
      </c>
      <c r="M503" s="91" t="str">
        <f t="shared" si="53"/>
        <v/>
      </c>
    </row>
    <row r="504" spans="1:13" x14ac:dyDescent="0.2">
      <c r="A504" s="58" t="s">
        <v>1953</v>
      </c>
      <c r="B504" s="59">
        <v>44247</v>
      </c>
      <c r="C504" s="58" t="s">
        <v>1954</v>
      </c>
      <c r="D504" s="92" t="s">
        <v>1386</v>
      </c>
      <c r="E504" s="58" t="str">
        <f t="shared" si="48"/>
        <v>Danie</v>
      </c>
      <c r="F504" s="58" t="str">
        <f t="shared" si="49"/>
        <v>Pienaar</v>
      </c>
      <c r="G504" s="58" t="str">
        <f t="shared" si="50"/>
        <v>Men Grand Masters</v>
      </c>
      <c r="H504" s="58" t="str">
        <f t="shared" si="51"/>
        <v>Benguella</v>
      </c>
      <c r="I504" s="92" t="s">
        <v>2003</v>
      </c>
      <c r="J504" s="92"/>
      <c r="K504" s="92">
        <v>49</v>
      </c>
      <c r="L504" s="91">
        <f t="shared" si="52"/>
        <v>1.2</v>
      </c>
      <c r="M504" s="91">
        <f t="shared" si="53"/>
        <v>1.2</v>
      </c>
    </row>
    <row r="505" spans="1:13" x14ac:dyDescent="0.2">
      <c r="A505" s="58" t="s">
        <v>1953</v>
      </c>
      <c r="B505" s="59">
        <v>44247</v>
      </c>
      <c r="C505" s="58" t="s">
        <v>1954</v>
      </c>
      <c r="D505" s="92" t="s">
        <v>714</v>
      </c>
      <c r="E505" s="58" t="str">
        <f t="shared" si="48"/>
        <v>Chips</v>
      </c>
      <c r="F505" s="58" t="str">
        <f t="shared" si="49"/>
        <v>Chiappini</v>
      </c>
      <c r="G505" s="58" t="str">
        <f t="shared" si="50"/>
        <v>Men Grand Masters</v>
      </c>
      <c r="H505" s="58" t="str">
        <f t="shared" si="51"/>
        <v>Benguella</v>
      </c>
      <c r="I505" s="92" t="s">
        <v>2003</v>
      </c>
      <c r="J505" s="92"/>
      <c r="K505" s="92">
        <v>45</v>
      </c>
      <c r="L505" s="91">
        <f t="shared" si="52"/>
        <v>0.9</v>
      </c>
      <c r="M505" s="91">
        <f t="shared" si="53"/>
        <v>0.9</v>
      </c>
    </row>
    <row r="506" spans="1:13" x14ac:dyDescent="0.2">
      <c r="A506" s="58" t="s">
        <v>1953</v>
      </c>
      <c r="B506" s="59">
        <v>44247</v>
      </c>
      <c r="C506" s="58" t="s">
        <v>1954</v>
      </c>
      <c r="D506" s="92" t="s">
        <v>573</v>
      </c>
      <c r="E506" s="58" t="str">
        <f t="shared" si="48"/>
        <v>Marina</v>
      </c>
      <c r="F506" s="58" t="str">
        <f t="shared" si="49"/>
        <v>Kruger</v>
      </c>
      <c r="G506" s="58" t="str">
        <f t="shared" si="50"/>
        <v>Ladies Master</v>
      </c>
      <c r="H506" s="58" t="str">
        <f t="shared" si="51"/>
        <v>Benguella</v>
      </c>
      <c r="I506" s="92"/>
      <c r="J506" s="92" t="s">
        <v>1382</v>
      </c>
      <c r="K506" s="92">
        <v>80</v>
      </c>
      <c r="L506" s="91">
        <f t="shared" si="52"/>
        <v>6.4</v>
      </c>
      <c r="M506" s="91">
        <f t="shared" si="53"/>
        <v>6.4</v>
      </c>
    </row>
    <row r="507" spans="1:13" x14ac:dyDescent="0.2">
      <c r="A507" s="58" t="s">
        <v>1953</v>
      </c>
      <c r="B507" s="59">
        <v>44247</v>
      </c>
      <c r="C507" s="58" t="s">
        <v>1954</v>
      </c>
      <c r="D507" s="92" t="s">
        <v>573</v>
      </c>
      <c r="E507" s="58" t="str">
        <f t="shared" si="48"/>
        <v>Marina</v>
      </c>
      <c r="F507" s="58" t="str">
        <f t="shared" si="49"/>
        <v>Kruger</v>
      </c>
      <c r="G507" s="58" t="str">
        <f t="shared" si="50"/>
        <v>Ladies Master</v>
      </c>
      <c r="H507" s="58" t="str">
        <f t="shared" si="51"/>
        <v>Benguella</v>
      </c>
      <c r="I507" s="92"/>
      <c r="J507" s="92" t="s">
        <v>1356</v>
      </c>
      <c r="K507" s="92">
        <v>107</v>
      </c>
      <c r="L507" s="91">
        <f t="shared" si="52"/>
        <v>4.7</v>
      </c>
      <c r="M507" s="91">
        <f t="shared" si="53"/>
        <v>4.7</v>
      </c>
    </row>
    <row r="508" spans="1:13" x14ac:dyDescent="0.2">
      <c r="A508" s="58" t="s">
        <v>1953</v>
      </c>
      <c r="B508" s="59">
        <v>44247</v>
      </c>
      <c r="C508" s="58" t="s">
        <v>1954</v>
      </c>
      <c r="D508" s="92" t="s">
        <v>573</v>
      </c>
      <c r="E508" s="58" t="str">
        <f t="shared" si="48"/>
        <v>Marina</v>
      </c>
      <c r="F508" s="58" t="str">
        <f t="shared" si="49"/>
        <v>Kruger</v>
      </c>
      <c r="G508" s="58" t="str">
        <f t="shared" si="50"/>
        <v>Ladies Master</v>
      </c>
      <c r="H508" s="58" t="str">
        <f t="shared" si="51"/>
        <v>Benguella</v>
      </c>
      <c r="I508" s="92"/>
      <c r="J508" s="92" t="s">
        <v>1356</v>
      </c>
      <c r="K508" s="92">
        <v>83</v>
      </c>
      <c r="L508" s="91">
        <f t="shared" si="52"/>
        <v>1.9</v>
      </c>
      <c r="M508" s="91">
        <f t="shared" si="53"/>
        <v>1.9</v>
      </c>
    </row>
    <row r="509" spans="1:13" x14ac:dyDescent="0.2">
      <c r="A509" s="58" t="s">
        <v>1953</v>
      </c>
      <c r="B509" s="59">
        <v>44247</v>
      </c>
      <c r="C509" s="58" t="s">
        <v>1954</v>
      </c>
      <c r="D509" s="92" t="s">
        <v>573</v>
      </c>
      <c r="E509" s="58" t="str">
        <f t="shared" si="48"/>
        <v>Marina</v>
      </c>
      <c r="F509" s="58" t="str">
        <f t="shared" si="49"/>
        <v>Kruger</v>
      </c>
      <c r="G509" s="58" t="str">
        <f t="shared" si="50"/>
        <v>Ladies Master</v>
      </c>
      <c r="H509" s="58" t="str">
        <f t="shared" si="51"/>
        <v>Benguella</v>
      </c>
      <c r="I509" s="92"/>
      <c r="J509" s="92" t="s">
        <v>1354</v>
      </c>
      <c r="K509" s="92">
        <v>117</v>
      </c>
      <c r="L509" s="91">
        <f t="shared" si="52"/>
        <v>20.100000000000001</v>
      </c>
      <c r="M509" s="91">
        <f t="shared" si="53"/>
        <v>20.100000000000001</v>
      </c>
    </row>
    <row r="510" spans="1:13" x14ac:dyDescent="0.2">
      <c r="A510" s="58" t="s">
        <v>1953</v>
      </c>
      <c r="B510" s="59">
        <v>44247</v>
      </c>
      <c r="C510" s="58" t="s">
        <v>1954</v>
      </c>
      <c r="D510" s="92" t="s">
        <v>1710</v>
      </c>
      <c r="E510" s="58" t="str">
        <f t="shared" si="48"/>
        <v>Dries</v>
      </c>
      <c r="F510" s="58" t="str">
        <f t="shared" si="49"/>
        <v>Van Zyl</v>
      </c>
      <c r="G510" s="58" t="str">
        <f t="shared" si="50"/>
        <v>Men Senior</v>
      </c>
      <c r="H510" s="58" t="str">
        <f t="shared" si="51"/>
        <v>Benguella</v>
      </c>
      <c r="I510" s="92"/>
      <c r="J510" s="92"/>
      <c r="K510" s="92"/>
      <c r="L510" s="91" t="str">
        <f t="shared" si="52"/>
        <v/>
      </c>
      <c r="M510" s="91" t="str">
        <f t="shared" si="53"/>
        <v/>
      </c>
    </row>
    <row r="511" spans="1:13" x14ac:dyDescent="0.2">
      <c r="A511" s="58" t="s">
        <v>1953</v>
      </c>
      <c r="B511" s="59">
        <v>44247</v>
      </c>
      <c r="C511" s="58" t="s">
        <v>1954</v>
      </c>
      <c r="D511" s="92" t="s">
        <v>1710</v>
      </c>
      <c r="E511" s="58" t="str">
        <f t="shared" si="48"/>
        <v>Dries</v>
      </c>
      <c r="F511" s="58" t="str">
        <f t="shared" si="49"/>
        <v>Van Zyl</v>
      </c>
      <c r="G511" s="58" t="str">
        <f t="shared" si="50"/>
        <v>Men Senior</v>
      </c>
      <c r="H511" s="58" t="str">
        <f t="shared" si="51"/>
        <v>Benguella</v>
      </c>
      <c r="I511" s="92"/>
      <c r="J511" s="92"/>
      <c r="K511" s="92"/>
      <c r="L511" s="91" t="str">
        <f t="shared" si="52"/>
        <v/>
      </c>
      <c r="M511" s="91" t="str">
        <f t="shared" si="53"/>
        <v/>
      </c>
    </row>
    <row r="512" spans="1:13" x14ac:dyDescent="0.2">
      <c r="A512" s="58" t="s">
        <v>1953</v>
      </c>
      <c r="B512" s="59">
        <v>44247</v>
      </c>
      <c r="C512" s="58" t="s">
        <v>1954</v>
      </c>
      <c r="D512" s="92" t="s">
        <v>728</v>
      </c>
      <c r="E512" s="58" t="str">
        <f t="shared" si="48"/>
        <v>Spyker</v>
      </c>
      <c r="F512" s="58" t="str">
        <f t="shared" si="49"/>
        <v>Kruger</v>
      </c>
      <c r="G512" s="58" t="str">
        <f t="shared" si="50"/>
        <v>Men Master</v>
      </c>
      <c r="H512" s="58" t="str">
        <f t="shared" si="51"/>
        <v>Benguella</v>
      </c>
      <c r="I512" s="92"/>
      <c r="J512" s="92" t="s">
        <v>1382</v>
      </c>
      <c r="K512" s="92">
        <v>75</v>
      </c>
      <c r="L512" s="91">
        <f t="shared" si="52"/>
        <v>5.5</v>
      </c>
      <c r="M512" s="91">
        <f t="shared" si="53"/>
        <v>5.5</v>
      </c>
    </row>
    <row r="513" spans="1:13" x14ac:dyDescent="0.2">
      <c r="A513" s="58" t="s">
        <v>1953</v>
      </c>
      <c r="B513" s="59">
        <v>44247</v>
      </c>
      <c r="C513" s="58" t="s">
        <v>1954</v>
      </c>
      <c r="D513" s="92" t="s">
        <v>728</v>
      </c>
      <c r="E513" s="58" t="str">
        <f t="shared" si="48"/>
        <v>Spyker</v>
      </c>
      <c r="F513" s="58" t="str">
        <f t="shared" si="49"/>
        <v>Kruger</v>
      </c>
      <c r="G513" s="58" t="str">
        <f t="shared" si="50"/>
        <v>Men Master</v>
      </c>
      <c r="H513" s="58" t="str">
        <f t="shared" si="51"/>
        <v>Benguella</v>
      </c>
      <c r="I513" s="92"/>
      <c r="J513" s="92" t="s">
        <v>1382</v>
      </c>
      <c r="K513" s="92">
        <v>62</v>
      </c>
      <c r="L513" s="91">
        <f t="shared" si="52"/>
        <v>3.5</v>
      </c>
      <c r="M513" s="91">
        <f t="shared" si="53"/>
        <v>3.5</v>
      </c>
    </row>
    <row r="514" spans="1:13" x14ac:dyDescent="0.2">
      <c r="A514" s="58" t="s">
        <v>1953</v>
      </c>
      <c r="B514" s="59">
        <v>44247</v>
      </c>
      <c r="C514" s="58" t="s">
        <v>1954</v>
      </c>
      <c r="D514" s="92" t="s">
        <v>716</v>
      </c>
      <c r="E514" s="58" t="str">
        <f t="shared" si="48"/>
        <v>Paul</v>
      </c>
      <c r="F514" s="58" t="str">
        <f t="shared" si="49"/>
        <v>Smit</v>
      </c>
      <c r="G514" s="58" t="str">
        <f t="shared" si="50"/>
        <v>Men Grand Masters</v>
      </c>
      <c r="H514" s="58" t="str">
        <f t="shared" si="51"/>
        <v>Benguella</v>
      </c>
      <c r="I514" s="92"/>
      <c r="J514" s="92" t="s">
        <v>1355</v>
      </c>
      <c r="K514" s="92">
        <v>76</v>
      </c>
      <c r="L514" s="91">
        <f t="shared" si="52"/>
        <v>1.7</v>
      </c>
      <c r="M514" s="91">
        <f t="shared" si="53"/>
        <v>1.7</v>
      </c>
    </row>
    <row r="515" spans="1:13" x14ac:dyDescent="0.2">
      <c r="A515" s="58" t="s">
        <v>1953</v>
      </c>
      <c r="B515" s="59">
        <v>44247</v>
      </c>
      <c r="C515" s="58" t="s">
        <v>1954</v>
      </c>
      <c r="D515" s="92" t="s">
        <v>716</v>
      </c>
      <c r="E515" s="58" t="str">
        <f t="shared" ref="E515:E578" si="54">IF(D515="","",VLOOKUP(D515,Master,3,FALSE))</f>
        <v>Paul</v>
      </c>
      <c r="F515" s="58" t="str">
        <f t="shared" ref="F515:F578" si="55">IF(D515="","",VLOOKUP(D515,Master,4,FALSE))</f>
        <v>Smit</v>
      </c>
      <c r="G515" s="58" t="str">
        <f t="shared" ref="G515:G578" si="56">IF(D515="","",VLOOKUP(D515,Master,5,FALSE))</f>
        <v>Men Grand Masters</v>
      </c>
      <c r="H515" s="58" t="str">
        <f t="shared" ref="H515:H578" si="57">IF(D515="","",VLOOKUP(D515,Master,2,FALSE))</f>
        <v>Benguella</v>
      </c>
      <c r="I515" s="92"/>
      <c r="J515" s="92" t="s">
        <v>1355</v>
      </c>
      <c r="K515" s="92">
        <v>119</v>
      </c>
      <c r="L515" s="91">
        <f t="shared" ref="L515:L578" si="58">IF(K515="","",IF(I515="",ROUND(HLOOKUP(J515,kgList,K515,FALSE),1),ROUND(HLOOKUP(I515,kgList,K515,FALSE),1)))</f>
        <v>7.9</v>
      </c>
      <c r="M515" s="91">
        <f t="shared" ref="M515:M578" si="59">IF(L515="","",IF(COUNTA(I515:J515)&gt;1,"Edible or Inedible",IF(COUNTA(I515)=1,L515*1,IF(COUNTA(J515)=1,L515*1,"ERROR"))))</f>
        <v>7.9</v>
      </c>
    </row>
    <row r="516" spans="1:13" x14ac:dyDescent="0.2">
      <c r="A516" s="58" t="s">
        <v>1953</v>
      </c>
      <c r="B516" s="59">
        <v>44247</v>
      </c>
      <c r="C516" s="58" t="s">
        <v>1954</v>
      </c>
      <c r="D516" s="92" t="s">
        <v>530</v>
      </c>
      <c r="E516" s="58" t="str">
        <f t="shared" si="54"/>
        <v>Etienne</v>
      </c>
      <c r="F516" s="58" t="str">
        <f t="shared" si="55"/>
        <v>Stipp</v>
      </c>
      <c r="G516" s="58" t="str">
        <f t="shared" si="56"/>
        <v>Men Master</v>
      </c>
      <c r="H516" s="58" t="str">
        <f t="shared" si="57"/>
        <v>Benguella</v>
      </c>
      <c r="I516" s="92"/>
      <c r="J516" s="92" t="s">
        <v>1355</v>
      </c>
      <c r="K516" s="92">
        <v>144</v>
      </c>
      <c r="L516" s="91">
        <f t="shared" si="58"/>
        <v>15.1</v>
      </c>
      <c r="M516" s="91">
        <f t="shared" si="59"/>
        <v>15.1</v>
      </c>
    </row>
    <row r="517" spans="1:13" x14ac:dyDescent="0.2">
      <c r="A517" s="58" t="s">
        <v>1953</v>
      </c>
      <c r="B517" s="59">
        <v>44247</v>
      </c>
      <c r="C517" s="58" t="s">
        <v>1954</v>
      </c>
      <c r="D517" s="92" t="s">
        <v>530</v>
      </c>
      <c r="E517" s="58" t="str">
        <f t="shared" si="54"/>
        <v>Etienne</v>
      </c>
      <c r="F517" s="58" t="str">
        <f t="shared" si="55"/>
        <v>Stipp</v>
      </c>
      <c r="G517" s="58" t="str">
        <f t="shared" si="56"/>
        <v>Men Master</v>
      </c>
      <c r="H517" s="58" t="str">
        <f t="shared" si="57"/>
        <v>Benguella</v>
      </c>
      <c r="I517" s="92"/>
      <c r="J517" s="92" t="s">
        <v>1355</v>
      </c>
      <c r="K517" s="92">
        <v>121</v>
      </c>
      <c r="L517" s="91">
        <f t="shared" si="58"/>
        <v>8.3000000000000007</v>
      </c>
      <c r="M517" s="91">
        <f t="shared" si="59"/>
        <v>8.3000000000000007</v>
      </c>
    </row>
    <row r="518" spans="1:13" x14ac:dyDescent="0.2">
      <c r="A518" s="58" t="s">
        <v>1953</v>
      </c>
      <c r="B518" s="59">
        <v>44247</v>
      </c>
      <c r="C518" s="58" t="s">
        <v>1954</v>
      </c>
      <c r="D518" s="92" t="s">
        <v>530</v>
      </c>
      <c r="E518" s="58" t="str">
        <f t="shared" si="54"/>
        <v>Etienne</v>
      </c>
      <c r="F518" s="58" t="str">
        <f t="shared" si="55"/>
        <v>Stipp</v>
      </c>
      <c r="G518" s="58" t="str">
        <f t="shared" si="56"/>
        <v>Men Master</v>
      </c>
      <c r="H518" s="58" t="str">
        <f t="shared" si="57"/>
        <v>Benguella</v>
      </c>
      <c r="I518" s="92"/>
      <c r="J518" s="92"/>
      <c r="K518" s="92"/>
      <c r="L518" s="91" t="str">
        <f t="shared" si="58"/>
        <v/>
      </c>
      <c r="M518" s="91" t="str">
        <f t="shared" si="59"/>
        <v/>
      </c>
    </row>
    <row r="519" spans="1:13" x14ac:dyDescent="0.2">
      <c r="A519" s="58" t="s">
        <v>1953</v>
      </c>
      <c r="B519" s="59">
        <v>44247</v>
      </c>
      <c r="C519" s="58" t="s">
        <v>1954</v>
      </c>
      <c r="D519" s="92" t="s">
        <v>530</v>
      </c>
      <c r="E519" s="58" t="str">
        <f t="shared" si="54"/>
        <v>Etienne</v>
      </c>
      <c r="F519" s="58" t="str">
        <f t="shared" si="55"/>
        <v>Stipp</v>
      </c>
      <c r="G519" s="58" t="str">
        <f t="shared" si="56"/>
        <v>Men Master</v>
      </c>
      <c r="H519" s="58" t="str">
        <f t="shared" si="57"/>
        <v>Benguella</v>
      </c>
      <c r="I519" s="92"/>
      <c r="J519" s="92" t="s">
        <v>1355</v>
      </c>
      <c r="K519" s="92">
        <v>116</v>
      </c>
      <c r="L519" s="91">
        <f t="shared" si="58"/>
        <v>7.2</v>
      </c>
      <c r="M519" s="91">
        <f t="shared" si="59"/>
        <v>7.2</v>
      </c>
    </row>
    <row r="520" spans="1:13" x14ac:dyDescent="0.2">
      <c r="A520" s="58" t="s">
        <v>1953</v>
      </c>
      <c r="B520" s="59">
        <v>44247</v>
      </c>
      <c r="C520" s="58" t="s">
        <v>1954</v>
      </c>
      <c r="D520" s="92" t="s">
        <v>530</v>
      </c>
      <c r="E520" s="58" t="str">
        <f t="shared" si="54"/>
        <v>Etienne</v>
      </c>
      <c r="F520" s="58" t="str">
        <f t="shared" si="55"/>
        <v>Stipp</v>
      </c>
      <c r="G520" s="58" t="str">
        <f t="shared" si="56"/>
        <v>Men Master</v>
      </c>
      <c r="H520" s="58" t="str">
        <f t="shared" si="57"/>
        <v>Benguella</v>
      </c>
      <c r="I520" s="92"/>
      <c r="J520" s="92" t="s">
        <v>1355</v>
      </c>
      <c r="K520" s="92">
        <v>137</v>
      </c>
      <c r="L520" s="91">
        <f t="shared" si="58"/>
        <v>12.8</v>
      </c>
      <c r="M520" s="91">
        <f t="shared" si="59"/>
        <v>12.8</v>
      </c>
    </row>
    <row r="521" spans="1:13" x14ac:dyDescent="0.2">
      <c r="A521" s="58" t="s">
        <v>1953</v>
      </c>
      <c r="B521" s="59">
        <v>44247</v>
      </c>
      <c r="C521" s="58" t="s">
        <v>1954</v>
      </c>
      <c r="D521" s="92" t="s">
        <v>530</v>
      </c>
      <c r="E521" s="58" t="str">
        <f t="shared" si="54"/>
        <v>Etienne</v>
      </c>
      <c r="F521" s="58" t="str">
        <f t="shared" si="55"/>
        <v>Stipp</v>
      </c>
      <c r="G521" s="58" t="str">
        <f t="shared" si="56"/>
        <v>Men Master</v>
      </c>
      <c r="H521" s="58" t="str">
        <f t="shared" si="57"/>
        <v>Benguella</v>
      </c>
      <c r="I521" s="92"/>
      <c r="J521" s="92" t="s">
        <v>1354</v>
      </c>
      <c r="K521" s="92">
        <v>129</v>
      </c>
      <c r="L521" s="91">
        <f t="shared" si="58"/>
        <v>27.6</v>
      </c>
      <c r="M521" s="91">
        <f t="shared" si="59"/>
        <v>27.6</v>
      </c>
    </row>
    <row r="522" spans="1:13" x14ac:dyDescent="0.2">
      <c r="A522" s="58" t="s">
        <v>1953</v>
      </c>
      <c r="B522" s="59">
        <v>44247</v>
      </c>
      <c r="C522" s="58" t="s">
        <v>1954</v>
      </c>
      <c r="D522" s="92" t="s">
        <v>718</v>
      </c>
      <c r="E522" s="58" t="str">
        <f t="shared" si="54"/>
        <v>Jaco</v>
      </c>
      <c r="F522" s="58" t="str">
        <f t="shared" si="55"/>
        <v>Serfontein</v>
      </c>
      <c r="G522" s="58" t="str">
        <f t="shared" si="56"/>
        <v>Men Veteran</v>
      </c>
      <c r="H522" s="58" t="str">
        <f t="shared" si="57"/>
        <v>Benguella</v>
      </c>
      <c r="I522" s="92" t="s">
        <v>2003</v>
      </c>
      <c r="J522" s="92"/>
      <c r="K522" s="92">
        <v>48</v>
      </c>
      <c r="L522" s="91">
        <f t="shared" si="58"/>
        <v>1.1000000000000001</v>
      </c>
      <c r="M522" s="91">
        <f t="shared" si="59"/>
        <v>1.1000000000000001</v>
      </c>
    </row>
    <row r="523" spans="1:13" x14ac:dyDescent="0.2">
      <c r="A523" s="58" t="s">
        <v>1953</v>
      </c>
      <c r="B523" s="59">
        <v>44247</v>
      </c>
      <c r="C523" s="58" t="s">
        <v>1954</v>
      </c>
      <c r="D523" s="92" t="s">
        <v>658</v>
      </c>
      <c r="E523" s="58" t="str">
        <f t="shared" si="54"/>
        <v>Stephan</v>
      </c>
      <c r="F523" s="58" t="str">
        <f t="shared" si="55"/>
        <v>Swanepoel</v>
      </c>
      <c r="G523" s="58" t="str">
        <f t="shared" si="56"/>
        <v>Men Veteran</v>
      </c>
      <c r="H523" s="58" t="str">
        <f t="shared" si="57"/>
        <v>Namib Park</v>
      </c>
      <c r="I523" s="92"/>
      <c r="J523" s="92" t="s">
        <v>1356</v>
      </c>
      <c r="K523" s="92">
        <v>84</v>
      </c>
      <c r="L523" s="91">
        <f t="shared" si="58"/>
        <v>2</v>
      </c>
      <c r="M523" s="91">
        <f t="shared" si="59"/>
        <v>2</v>
      </c>
    </row>
    <row r="524" spans="1:13" x14ac:dyDescent="0.2">
      <c r="A524" s="58" t="s">
        <v>1953</v>
      </c>
      <c r="B524" s="59">
        <v>44247</v>
      </c>
      <c r="C524" s="58" t="s">
        <v>1954</v>
      </c>
      <c r="D524" s="92" t="s">
        <v>658</v>
      </c>
      <c r="E524" s="58" t="str">
        <f t="shared" si="54"/>
        <v>Stephan</v>
      </c>
      <c r="F524" s="58" t="str">
        <f t="shared" si="55"/>
        <v>Swanepoel</v>
      </c>
      <c r="G524" s="58" t="str">
        <f t="shared" si="56"/>
        <v>Men Veteran</v>
      </c>
      <c r="H524" s="58" t="str">
        <f t="shared" si="57"/>
        <v>Namib Park</v>
      </c>
      <c r="I524" s="92"/>
      <c r="J524" s="92"/>
      <c r="K524" s="92"/>
      <c r="L524" s="91" t="str">
        <f t="shared" si="58"/>
        <v/>
      </c>
      <c r="M524" s="91" t="str">
        <f t="shared" si="59"/>
        <v/>
      </c>
    </row>
    <row r="525" spans="1:13" x14ac:dyDescent="0.2">
      <c r="A525" s="58" t="s">
        <v>1953</v>
      </c>
      <c r="B525" s="59">
        <v>44247</v>
      </c>
      <c r="C525" s="58" t="s">
        <v>1954</v>
      </c>
      <c r="D525" s="92" t="s">
        <v>658</v>
      </c>
      <c r="E525" s="58" t="str">
        <f t="shared" si="54"/>
        <v>Stephan</v>
      </c>
      <c r="F525" s="58" t="str">
        <f t="shared" si="55"/>
        <v>Swanepoel</v>
      </c>
      <c r="G525" s="58" t="str">
        <f t="shared" si="56"/>
        <v>Men Veteran</v>
      </c>
      <c r="H525" s="58" t="str">
        <f t="shared" si="57"/>
        <v>Namib Park</v>
      </c>
      <c r="I525" s="92"/>
      <c r="J525" s="92" t="s">
        <v>1354</v>
      </c>
      <c r="K525" s="92">
        <v>128</v>
      </c>
      <c r="L525" s="91">
        <f t="shared" si="58"/>
        <v>26.9</v>
      </c>
      <c r="M525" s="91">
        <f t="shared" si="59"/>
        <v>26.9</v>
      </c>
    </row>
    <row r="526" spans="1:13" x14ac:dyDescent="0.2">
      <c r="A526" s="58" t="s">
        <v>1953</v>
      </c>
      <c r="B526" s="59">
        <v>44247</v>
      </c>
      <c r="C526" s="58" t="s">
        <v>1954</v>
      </c>
      <c r="D526" s="92" t="s">
        <v>1403</v>
      </c>
      <c r="E526" s="58" t="str">
        <f t="shared" si="54"/>
        <v>Mark</v>
      </c>
      <c r="F526" s="58" t="str">
        <f t="shared" si="55"/>
        <v>Van Der Merwe</v>
      </c>
      <c r="G526" s="58" t="str">
        <f t="shared" si="56"/>
        <v>Men U/21</v>
      </c>
      <c r="H526" s="58" t="str">
        <f t="shared" si="57"/>
        <v>Namib Park</v>
      </c>
      <c r="I526" s="92"/>
      <c r="J526" s="92"/>
      <c r="K526" s="92"/>
      <c r="L526" s="91" t="str">
        <f t="shared" si="58"/>
        <v/>
      </c>
      <c r="M526" s="91" t="str">
        <f t="shared" si="59"/>
        <v/>
      </c>
    </row>
    <row r="527" spans="1:13" x14ac:dyDescent="0.2">
      <c r="A527" s="58" t="s">
        <v>1953</v>
      </c>
      <c r="B527" s="59">
        <v>44247</v>
      </c>
      <c r="C527" s="58" t="s">
        <v>1954</v>
      </c>
      <c r="D527" s="92" t="s">
        <v>1697</v>
      </c>
      <c r="E527" s="58" t="str">
        <f t="shared" si="54"/>
        <v>Johan</v>
      </c>
      <c r="F527" s="58" t="str">
        <f t="shared" si="55"/>
        <v>Van Niekerk</v>
      </c>
      <c r="G527" s="58" t="str">
        <f t="shared" si="56"/>
        <v>Men Senior</v>
      </c>
      <c r="H527" s="58" t="str">
        <f t="shared" si="57"/>
        <v>Namib Park</v>
      </c>
      <c r="I527" s="92"/>
      <c r="J527" s="92" t="s">
        <v>1355</v>
      </c>
      <c r="K527" s="92">
        <v>126</v>
      </c>
      <c r="L527" s="91">
        <f t="shared" si="58"/>
        <v>9.6</v>
      </c>
      <c r="M527" s="91">
        <f t="shared" si="59"/>
        <v>9.6</v>
      </c>
    </row>
    <row r="528" spans="1:13" x14ac:dyDescent="0.2">
      <c r="A528" s="58" t="s">
        <v>1953</v>
      </c>
      <c r="B528" s="59">
        <v>44247</v>
      </c>
      <c r="C528" s="58" t="s">
        <v>1954</v>
      </c>
      <c r="D528" s="92" t="s">
        <v>1697</v>
      </c>
      <c r="E528" s="58" t="str">
        <f t="shared" si="54"/>
        <v>Johan</v>
      </c>
      <c r="F528" s="58" t="str">
        <f t="shared" si="55"/>
        <v>Van Niekerk</v>
      </c>
      <c r="G528" s="58" t="str">
        <f t="shared" si="56"/>
        <v>Men Senior</v>
      </c>
      <c r="H528" s="58" t="str">
        <f t="shared" si="57"/>
        <v>Namib Park</v>
      </c>
      <c r="I528" s="92"/>
      <c r="J528" s="92" t="s">
        <v>1355</v>
      </c>
      <c r="K528" s="92">
        <v>137</v>
      </c>
      <c r="L528" s="91">
        <f t="shared" si="58"/>
        <v>12.8</v>
      </c>
      <c r="M528" s="91">
        <f t="shared" si="59"/>
        <v>12.8</v>
      </c>
    </row>
    <row r="529" spans="1:13" x14ac:dyDescent="0.2">
      <c r="A529" s="58" t="s">
        <v>1953</v>
      </c>
      <c r="B529" s="59">
        <v>44247</v>
      </c>
      <c r="C529" s="58" t="s">
        <v>1954</v>
      </c>
      <c r="D529" s="92" t="s">
        <v>1697</v>
      </c>
      <c r="E529" s="58" t="str">
        <f t="shared" si="54"/>
        <v>Johan</v>
      </c>
      <c r="F529" s="58" t="str">
        <f t="shared" si="55"/>
        <v>Van Niekerk</v>
      </c>
      <c r="G529" s="58" t="str">
        <f t="shared" si="56"/>
        <v>Men Senior</v>
      </c>
      <c r="H529" s="58" t="str">
        <f t="shared" si="57"/>
        <v>Namib Park</v>
      </c>
      <c r="I529" s="92"/>
      <c r="J529" s="92" t="s">
        <v>1371</v>
      </c>
      <c r="K529" s="92">
        <v>118</v>
      </c>
      <c r="L529" s="91">
        <f t="shared" si="58"/>
        <v>15</v>
      </c>
      <c r="M529" s="91">
        <f t="shared" si="59"/>
        <v>15</v>
      </c>
    </row>
    <row r="530" spans="1:13" x14ac:dyDescent="0.2">
      <c r="A530" s="58" t="s">
        <v>1953</v>
      </c>
      <c r="B530" s="59">
        <v>44247</v>
      </c>
      <c r="C530" s="58" t="s">
        <v>1954</v>
      </c>
      <c r="D530" s="92" t="s">
        <v>662</v>
      </c>
      <c r="E530" s="58" t="str">
        <f t="shared" si="54"/>
        <v>Coennie</v>
      </c>
      <c r="F530" s="58" t="str">
        <f t="shared" si="55"/>
        <v>Steyn</v>
      </c>
      <c r="G530" s="58" t="str">
        <f t="shared" si="56"/>
        <v>Men Grand Masters</v>
      </c>
      <c r="H530" s="58" t="str">
        <f t="shared" si="57"/>
        <v>Namib Park</v>
      </c>
      <c r="I530" s="92"/>
      <c r="J530" s="92" t="s">
        <v>1355</v>
      </c>
      <c r="K530" s="92">
        <v>155</v>
      </c>
      <c r="L530" s="91">
        <f t="shared" si="58"/>
        <v>19.5</v>
      </c>
      <c r="M530" s="91">
        <f t="shared" si="59"/>
        <v>19.5</v>
      </c>
    </row>
    <row r="531" spans="1:13" x14ac:dyDescent="0.2">
      <c r="A531" s="58" t="s">
        <v>1953</v>
      </c>
      <c r="B531" s="59">
        <v>44247</v>
      </c>
      <c r="C531" s="58" t="s">
        <v>1954</v>
      </c>
      <c r="D531" s="92" t="s">
        <v>936</v>
      </c>
      <c r="E531" s="58" t="str">
        <f t="shared" si="54"/>
        <v>Smit</v>
      </c>
      <c r="F531" s="58" t="str">
        <f t="shared" si="55"/>
        <v>Meyer</v>
      </c>
      <c r="G531" s="58" t="str">
        <f t="shared" si="56"/>
        <v>Men Veteran</v>
      </c>
      <c r="H531" s="58" t="str">
        <f t="shared" si="57"/>
        <v>Namib Park</v>
      </c>
      <c r="I531" s="92"/>
      <c r="J531" s="92"/>
      <c r="K531" s="92"/>
      <c r="L531" s="91" t="str">
        <f t="shared" si="58"/>
        <v/>
      </c>
      <c r="M531" s="91" t="str">
        <f t="shared" si="59"/>
        <v/>
      </c>
    </row>
    <row r="532" spans="1:13" x14ac:dyDescent="0.2">
      <c r="A532" s="58" t="s">
        <v>1953</v>
      </c>
      <c r="B532" s="59">
        <v>44247</v>
      </c>
      <c r="C532" s="58" t="s">
        <v>1954</v>
      </c>
      <c r="D532" s="92" t="s">
        <v>746</v>
      </c>
      <c r="E532" s="58" t="str">
        <f t="shared" si="54"/>
        <v>Rhyno</v>
      </c>
      <c r="F532" s="58" t="str">
        <f t="shared" si="55"/>
        <v>Koberzig</v>
      </c>
      <c r="G532" s="58" t="str">
        <f t="shared" si="56"/>
        <v>Men Senior</v>
      </c>
      <c r="H532" s="58" t="str">
        <f t="shared" si="57"/>
        <v>Namib Park</v>
      </c>
      <c r="I532" s="92"/>
      <c r="J532" s="92" t="s">
        <v>1355</v>
      </c>
      <c r="K532" s="92">
        <v>66</v>
      </c>
      <c r="L532" s="91">
        <f t="shared" si="58"/>
        <v>1</v>
      </c>
      <c r="M532" s="91">
        <f t="shared" si="59"/>
        <v>1</v>
      </c>
    </row>
    <row r="533" spans="1:13" x14ac:dyDescent="0.2">
      <c r="A533" s="58" t="s">
        <v>1953</v>
      </c>
      <c r="B533" s="59">
        <v>44247</v>
      </c>
      <c r="C533" s="58" t="s">
        <v>1954</v>
      </c>
      <c r="D533" s="92" t="s">
        <v>746</v>
      </c>
      <c r="E533" s="58" t="str">
        <f t="shared" si="54"/>
        <v>Rhyno</v>
      </c>
      <c r="F533" s="58" t="str">
        <f t="shared" si="55"/>
        <v>Koberzig</v>
      </c>
      <c r="G533" s="58" t="str">
        <f t="shared" si="56"/>
        <v>Men Senior</v>
      </c>
      <c r="H533" s="58" t="str">
        <f t="shared" si="57"/>
        <v>Namib Park</v>
      </c>
      <c r="I533" s="92" t="s">
        <v>2003</v>
      </c>
      <c r="J533" s="92"/>
      <c r="K533" s="92">
        <v>72</v>
      </c>
      <c r="L533" s="91">
        <f t="shared" si="58"/>
        <v>3.9</v>
      </c>
      <c r="M533" s="91">
        <f t="shared" si="59"/>
        <v>3.9</v>
      </c>
    </row>
    <row r="534" spans="1:13" x14ac:dyDescent="0.2">
      <c r="A534" s="58" t="s">
        <v>1953</v>
      </c>
      <c r="B534" s="59">
        <v>44247</v>
      </c>
      <c r="C534" s="58" t="s">
        <v>1954</v>
      </c>
      <c r="D534" s="92" t="s">
        <v>537</v>
      </c>
      <c r="E534" s="58" t="str">
        <f t="shared" si="54"/>
        <v>Johan</v>
      </c>
      <c r="F534" s="58" t="str">
        <f t="shared" si="55"/>
        <v>Bruwer</v>
      </c>
      <c r="G534" s="58" t="str">
        <f t="shared" si="56"/>
        <v>Men Senior</v>
      </c>
      <c r="H534" s="58" t="str">
        <f t="shared" si="57"/>
        <v>Namib Park</v>
      </c>
      <c r="I534" s="92"/>
      <c r="J534" s="92" t="s">
        <v>1355</v>
      </c>
      <c r="K534" s="92">
        <v>125</v>
      </c>
      <c r="L534" s="91">
        <f t="shared" si="58"/>
        <v>9.3000000000000007</v>
      </c>
      <c r="M534" s="91">
        <f t="shared" si="59"/>
        <v>9.3000000000000007</v>
      </c>
    </row>
    <row r="535" spans="1:13" x14ac:dyDescent="0.2">
      <c r="A535" s="58" t="s">
        <v>1953</v>
      </c>
      <c r="B535" s="59">
        <v>44247</v>
      </c>
      <c r="C535" s="58" t="s">
        <v>1954</v>
      </c>
      <c r="D535" s="92" t="s">
        <v>537</v>
      </c>
      <c r="E535" s="58" t="str">
        <f t="shared" si="54"/>
        <v>Johan</v>
      </c>
      <c r="F535" s="58" t="str">
        <f t="shared" si="55"/>
        <v>Bruwer</v>
      </c>
      <c r="G535" s="58" t="str">
        <f t="shared" si="56"/>
        <v>Men Senior</v>
      </c>
      <c r="H535" s="58" t="str">
        <f t="shared" si="57"/>
        <v>Namib Park</v>
      </c>
      <c r="I535" s="92"/>
      <c r="J535" s="92" t="s">
        <v>1355</v>
      </c>
      <c r="K535" s="92">
        <v>143</v>
      </c>
      <c r="L535" s="91">
        <f t="shared" si="58"/>
        <v>14.8</v>
      </c>
      <c r="M535" s="91">
        <f t="shared" si="59"/>
        <v>14.8</v>
      </c>
    </row>
    <row r="536" spans="1:13" x14ac:dyDescent="0.2">
      <c r="A536" s="58" t="s">
        <v>1953</v>
      </c>
      <c r="B536" s="59">
        <v>44247</v>
      </c>
      <c r="C536" s="58" t="s">
        <v>1954</v>
      </c>
      <c r="D536" s="92" t="s">
        <v>513</v>
      </c>
      <c r="E536" s="58" t="str">
        <f t="shared" si="54"/>
        <v>Rodger</v>
      </c>
      <c r="F536" s="58" t="str">
        <f t="shared" si="55"/>
        <v>Boon</v>
      </c>
      <c r="G536" s="58" t="str">
        <f t="shared" si="56"/>
        <v>Men Master</v>
      </c>
      <c r="H536" s="58" t="str">
        <f t="shared" si="57"/>
        <v>Namib Park</v>
      </c>
      <c r="I536" s="92"/>
      <c r="J536" s="92" t="s">
        <v>1355</v>
      </c>
      <c r="K536" s="92">
        <v>116</v>
      </c>
      <c r="L536" s="91">
        <f t="shared" si="58"/>
        <v>7.2</v>
      </c>
      <c r="M536" s="91">
        <f t="shared" si="59"/>
        <v>7.2</v>
      </c>
    </row>
    <row r="537" spans="1:13" x14ac:dyDescent="0.2">
      <c r="A537" s="58" t="s">
        <v>1953</v>
      </c>
      <c r="B537" s="59">
        <v>44247</v>
      </c>
      <c r="C537" s="58" t="s">
        <v>1954</v>
      </c>
      <c r="D537" s="92" t="s">
        <v>513</v>
      </c>
      <c r="E537" s="58" t="str">
        <f t="shared" si="54"/>
        <v>Rodger</v>
      </c>
      <c r="F537" s="58" t="str">
        <f t="shared" si="55"/>
        <v>Boon</v>
      </c>
      <c r="G537" s="58" t="str">
        <f t="shared" si="56"/>
        <v>Men Master</v>
      </c>
      <c r="H537" s="58" t="str">
        <f t="shared" si="57"/>
        <v>Namib Park</v>
      </c>
      <c r="I537" s="92"/>
      <c r="J537" s="92" t="s">
        <v>1355</v>
      </c>
      <c r="K537" s="92">
        <v>153</v>
      </c>
      <c r="L537" s="91">
        <f t="shared" si="58"/>
        <v>18.600000000000001</v>
      </c>
      <c r="M537" s="91">
        <f t="shared" si="59"/>
        <v>18.600000000000001</v>
      </c>
    </row>
    <row r="538" spans="1:13" x14ac:dyDescent="0.2">
      <c r="A538" s="58" t="s">
        <v>1953</v>
      </c>
      <c r="B538" s="59">
        <v>44247</v>
      </c>
      <c r="C538" s="58" t="s">
        <v>1954</v>
      </c>
      <c r="D538" s="92" t="s">
        <v>513</v>
      </c>
      <c r="E538" s="58" t="str">
        <f t="shared" si="54"/>
        <v>Rodger</v>
      </c>
      <c r="F538" s="58" t="str">
        <f t="shared" si="55"/>
        <v>Boon</v>
      </c>
      <c r="G538" s="58" t="str">
        <f t="shared" si="56"/>
        <v>Men Master</v>
      </c>
      <c r="H538" s="58" t="str">
        <f t="shared" si="57"/>
        <v>Namib Park</v>
      </c>
      <c r="I538" s="92"/>
      <c r="J538" s="92" t="s">
        <v>1355</v>
      </c>
      <c r="K538" s="92">
        <v>121</v>
      </c>
      <c r="L538" s="91">
        <f t="shared" si="58"/>
        <v>8.3000000000000007</v>
      </c>
      <c r="M538" s="91">
        <f t="shared" si="59"/>
        <v>8.3000000000000007</v>
      </c>
    </row>
    <row r="539" spans="1:13" x14ac:dyDescent="0.2">
      <c r="A539" s="58" t="s">
        <v>1953</v>
      </c>
      <c r="B539" s="59">
        <v>44247</v>
      </c>
      <c r="C539" s="58" t="s">
        <v>1954</v>
      </c>
      <c r="D539" s="92" t="s">
        <v>1806</v>
      </c>
      <c r="E539" s="58" t="str">
        <f t="shared" si="54"/>
        <v>Ryno</v>
      </c>
      <c r="F539" s="58" t="str">
        <f t="shared" si="55"/>
        <v>Enslin</v>
      </c>
      <c r="G539" s="58" t="str">
        <f t="shared" si="56"/>
        <v>Men Senior</v>
      </c>
      <c r="H539" s="58" t="str">
        <f t="shared" si="57"/>
        <v>Namib Park</v>
      </c>
      <c r="I539" s="92"/>
      <c r="J539" s="92" t="s">
        <v>1355</v>
      </c>
      <c r="K539" s="92">
        <v>137</v>
      </c>
      <c r="L539" s="91">
        <f t="shared" si="58"/>
        <v>12.8</v>
      </c>
      <c r="M539" s="91">
        <f t="shared" si="59"/>
        <v>12.8</v>
      </c>
    </row>
    <row r="540" spans="1:13" x14ac:dyDescent="0.2">
      <c r="A540" s="58" t="s">
        <v>1953</v>
      </c>
      <c r="B540" s="59">
        <v>44247</v>
      </c>
      <c r="C540" s="58" t="s">
        <v>1954</v>
      </c>
      <c r="D540" s="92" t="s">
        <v>1806</v>
      </c>
      <c r="E540" s="58" t="str">
        <f t="shared" si="54"/>
        <v>Ryno</v>
      </c>
      <c r="F540" s="58" t="str">
        <f t="shared" si="55"/>
        <v>Enslin</v>
      </c>
      <c r="G540" s="58" t="str">
        <f t="shared" si="56"/>
        <v>Men Senior</v>
      </c>
      <c r="H540" s="58" t="str">
        <f t="shared" si="57"/>
        <v>Namib Park</v>
      </c>
      <c r="I540" s="92"/>
      <c r="J540" s="92" t="s">
        <v>1355</v>
      </c>
      <c r="K540" s="92">
        <v>152</v>
      </c>
      <c r="L540" s="91">
        <f t="shared" si="58"/>
        <v>18.2</v>
      </c>
      <c r="M540" s="91">
        <f t="shared" si="59"/>
        <v>18.2</v>
      </c>
    </row>
    <row r="541" spans="1:13" x14ac:dyDescent="0.2">
      <c r="A541" s="58" t="s">
        <v>1953</v>
      </c>
      <c r="B541" s="59">
        <v>44247</v>
      </c>
      <c r="C541" s="58" t="s">
        <v>1954</v>
      </c>
      <c r="D541" s="92" t="s">
        <v>1806</v>
      </c>
      <c r="E541" s="58" t="str">
        <f t="shared" si="54"/>
        <v>Ryno</v>
      </c>
      <c r="F541" s="58" t="str">
        <f t="shared" si="55"/>
        <v>Enslin</v>
      </c>
      <c r="G541" s="58" t="str">
        <f t="shared" si="56"/>
        <v>Men Senior</v>
      </c>
      <c r="H541" s="58" t="str">
        <f t="shared" si="57"/>
        <v>Namib Park</v>
      </c>
      <c r="I541" s="92"/>
      <c r="J541" s="92" t="s">
        <v>1355</v>
      </c>
      <c r="K541" s="92">
        <v>137</v>
      </c>
      <c r="L541" s="91">
        <f t="shared" si="58"/>
        <v>12.8</v>
      </c>
      <c r="M541" s="91">
        <f t="shared" si="59"/>
        <v>12.8</v>
      </c>
    </row>
    <row r="542" spans="1:13" x14ac:dyDescent="0.2">
      <c r="A542" s="58" t="s">
        <v>1953</v>
      </c>
      <c r="B542" s="59">
        <v>44247</v>
      </c>
      <c r="C542" s="58" t="s">
        <v>1954</v>
      </c>
      <c r="D542" s="92" t="s">
        <v>1806</v>
      </c>
      <c r="E542" s="58" t="str">
        <f t="shared" si="54"/>
        <v>Ryno</v>
      </c>
      <c r="F542" s="58" t="str">
        <f t="shared" si="55"/>
        <v>Enslin</v>
      </c>
      <c r="G542" s="58" t="str">
        <f t="shared" si="56"/>
        <v>Men Senior</v>
      </c>
      <c r="H542" s="58" t="str">
        <f t="shared" si="57"/>
        <v>Namib Park</v>
      </c>
      <c r="I542" s="92"/>
      <c r="J542" s="92" t="s">
        <v>1355</v>
      </c>
      <c r="K542" s="92">
        <v>107</v>
      </c>
      <c r="L542" s="91">
        <f t="shared" si="58"/>
        <v>5.5</v>
      </c>
      <c r="M542" s="91">
        <f t="shared" si="59"/>
        <v>5.5</v>
      </c>
    </row>
    <row r="543" spans="1:13" x14ac:dyDescent="0.2">
      <c r="A543" s="58" t="s">
        <v>1953</v>
      </c>
      <c r="B543" s="59">
        <v>44247</v>
      </c>
      <c r="C543" s="58" t="s">
        <v>1954</v>
      </c>
      <c r="D543" s="92" t="s">
        <v>1806</v>
      </c>
      <c r="E543" s="58" t="str">
        <f t="shared" si="54"/>
        <v>Ryno</v>
      </c>
      <c r="F543" s="58" t="str">
        <f t="shared" si="55"/>
        <v>Enslin</v>
      </c>
      <c r="G543" s="58" t="str">
        <f t="shared" si="56"/>
        <v>Men Senior</v>
      </c>
      <c r="H543" s="58" t="str">
        <f t="shared" si="57"/>
        <v>Namib Park</v>
      </c>
      <c r="I543" s="92"/>
      <c r="J543" s="92" t="s">
        <v>1355</v>
      </c>
      <c r="K543" s="92">
        <v>150</v>
      </c>
      <c r="L543" s="91">
        <f t="shared" si="58"/>
        <v>17.399999999999999</v>
      </c>
      <c r="M543" s="91">
        <f t="shared" si="59"/>
        <v>17.399999999999999</v>
      </c>
    </row>
    <row r="544" spans="1:13" x14ac:dyDescent="0.2">
      <c r="A544" s="58" t="s">
        <v>1953</v>
      </c>
      <c r="B544" s="59">
        <v>44247</v>
      </c>
      <c r="C544" s="58" t="s">
        <v>1954</v>
      </c>
      <c r="D544" s="92" t="s">
        <v>508</v>
      </c>
      <c r="E544" s="58" t="str">
        <f t="shared" si="54"/>
        <v>Andre</v>
      </c>
      <c r="F544" s="58" t="str">
        <f t="shared" si="55"/>
        <v>Coetzee</v>
      </c>
      <c r="G544" s="58" t="str">
        <f t="shared" si="56"/>
        <v>Men Grand Masters</v>
      </c>
      <c r="H544" s="58" t="str">
        <f t="shared" si="57"/>
        <v>Namib Park</v>
      </c>
      <c r="I544" s="92"/>
      <c r="J544" s="92" t="s">
        <v>1356</v>
      </c>
      <c r="K544" s="92">
        <v>101</v>
      </c>
      <c r="L544" s="91">
        <f t="shared" si="58"/>
        <v>3.8</v>
      </c>
      <c r="M544" s="91">
        <f t="shared" si="59"/>
        <v>3.8</v>
      </c>
    </row>
    <row r="545" spans="1:13" x14ac:dyDescent="0.2">
      <c r="A545" s="58" t="s">
        <v>1953</v>
      </c>
      <c r="B545" s="59">
        <v>44247</v>
      </c>
      <c r="C545" s="58" t="s">
        <v>1954</v>
      </c>
      <c r="D545" s="92" t="s">
        <v>508</v>
      </c>
      <c r="E545" s="58" t="str">
        <f t="shared" si="54"/>
        <v>Andre</v>
      </c>
      <c r="F545" s="58" t="str">
        <f t="shared" si="55"/>
        <v>Coetzee</v>
      </c>
      <c r="G545" s="58" t="str">
        <f t="shared" si="56"/>
        <v>Men Grand Masters</v>
      </c>
      <c r="H545" s="58" t="str">
        <f t="shared" si="57"/>
        <v>Namib Park</v>
      </c>
      <c r="I545" s="92"/>
      <c r="J545" s="92" t="s">
        <v>1356</v>
      </c>
      <c r="K545" s="92">
        <v>81</v>
      </c>
      <c r="L545" s="91">
        <f t="shared" si="58"/>
        <v>1.8</v>
      </c>
      <c r="M545" s="91">
        <f t="shared" si="59"/>
        <v>1.8</v>
      </c>
    </row>
    <row r="546" spans="1:13" x14ac:dyDescent="0.2">
      <c r="A546" s="58" t="s">
        <v>1953</v>
      </c>
      <c r="B546" s="59">
        <v>44247</v>
      </c>
      <c r="C546" s="58" t="s">
        <v>1954</v>
      </c>
      <c r="D546" s="92" t="s">
        <v>508</v>
      </c>
      <c r="E546" s="58" t="str">
        <f t="shared" si="54"/>
        <v>Andre</v>
      </c>
      <c r="F546" s="58" t="str">
        <f t="shared" si="55"/>
        <v>Coetzee</v>
      </c>
      <c r="G546" s="58" t="str">
        <f t="shared" si="56"/>
        <v>Men Grand Masters</v>
      </c>
      <c r="H546" s="58" t="str">
        <f t="shared" si="57"/>
        <v>Namib Park</v>
      </c>
      <c r="I546" s="92"/>
      <c r="J546" s="92" t="s">
        <v>1371</v>
      </c>
      <c r="K546" s="92">
        <v>108</v>
      </c>
      <c r="L546" s="91">
        <f t="shared" si="58"/>
        <v>11.3</v>
      </c>
      <c r="M546" s="91">
        <f t="shared" si="59"/>
        <v>11.3</v>
      </c>
    </row>
    <row r="547" spans="1:13" x14ac:dyDescent="0.2">
      <c r="A547" s="58" t="s">
        <v>1953</v>
      </c>
      <c r="B547" s="59">
        <v>44247</v>
      </c>
      <c r="C547" s="58" t="s">
        <v>1954</v>
      </c>
      <c r="D547" s="92" t="s">
        <v>618</v>
      </c>
      <c r="E547" s="58" t="str">
        <f t="shared" si="54"/>
        <v>Olaf</v>
      </c>
      <c r="F547" s="58" t="str">
        <f t="shared" si="55"/>
        <v>Coetzee</v>
      </c>
      <c r="G547" s="58" t="str">
        <f t="shared" si="56"/>
        <v>Men Senior</v>
      </c>
      <c r="H547" s="58" t="str">
        <f t="shared" si="57"/>
        <v>Namib Park</v>
      </c>
      <c r="I547" s="92"/>
      <c r="J547" s="92" t="s">
        <v>1355</v>
      </c>
      <c r="K547" s="92">
        <v>142</v>
      </c>
      <c r="L547" s="91">
        <f t="shared" si="58"/>
        <v>14.4</v>
      </c>
      <c r="M547" s="91">
        <f t="shared" si="59"/>
        <v>14.4</v>
      </c>
    </row>
    <row r="548" spans="1:13" x14ac:dyDescent="0.2">
      <c r="A548" s="58" t="s">
        <v>1953</v>
      </c>
      <c r="B548" s="59">
        <v>44247</v>
      </c>
      <c r="C548" s="58" t="s">
        <v>1954</v>
      </c>
      <c r="D548" s="92" t="s">
        <v>618</v>
      </c>
      <c r="E548" s="58" t="str">
        <f t="shared" si="54"/>
        <v>Olaf</v>
      </c>
      <c r="F548" s="58" t="str">
        <f t="shared" si="55"/>
        <v>Coetzee</v>
      </c>
      <c r="G548" s="58" t="str">
        <f t="shared" si="56"/>
        <v>Men Senior</v>
      </c>
      <c r="H548" s="58" t="str">
        <f t="shared" si="57"/>
        <v>Namib Park</v>
      </c>
      <c r="I548" s="92"/>
      <c r="J548" s="92" t="s">
        <v>1355</v>
      </c>
      <c r="K548" s="92">
        <v>110</v>
      </c>
      <c r="L548" s="91">
        <f t="shared" si="58"/>
        <v>6</v>
      </c>
      <c r="M548" s="91">
        <f t="shared" si="59"/>
        <v>6</v>
      </c>
    </row>
    <row r="549" spans="1:13" x14ac:dyDescent="0.2">
      <c r="A549" s="58" t="s">
        <v>1953</v>
      </c>
      <c r="B549" s="59">
        <v>44247</v>
      </c>
      <c r="C549" s="58" t="s">
        <v>1954</v>
      </c>
      <c r="D549" s="92" t="s">
        <v>618</v>
      </c>
      <c r="E549" s="58" t="str">
        <f t="shared" si="54"/>
        <v>Olaf</v>
      </c>
      <c r="F549" s="58" t="str">
        <f t="shared" si="55"/>
        <v>Coetzee</v>
      </c>
      <c r="G549" s="58" t="str">
        <f t="shared" si="56"/>
        <v>Men Senior</v>
      </c>
      <c r="H549" s="58" t="str">
        <f t="shared" si="57"/>
        <v>Namib Park</v>
      </c>
      <c r="I549" s="92"/>
      <c r="J549" s="92" t="s">
        <v>1355</v>
      </c>
      <c r="K549" s="92">
        <v>154</v>
      </c>
      <c r="L549" s="91">
        <f t="shared" si="58"/>
        <v>19.100000000000001</v>
      </c>
      <c r="M549" s="91">
        <f t="shared" si="59"/>
        <v>19.100000000000001</v>
      </c>
    </row>
    <row r="550" spans="1:13" x14ac:dyDescent="0.2">
      <c r="A550" s="58" t="s">
        <v>1953</v>
      </c>
      <c r="B550" s="59">
        <v>44247</v>
      </c>
      <c r="C550" s="58" t="s">
        <v>1954</v>
      </c>
      <c r="D550" s="92" t="s">
        <v>618</v>
      </c>
      <c r="E550" s="58" t="str">
        <f t="shared" si="54"/>
        <v>Olaf</v>
      </c>
      <c r="F550" s="58" t="str">
        <f t="shared" si="55"/>
        <v>Coetzee</v>
      </c>
      <c r="G550" s="58" t="str">
        <f t="shared" si="56"/>
        <v>Men Senior</v>
      </c>
      <c r="H550" s="58" t="str">
        <f t="shared" si="57"/>
        <v>Namib Park</v>
      </c>
      <c r="I550" s="92"/>
      <c r="J550" s="92" t="s">
        <v>1355</v>
      </c>
      <c r="K550" s="92">
        <v>147</v>
      </c>
      <c r="L550" s="91">
        <f t="shared" si="58"/>
        <v>16.2</v>
      </c>
      <c r="M550" s="91">
        <f t="shared" si="59"/>
        <v>16.2</v>
      </c>
    </row>
    <row r="551" spans="1:13" x14ac:dyDescent="0.2">
      <c r="A551" s="58" t="s">
        <v>1953</v>
      </c>
      <c r="B551" s="59">
        <v>44247</v>
      </c>
      <c r="C551" s="58" t="s">
        <v>1954</v>
      </c>
      <c r="D551" s="92" t="s">
        <v>618</v>
      </c>
      <c r="E551" s="58" t="str">
        <f t="shared" si="54"/>
        <v>Olaf</v>
      </c>
      <c r="F551" s="58" t="str">
        <f t="shared" si="55"/>
        <v>Coetzee</v>
      </c>
      <c r="G551" s="58" t="str">
        <f t="shared" si="56"/>
        <v>Men Senior</v>
      </c>
      <c r="H551" s="58" t="str">
        <f t="shared" si="57"/>
        <v>Namib Park</v>
      </c>
      <c r="I551" s="92"/>
      <c r="J551" s="92" t="s">
        <v>1355</v>
      </c>
      <c r="K551" s="92">
        <v>161</v>
      </c>
      <c r="L551" s="91">
        <f t="shared" si="58"/>
        <v>22.2</v>
      </c>
      <c r="M551" s="91">
        <f t="shared" si="59"/>
        <v>22.2</v>
      </c>
    </row>
    <row r="552" spans="1:13" x14ac:dyDescent="0.2">
      <c r="A552" s="58" t="s">
        <v>1953</v>
      </c>
      <c r="B552" s="59">
        <v>44247</v>
      </c>
      <c r="C552" s="58" t="s">
        <v>1954</v>
      </c>
      <c r="D552" s="92" t="s">
        <v>1807</v>
      </c>
      <c r="E552" s="58" t="str">
        <f t="shared" si="54"/>
        <v>Wanda</v>
      </c>
      <c r="F552" s="58" t="str">
        <f t="shared" si="55"/>
        <v>Enslin</v>
      </c>
      <c r="G552" s="58" t="str">
        <f t="shared" si="56"/>
        <v>Ladies Senior</v>
      </c>
      <c r="H552" s="58" t="str">
        <f t="shared" si="57"/>
        <v>Namib Park</v>
      </c>
      <c r="I552" s="92"/>
      <c r="J552" s="92" t="s">
        <v>1355</v>
      </c>
      <c r="K552" s="92">
        <v>97</v>
      </c>
      <c r="L552" s="91">
        <f t="shared" si="58"/>
        <v>3.9</v>
      </c>
      <c r="M552" s="91">
        <f t="shared" si="59"/>
        <v>3.9</v>
      </c>
    </row>
    <row r="553" spans="1:13" x14ac:dyDescent="0.2">
      <c r="A553" s="58" t="s">
        <v>1953</v>
      </c>
      <c r="B553" s="59">
        <v>44247</v>
      </c>
      <c r="C553" s="58" t="s">
        <v>1954</v>
      </c>
      <c r="D553" s="92" t="s">
        <v>1554</v>
      </c>
      <c r="E553" s="58" t="str">
        <f t="shared" si="54"/>
        <v>Jaco</v>
      </c>
      <c r="F553" s="58" t="str">
        <f t="shared" si="55"/>
        <v>Wiese</v>
      </c>
      <c r="G553" s="58" t="str">
        <f t="shared" si="56"/>
        <v>Men Senior</v>
      </c>
      <c r="H553" s="58" t="str">
        <f t="shared" si="57"/>
        <v>Seagull Angling Club</v>
      </c>
      <c r="I553" s="92"/>
      <c r="J553" s="92" t="s">
        <v>1355</v>
      </c>
      <c r="K553" s="92">
        <v>149</v>
      </c>
      <c r="L553" s="91">
        <f t="shared" si="58"/>
        <v>17</v>
      </c>
      <c r="M553" s="91">
        <f t="shared" si="59"/>
        <v>17</v>
      </c>
    </row>
    <row r="554" spans="1:13" x14ac:dyDescent="0.2">
      <c r="A554" s="58" t="s">
        <v>1953</v>
      </c>
      <c r="B554" s="59">
        <v>44247</v>
      </c>
      <c r="C554" s="58" t="s">
        <v>1954</v>
      </c>
      <c r="D554" s="92" t="s">
        <v>1554</v>
      </c>
      <c r="E554" s="58" t="str">
        <f t="shared" si="54"/>
        <v>Jaco</v>
      </c>
      <c r="F554" s="58" t="str">
        <f t="shared" si="55"/>
        <v>Wiese</v>
      </c>
      <c r="G554" s="58" t="str">
        <f t="shared" si="56"/>
        <v>Men Senior</v>
      </c>
      <c r="H554" s="58" t="str">
        <f t="shared" si="57"/>
        <v>Seagull Angling Club</v>
      </c>
      <c r="I554" s="92"/>
      <c r="J554" s="92" t="s">
        <v>1356</v>
      </c>
      <c r="K554" s="92">
        <v>111</v>
      </c>
      <c r="L554" s="91">
        <f t="shared" si="58"/>
        <v>5.3</v>
      </c>
      <c r="M554" s="91">
        <f t="shared" si="59"/>
        <v>5.3</v>
      </c>
    </row>
    <row r="555" spans="1:13" x14ac:dyDescent="0.2">
      <c r="A555" s="58" t="s">
        <v>1953</v>
      </c>
      <c r="B555" s="59">
        <v>44247</v>
      </c>
      <c r="C555" s="58" t="s">
        <v>1954</v>
      </c>
      <c r="D555" s="92" t="s">
        <v>550</v>
      </c>
      <c r="E555" s="58" t="str">
        <f t="shared" si="54"/>
        <v>Sean</v>
      </c>
      <c r="F555" s="58" t="str">
        <f t="shared" si="55"/>
        <v>Van Den Heuvel</v>
      </c>
      <c r="G555" s="58" t="str">
        <f t="shared" si="56"/>
        <v>Men Veteran</v>
      </c>
      <c r="H555" s="58" t="str">
        <f t="shared" si="57"/>
        <v>Seagull Angling Club</v>
      </c>
      <c r="I555" s="92"/>
      <c r="J555" s="92" t="s">
        <v>1355</v>
      </c>
      <c r="K555" s="92">
        <v>156</v>
      </c>
      <c r="L555" s="91">
        <f t="shared" si="58"/>
        <v>19.899999999999999</v>
      </c>
      <c r="M555" s="91">
        <f t="shared" si="59"/>
        <v>19.899999999999999</v>
      </c>
    </row>
    <row r="556" spans="1:13" x14ac:dyDescent="0.2">
      <c r="A556" s="58" t="s">
        <v>1953</v>
      </c>
      <c r="B556" s="59">
        <v>44247</v>
      </c>
      <c r="C556" s="58" t="s">
        <v>1954</v>
      </c>
      <c r="D556" s="92" t="s">
        <v>767</v>
      </c>
      <c r="E556" s="58" t="str">
        <f t="shared" si="54"/>
        <v>Andre</v>
      </c>
      <c r="F556" s="58" t="str">
        <f t="shared" si="55"/>
        <v>Nel</v>
      </c>
      <c r="G556" s="58" t="str">
        <f t="shared" si="56"/>
        <v>Men Senior</v>
      </c>
      <c r="H556" s="58" t="str">
        <f t="shared" si="57"/>
        <v>Seagull Angling Club</v>
      </c>
      <c r="I556" s="92"/>
      <c r="J556" s="92"/>
      <c r="K556" s="92"/>
      <c r="L556" s="91" t="str">
        <f t="shared" si="58"/>
        <v/>
      </c>
      <c r="M556" s="91" t="str">
        <f t="shared" si="59"/>
        <v/>
      </c>
    </row>
    <row r="557" spans="1:13" x14ac:dyDescent="0.2">
      <c r="A557" s="58" t="s">
        <v>1953</v>
      </c>
      <c r="B557" s="59">
        <v>44247</v>
      </c>
      <c r="C557" s="58" t="s">
        <v>1954</v>
      </c>
      <c r="D557" s="92" t="s">
        <v>694</v>
      </c>
      <c r="E557" s="58" t="str">
        <f t="shared" si="54"/>
        <v>Cecilia</v>
      </c>
      <c r="F557" s="58" t="str">
        <f t="shared" si="55"/>
        <v>Brandt</v>
      </c>
      <c r="G557" s="58" t="str">
        <f t="shared" si="56"/>
        <v>Ladies Senior</v>
      </c>
      <c r="H557" s="58" t="str">
        <f t="shared" si="57"/>
        <v>Seagull Angling Club</v>
      </c>
      <c r="I557" s="92"/>
      <c r="J557" s="92" t="s">
        <v>1355</v>
      </c>
      <c r="K557" s="92">
        <v>101</v>
      </c>
      <c r="L557" s="91">
        <f t="shared" si="58"/>
        <v>4.5</v>
      </c>
      <c r="M557" s="91">
        <f t="shared" si="59"/>
        <v>4.5</v>
      </c>
    </row>
    <row r="558" spans="1:13" x14ac:dyDescent="0.2">
      <c r="A558" s="58" t="s">
        <v>1953</v>
      </c>
      <c r="B558" s="59">
        <v>44247</v>
      </c>
      <c r="C558" s="58" t="s">
        <v>1954</v>
      </c>
      <c r="D558" s="92" t="s">
        <v>1553</v>
      </c>
      <c r="E558" s="58" t="str">
        <f t="shared" si="54"/>
        <v>Gerhard</v>
      </c>
      <c r="F558" s="58" t="str">
        <f t="shared" si="55"/>
        <v>Van Niekerk</v>
      </c>
      <c r="G558" s="58" t="str">
        <f t="shared" si="56"/>
        <v>Men Senior</v>
      </c>
      <c r="H558" s="58" t="str">
        <f t="shared" si="57"/>
        <v>Seagull Angling Club</v>
      </c>
      <c r="I558" s="92"/>
      <c r="J558" s="92" t="s">
        <v>1356</v>
      </c>
      <c r="K558" s="92">
        <v>101</v>
      </c>
      <c r="L558" s="91">
        <f t="shared" si="58"/>
        <v>3.8</v>
      </c>
      <c r="M558" s="91">
        <f t="shared" si="59"/>
        <v>3.8</v>
      </c>
    </row>
    <row r="559" spans="1:13" x14ac:dyDescent="0.2">
      <c r="A559" s="58" t="s">
        <v>1953</v>
      </c>
      <c r="B559" s="59">
        <v>44247</v>
      </c>
      <c r="C559" s="58" t="s">
        <v>1954</v>
      </c>
      <c r="D559" s="92" t="s">
        <v>1553</v>
      </c>
      <c r="E559" s="58" t="str">
        <f t="shared" si="54"/>
        <v>Gerhard</v>
      </c>
      <c r="F559" s="58" t="str">
        <f t="shared" si="55"/>
        <v>Van Niekerk</v>
      </c>
      <c r="G559" s="58" t="str">
        <f t="shared" si="56"/>
        <v>Men Senior</v>
      </c>
      <c r="H559" s="58" t="str">
        <f t="shared" si="57"/>
        <v>Seagull Angling Club</v>
      </c>
      <c r="I559" s="92"/>
      <c r="J559" s="92" t="s">
        <v>1356</v>
      </c>
      <c r="K559" s="92">
        <v>89</v>
      </c>
      <c r="L559" s="91">
        <f t="shared" si="58"/>
        <v>2.5</v>
      </c>
      <c r="M559" s="91">
        <f t="shared" si="59"/>
        <v>2.5</v>
      </c>
    </row>
    <row r="560" spans="1:13" x14ac:dyDescent="0.2">
      <c r="A560" s="58" t="s">
        <v>1953</v>
      </c>
      <c r="B560" s="59">
        <v>44247</v>
      </c>
      <c r="C560" s="58" t="s">
        <v>1954</v>
      </c>
      <c r="D560" s="92" t="s">
        <v>1704</v>
      </c>
      <c r="E560" s="58" t="str">
        <f t="shared" si="54"/>
        <v>Ivan</v>
      </c>
      <c r="F560" s="58" t="str">
        <f t="shared" si="55"/>
        <v>Kotze</v>
      </c>
      <c r="G560" s="58" t="str">
        <f t="shared" si="56"/>
        <v>Men Senior</v>
      </c>
      <c r="H560" s="58" t="str">
        <f t="shared" si="57"/>
        <v>Seagull Angling Club</v>
      </c>
      <c r="I560" s="92"/>
      <c r="J560" s="92" t="s">
        <v>1356</v>
      </c>
      <c r="K560" s="92">
        <v>78</v>
      </c>
      <c r="L560" s="91">
        <f t="shared" si="58"/>
        <v>1.5</v>
      </c>
      <c r="M560" s="91">
        <f t="shared" si="59"/>
        <v>1.5</v>
      </c>
    </row>
    <row r="561" spans="1:13" x14ac:dyDescent="0.2">
      <c r="A561" s="58" t="s">
        <v>1953</v>
      </c>
      <c r="B561" s="59">
        <v>44247</v>
      </c>
      <c r="C561" s="58" t="s">
        <v>1954</v>
      </c>
      <c r="D561" s="92" t="s">
        <v>1704</v>
      </c>
      <c r="E561" s="58" t="str">
        <f t="shared" si="54"/>
        <v>Ivan</v>
      </c>
      <c r="F561" s="58" t="str">
        <f t="shared" si="55"/>
        <v>Kotze</v>
      </c>
      <c r="G561" s="58" t="str">
        <f t="shared" si="56"/>
        <v>Men Senior</v>
      </c>
      <c r="H561" s="58" t="str">
        <f t="shared" si="57"/>
        <v>Seagull Angling Club</v>
      </c>
      <c r="I561" s="92"/>
      <c r="J561" s="92" t="s">
        <v>1355</v>
      </c>
      <c r="K561" s="92">
        <v>105</v>
      </c>
      <c r="L561" s="91">
        <f t="shared" si="58"/>
        <v>5.0999999999999996</v>
      </c>
      <c r="M561" s="91">
        <f t="shared" si="59"/>
        <v>5.0999999999999996</v>
      </c>
    </row>
    <row r="562" spans="1:13" x14ac:dyDescent="0.2">
      <c r="A562" s="58" t="s">
        <v>1953</v>
      </c>
      <c r="B562" s="59">
        <v>44247</v>
      </c>
      <c r="C562" s="58" t="s">
        <v>1954</v>
      </c>
      <c r="D562" s="92" t="s">
        <v>1704</v>
      </c>
      <c r="E562" s="58" t="str">
        <f t="shared" si="54"/>
        <v>Ivan</v>
      </c>
      <c r="F562" s="58" t="str">
        <f t="shared" si="55"/>
        <v>Kotze</v>
      </c>
      <c r="G562" s="58" t="str">
        <f t="shared" si="56"/>
        <v>Men Senior</v>
      </c>
      <c r="H562" s="58" t="str">
        <f t="shared" si="57"/>
        <v>Seagull Angling Club</v>
      </c>
      <c r="I562" s="92"/>
      <c r="J562" s="92" t="s">
        <v>1355</v>
      </c>
      <c r="K562" s="92">
        <v>112</v>
      </c>
      <c r="L562" s="91">
        <f t="shared" si="58"/>
        <v>6.4</v>
      </c>
      <c r="M562" s="91">
        <f t="shared" si="59"/>
        <v>6.4</v>
      </c>
    </row>
    <row r="563" spans="1:13" x14ac:dyDescent="0.2">
      <c r="A563" s="58" t="s">
        <v>1953</v>
      </c>
      <c r="B563" s="59">
        <v>44247</v>
      </c>
      <c r="C563" s="58" t="s">
        <v>1954</v>
      </c>
      <c r="D563" s="92" t="s">
        <v>1704</v>
      </c>
      <c r="E563" s="58" t="str">
        <f t="shared" si="54"/>
        <v>Ivan</v>
      </c>
      <c r="F563" s="58" t="str">
        <f t="shared" si="55"/>
        <v>Kotze</v>
      </c>
      <c r="G563" s="58" t="str">
        <f t="shared" si="56"/>
        <v>Men Senior</v>
      </c>
      <c r="H563" s="58" t="str">
        <f t="shared" si="57"/>
        <v>Seagull Angling Club</v>
      </c>
      <c r="I563" s="92"/>
      <c r="J563" s="92" t="s">
        <v>1355</v>
      </c>
      <c r="K563" s="92">
        <v>157</v>
      </c>
      <c r="L563" s="91">
        <f t="shared" si="58"/>
        <v>20.399999999999999</v>
      </c>
      <c r="M563" s="91">
        <f t="shared" si="59"/>
        <v>20.399999999999999</v>
      </c>
    </row>
    <row r="564" spans="1:13" x14ac:dyDescent="0.2">
      <c r="A564" s="58" t="s">
        <v>1953</v>
      </c>
      <c r="B564" s="59">
        <v>44247</v>
      </c>
      <c r="C564" s="58" t="s">
        <v>1954</v>
      </c>
      <c r="D564" s="92" t="s">
        <v>1552</v>
      </c>
      <c r="E564" s="58" t="str">
        <f t="shared" si="54"/>
        <v>Andre</v>
      </c>
      <c r="F564" s="58" t="str">
        <f t="shared" si="55"/>
        <v>Maree</v>
      </c>
      <c r="G564" s="58" t="str">
        <f t="shared" si="56"/>
        <v>Men Senior</v>
      </c>
      <c r="H564" s="58" t="str">
        <f t="shared" si="57"/>
        <v>xSeagull Angling Club</v>
      </c>
      <c r="I564" s="92" t="s">
        <v>2003</v>
      </c>
      <c r="J564" s="92"/>
      <c r="K564" s="92">
        <v>43</v>
      </c>
      <c r="L564" s="91">
        <f t="shared" si="58"/>
        <v>0.8</v>
      </c>
      <c r="M564" s="91">
        <f t="shared" si="59"/>
        <v>0.8</v>
      </c>
    </row>
    <row r="565" spans="1:13" x14ac:dyDescent="0.2">
      <c r="A565" s="58" t="s">
        <v>1953</v>
      </c>
      <c r="B565" s="59">
        <v>44247</v>
      </c>
      <c r="C565" s="58" t="s">
        <v>1954</v>
      </c>
      <c r="D565" s="92" t="s">
        <v>1552</v>
      </c>
      <c r="E565" s="58" t="str">
        <f t="shared" si="54"/>
        <v>Andre</v>
      </c>
      <c r="F565" s="58" t="str">
        <f t="shared" si="55"/>
        <v>Maree</v>
      </c>
      <c r="G565" s="58" t="str">
        <f t="shared" si="56"/>
        <v>Men Senior</v>
      </c>
      <c r="H565" s="58" t="str">
        <f t="shared" si="57"/>
        <v>xSeagull Angling Club</v>
      </c>
      <c r="I565" s="92" t="s">
        <v>2003</v>
      </c>
      <c r="J565" s="92"/>
      <c r="K565" s="92">
        <v>42</v>
      </c>
      <c r="L565" s="91">
        <f t="shared" si="58"/>
        <v>0.8</v>
      </c>
      <c r="M565" s="91">
        <f t="shared" si="59"/>
        <v>0.8</v>
      </c>
    </row>
    <row r="566" spans="1:13" x14ac:dyDescent="0.2">
      <c r="A566" s="58" t="s">
        <v>1953</v>
      </c>
      <c r="B566" s="59">
        <v>44247</v>
      </c>
      <c r="C566" s="58" t="s">
        <v>1954</v>
      </c>
      <c r="D566" s="92" t="s">
        <v>1552</v>
      </c>
      <c r="E566" s="58" t="str">
        <f t="shared" si="54"/>
        <v>Andre</v>
      </c>
      <c r="F566" s="58" t="str">
        <f t="shared" si="55"/>
        <v>Maree</v>
      </c>
      <c r="G566" s="58" t="str">
        <f t="shared" si="56"/>
        <v>Men Senior</v>
      </c>
      <c r="H566" s="58" t="str">
        <f t="shared" si="57"/>
        <v>xSeagull Angling Club</v>
      </c>
      <c r="I566" s="92" t="s">
        <v>7</v>
      </c>
      <c r="J566" s="92"/>
      <c r="K566" s="92">
        <v>30</v>
      </c>
      <c r="L566" s="91">
        <f t="shared" si="58"/>
        <v>0.8</v>
      </c>
      <c r="M566" s="91">
        <f t="shared" si="59"/>
        <v>0.8</v>
      </c>
    </row>
    <row r="567" spans="1:13" x14ac:dyDescent="0.2">
      <c r="A567" s="58" t="s">
        <v>1953</v>
      </c>
      <c r="B567" s="59">
        <v>44247</v>
      </c>
      <c r="C567" s="58" t="s">
        <v>1954</v>
      </c>
      <c r="D567" s="92" t="s">
        <v>1552</v>
      </c>
      <c r="E567" s="58" t="str">
        <f t="shared" si="54"/>
        <v>Andre</v>
      </c>
      <c r="F567" s="58" t="str">
        <f t="shared" si="55"/>
        <v>Maree</v>
      </c>
      <c r="G567" s="58" t="str">
        <f t="shared" si="56"/>
        <v>Men Senior</v>
      </c>
      <c r="H567" s="58" t="str">
        <f t="shared" si="57"/>
        <v>xSeagull Angling Club</v>
      </c>
      <c r="I567" s="92"/>
      <c r="J567" s="92" t="s">
        <v>20</v>
      </c>
      <c r="K567" s="92">
        <v>85</v>
      </c>
      <c r="L567" s="91">
        <f t="shared" si="58"/>
        <v>2.2000000000000002</v>
      </c>
      <c r="M567" s="91">
        <f t="shared" si="59"/>
        <v>2.2000000000000002</v>
      </c>
    </row>
    <row r="568" spans="1:13" x14ac:dyDescent="0.2">
      <c r="A568" s="58" t="s">
        <v>1953</v>
      </c>
      <c r="B568" s="59">
        <v>44247</v>
      </c>
      <c r="C568" s="58" t="s">
        <v>1954</v>
      </c>
      <c r="D568" s="92" t="s">
        <v>869</v>
      </c>
      <c r="E568" s="58" t="str">
        <f t="shared" si="54"/>
        <v>Amarelda</v>
      </c>
      <c r="F568" s="58" t="str">
        <f t="shared" si="55"/>
        <v>Schoonbee</v>
      </c>
      <c r="G568" s="58" t="str">
        <f t="shared" si="56"/>
        <v>Ladies Senior</v>
      </c>
      <c r="H568" s="58" t="str">
        <f t="shared" si="57"/>
        <v>xSeagull Angling Club</v>
      </c>
      <c r="I568" s="92" t="s">
        <v>2003</v>
      </c>
      <c r="J568" s="92"/>
      <c r="K568" s="92">
        <v>44</v>
      </c>
      <c r="L568" s="91">
        <f t="shared" si="58"/>
        <v>0.9</v>
      </c>
      <c r="M568" s="91">
        <f t="shared" si="59"/>
        <v>0.9</v>
      </c>
    </row>
    <row r="569" spans="1:13" x14ac:dyDescent="0.2">
      <c r="A569" s="58" t="s">
        <v>1953</v>
      </c>
      <c r="B569" s="59">
        <v>44247</v>
      </c>
      <c r="C569" s="58" t="s">
        <v>1954</v>
      </c>
      <c r="D569" s="92" t="s">
        <v>1303</v>
      </c>
      <c r="E569" s="58" t="str">
        <f t="shared" si="54"/>
        <v>Lian</v>
      </c>
      <c r="F569" s="58" t="str">
        <f t="shared" si="55"/>
        <v>De Jager</v>
      </c>
      <c r="G569" s="58" t="str">
        <f t="shared" si="56"/>
        <v>Men Senior</v>
      </c>
      <c r="H569" s="58" t="str">
        <f t="shared" si="57"/>
        <v>Seagull Angling Club</v>
      </c>
      <c r="I569" s="92" t="s">
        <v>2003</v>
      </c>
      <c r="J569" s="92"/>
      <c r="K569" s="92">
        <v>44</v>
      </c>
      <c r="L569" s="91">
        <f t="shared" si="58"/>
        <v>0.9</v>
      </c>
      <c r="M569" s="91">
        <f t="shared" si="59"/>
        <v>0.9</v>
      </c>
    </row>
    <row r="570" spans="1:13" x14ac:dyDescent="0.2">
      <c r="A570" s="58" t="s">
        <v>1953</v>
      </c>
      <c r="B570" s="59">
        <v>44247</v>
      </c>
      <c r="C570" s="58" t="s">
        <v>1954</v>
      </c>
      <c r="D570" s="92" t="s">
        <v>1303</v>
      </c>
      <c r="E570" s="58" t="str">
        <f t="shared" si="54"/>
        <v>Lian</v>
      </c>
      <c r="F570" s="58" t="str">
        <f t="shared" si="55"/>
        <v>De Jager</v>
      </c>
      <c r="G570" s="58" t="str">
        <f t="shared" si="56"/>
        <v>Men Senior</v>
      </c>
      <c r="H570" s="58" t="str">
        <f t="shared" si="57"/>
        <v>Seagull Angling Club</v>
      </c>
      <c r="I570" s="92"/>
      <c r="J570" s="92" t="s">
        <v>20</v>
      </c>
      <c r="K570" s="92">
        <v>76</v>
      </c>
      <c r="L570" s="91">
        <f t="shared" si="58"/>
        <v>1.6</v>
      </c>
      <c r="M570" s="91">
        <f t="shared" si="59"/>
        <v>1.6</v>
      </c>
    </row>
    <row r="571" spans="1:13" x14ac:dyDescent="0.2">
      <c r="A571" s="58" t="s">
        <v>1953</v>
      </c>
      <c r="B571" s="59">
        <v>44247</v>
      </c>
      <c r="C571" s="58" t="s">
        <v>1954</v>
      </c>
      <c r="D571" s="92" t="s">
        <v>601</v>
      </c>
      <c r="E571" s="58" t="str">
        <f t="shared" si="54"/>
        <v>Tertius</v>
      </c>
      <c r="F571" s="58" t="str">
        <f t="shared" si="55"/>
        <v>Potgieter</v>
      </c>
      <c r="G571" s="58" t="str">
        <f t="shared" si="56"/>
        <v>Men Senior</v>
      </c>
      <c r="H571" s="58" t="str">
        <f t="shared" si="57"/>
        <v>Seagull Angling Club</v>
      </c>
      <c r="I571" s="92"/>
      <c r="J571" s="92" t="s">
        <v>1355</v>
      </c>
      <c r="K571" s="92">
        <v>138</v>
      </c>
      <c r="L571" s="91">
        <f t="shared" si="58"/>
        <v>13.1</v>
      </c>
      <c r="M571" s="91">
        <f t="shared" si="59"/>
        <v>13.1</v>
      </c>
    </row>
    <row r="572" spans="1:13" x14ac:dyDescent="0.2">
      <c r="A572" s="58" t="s">
        <v>1953</v>
      </c>
      <c r="B572" s="59">
        <v>44247</v>
      </c>
      <c r="C572" s="58" t="s">
        <v>1954</v>
      </c>
      <c r="D572" s="92" t="s">
        <v>601</v>
      </c>
      <c r="E572" s="58" t="str">
        <f t="shared" si="54"/>
        <v>Tertius</v>
      </c>
      <c r="F572" s="58" t="str">
        <f t="shared" si="55"/>
        <v>Potgieter</v>
      </c>
      <c r="G572" s="58" t="str">
        <f t="shared" si="56"/>
        <v>Men Senior</v>
      </c>
      <c r="H572" s="58" t="str">
        <f t="shared" si="57"/>
        <v>Seagull Angling Club</v>
      </c>
      <c r="I572" s="92"/>
      <c r="J572" s="92" t="s">
        <v>1355</v>
      </c>
      <c r="K572" s="92">
        <v>106</v>
      </c>
      <c r="L572" s="91">
        <f t="shared" si="58"/>
        <v>5.3</v>
      </c>
      <c r="M572" s="91">
        <f t="shared" si="59"/>
        <v>5.3</v>
      </c>
    </row>
    <row r="573" spans="1:13" x14ac:dyDescent="0.2">
      <c r="A573" s="58" t="s">
        <v>1953</v>
      </c>
      <c r="B573" s="59">
        <v>44247</v>
      </c>
      <c r="C573" s="58" t="s">
        <v>1954</v>
      </c>
      <c r="D573" s="92" t="s">
        <v>601</v>
      </c>
      <c r="E573" s="58" t="str">
        <f t="shared" si="54"/>
        <v>Tertius</v>
      </c>
      <c r="F573" s="58" t="str">
        <f t="shared" si="55"/>
        <v>Potgieter</v>
      </c>
      <c r="G573" s="58" t="str">
        <f t="shared" si="56"/>
        <v>Men Senior</v>
      </c>
      <c r="H573" s="58" t="str">
        <f t="shared" si="57"/>
        <v>Seagull Angling Club</v>
      </c>
      <c r="I573" s="92"/>
      <c r="J573" s="92" t="s">
        <v>1355</v>
      </c>
      <c r="K573" s="92">
        <v>148</v>
      </c>
      <c r="L573" s="91">
        <f t="shared" si="58"/>
        <v>16.600000000000001</v>
      </c>
      <c r="M573" s="91">
        <f t="shared" si="59"/>
        <v>16.600000000000001</v>
      </c>
    </row>
    <row r="574" spans="1:13" x14ac:dyDescent="0.2">
      <c r="A574" s="58" t="s">
        <v>1953</v>
      </c>
      <c r="B574" s="59">
        <v>44247</v>
      </c>
      <c r="C574" s="58" t="s">
        <v>1954</v>
      </c>
      <c r="D574" s="92" t="s">
        <v>601</v>
      </c>
      <c r="E574" s="58" t="str">
        <f t="shared" si="54"/>
        <v>Tertius</v>
      </c>
      <c r="F574" s="58" t="str">
        <f t="shared" si="55"/>
        <v>Potgieter</v>
      </c>
      <c r="G574" s="58" t="str">
        <f t="shared" si="56"/>
        <v>Men Senior</v>
      </c>
      <c r="H574" s="58" t="str">
        <f t="shared" si="57"/>
        <v>Seagull Angling Club</v>
      </c>
      <c r="I574" s="92"/>
      <c r="J574" s="92" t="s">
        <v>1355</v>
      </c>
      <c r="K574" s="92">
        <v>103</v>
      </c>
      <c r="L574" s="91">
        <f t="shared" si="58"/>
        <v>4.8</v>
      </c>
      <c r="M574" s="91">
        <f t="shared" si="59"/>
        <v>4.8</v>
      </c>
    </row>
    <row r="575" spans="1:13" x14ac:dyDescent="0.2">
      <c r="A575" s="58" t="s">
        <v>1953</v>
      </c>
      <c r="B575" s="59">
        <v>44247</v>
      </c>
      <c r="C575" s="58" t="s">
        <v>1954</v>
      </c>
      <c r="D575" s="92" t="s">
        <v>601</v>
      </c>
      <c r="E575" s="58" t="str">
        <f t="shared" si="54"/>
        <v>Tertius</v>
      </c>
      <c r="F575" s="58" t="str">
        <f t="shared" si="55"/>
        <v>Potgieter</v>
      </c>
      <c r="G575" s="58" t="str">
        <f t="shared" si="56"/>
        <v>Men Senior</v>
      </c>
      <c r="H575" s="58" t="str">
        <f t="shared" si="57"/>
        <v>Seagull Angling Club</v>
      </c>
      <c r="I575" s="92"/>
      <c r="J575" s="92" t="s">
        <v>1355</v>
      </c>
      <c r="K575" s="92">
        <v>102</v>
      </c>
      <c r="L575" s="91">
        <f t="shared" si="58"/>
        <v>4.5999999999999996</v>
      </c>
      <c r="M575" s="91">
        <f t="shared" si="59"/>
        <v>4.5999999999999996</v>
      </c>
    </row>
    <row r="576" spans="1:13" x14ac:dyDescent="0.2">
      <c r="A576" s="58" t="s">
        <v>1953</v>
      </c>
      <c r="B576" s="59">
        <v>44247</v>
      </c>
      <c r="C576" s="58" t="s">
        <v>1954</v>
      </c>
      <c r="D576" s="92" t="s">
        <v>601</v>
      </c>
      <c r="E576" s="58" t="str">
        <f t="shared" si="54"/>
        <v>Tertius</v>
      </c>
      <c r="F576" s="58" t="str">
        <f t="shared" si="55"/>
        <v>Potgieter</v>
      </c>
      <c r="G576" s="58" t="str">
        <f t="shared" si="56"/>
        <v>Men Senior</v>
      </c>
      <c r="H576" s="58" t="str">
        <f t="shared" si="57"/>
        <v>Seagull Angling Club</v>
      </c>
      <c r="I576" s="92"/>
      <c r="J576" s="92" t="s">
        <v>1355</v>
      </c>
      <c r="K576" s="92">
        <v>147</v>
      </c>
      <c r="L576" s="91">
        <f t="shared" si="58"/>
        <v>16.2</v>
      </c>
      <c r="M576" s="91">
        <f t="shared" si="59"/>
        <v>16.2</v>
      </c>
    </row>
    <row r="577" spans="1:13" x14ac:dyDescent="0.2">
      <c r="A577" s="58" t="s">
        <v>1953</v>
      </c>
      <c r="B577" s="59">
        <v>44247</v>
      </c>
      <c r="C577" s="58" t="s">
        <v>1954</v>
      </c>
      <c r="D577" s="92" t="s">
        <v>601</v>
      </c>
      <c r="E577" s="58" t="str">
        <f t="shared" si="54"/>
        <v>Tertius</v>
      </c>
      <c r="F577" s="58" t="str">
        <f t="shared" si="55"/>
        <v>Potgieter</v>
      </c>
      <c r="G577" s="58" t="str">
        <f t="shared" si="56"/>
        <v>Men Senior</v>
      </c>
      <c r="H577" s="58" t="str">
        <f t="shared" si="57"/>
        <v>Seagull Angling Club</v>
      </c>
      <c r="I577" s="92"/>
      <c r="J577" s="92" t="s">
        <v>1355</v>
      </c>
      <c r="K577" s="92">
        <v>108</v>
      </c>
      <c r="L577" s="91">
        <f t="shared" si="58"/>
        <v>5.6</v>
      </c>
      <c r="M577" s="91">
        <f t="shared" si="59"/>
        <v>5.6</v>
      </c>
    </row>
    <row r="578" spans="1:13" x14ac:dyDescent="0.2">
      <c r="A578" s="58" t="s">
        <v>1953</v>
      </c>
      <c r="B578" s="59">
        <v>44247</v>
      </c>
      <c r="C578" s="58" t="s">
        <v>1954</v>
      </c>
      <c r="D578" s="92" t="s">
        <v>601</v>
      </c>
      <c r="E578" s="58" t="str">
        <f t="shared" si="54"/>
        <v>Tertius</v>
      </c>
      <c r="F578" s="58" t="str">
        <f t="shared" si="55"/>
        <v>Potgieter</v>
      </c>
      <c r="G578" s="58" t="str">
        <f t="shared" si="56"/>
        <v>Men Senior</v>
      </c>
      <c r="H578" s="58" t="str">
        <f t="shared" si="57"/>
        <v>Seagull Angling Club</v>
      </c>
      <c r="I578" s="92"/>
      <c r="J578" s="92" t="s">
        <v>1355</v>
      </c>
      <c r="K578" s="92">
        <v>79</v>
      </c>
      <c r="L578" s="91">
        <f t="shared" si="58"/>
        <v>1.9</v>
      </c>
      <c r="M578" s="91">
        <f t="shared" si="59"/>
        <v>1.9</v>
      </c>
    </row>
    <row r="579" spans="1:13" x14ac:dyDescent="0.2">
      <c r="A579" s="58" t="s">
        <v>1953</v>
      </c>
      <c r="B579" s="59">
        <v>44247</v>
      </c>
      <c r="C579" s="58" t="s">
        <v>1954</v>
      </c>
      <c r="D579" s="92" t="s">
        <v>601</v>
      </c>
      <c r="E579" s="58" t="str">
        <f t="shared" ref="E579:E642" si="60">IF(D579="","",VLOOKUP(D579,Master,3,FALSE))</f>
        <v>Tertius</v>
      </c>
      <c r="F579" s="58" t="str">
        <f t="shared" ref="F579:F642" si="61">IF(D579="","",VLOOKUP(D579,Master,4,FALSE))</f>
        <v>Potgieter</v>
      </c>
      <c r="G579" s="58" t="str">
        <f t="shared" ref="G579:G642" si="62">IF(D579="","",VLOOKUP(D579,Master,5,FALSE))</f>
        <v>Men Senior</v>
      </c>
      <c r="H579" s="58" t="str">
        <f t="shared" ref="H579:H642" si="63">IF(D579="","",VLOOKUP(D579,Master,2,FALSE))</f>
        <v>Seagull Angling Club</v>
      </c>
      <c r="I579" s="92"/>
      <c r="J579" s="92" t="s">
        <v>1355</v>
      </c>
      <c r="K579" s="92">
        <v>135</v>
      </c>
      <c r="L579" s="91">
        <f t="shared" ref="L579:L642" si="64">IF(K579="","",IF(I579="",ROUND(HLOOKUP(J579,kgList,K579,FALSE),1),ROUND(HLOOKUP(I579,kgList,K579,FALSE),1)))</f>
        <v>12.1</v>
      </c>
      <c r="M579" s="91">
        <f t="shared" ref="M579:M642" si="65">IF(L579="","",IF(COUNTA(I579:J579)&gt;1,"Edible or Inedible",IF(COUNTA(I579)=1,L579*1,IF(COUNTA(J579)=1,L579*1,"ERROR"))))</f>
        <v>12.1</v>
      </c>
    </row>
    <row r="580" spans="1:13" x14ac:dyDescent="0.2">
      <c r="A580" s="58" t="s">
        <v>1953</v>
      </c>
      <c r="B580" s="59">
        <v>44247</v>
      </c>
      <c r="C580" s="58" t="s">
        <v>1954</v>
      </c>
      <c r="D580" s="92" t="s">
        <v>601</v>
      </c>
      <c r="E580" s="58" t="str">
        <f t="shared" si="60"/>
        <v>Tertius</v>
      </c>
      <c r="F580" s="58" t="str">
        <f t="shared" si="61"/>
        <v>Potgieter</v>
      </c>
      <c r="G580" s="58" t="str">
        <f t="shared" si="62"/>
        <v>Men Senior</v>
      </c>
      <c r="H580" s="58" t="str">
        <f t="shared" si="63"/>
        <v>Seagull Angling Club</v>
      </c>
      <c r="I580" s="92"/>
      <c r="J580" s="92" t="s">
        <v>1355</v>
      </c>
      <c r="K580" s="92">
        <v>116</v>
      </c>
      <c r="L580" s="91">
        <f t="shared" si="64"/>
        <v>7.2</v>
      </c>
      <c r="M580" s="91">
        <f t="shared" si="65"/>
        <v>7.2</v>
      </c>
    </row>
    <row r="581" spans="1:13" x14ac:dyDescent="0.2">
      <c r="A581" s="58" t="s">
        <v>1953</v>
      </c>
      <c r="B581" s="59">
        <v>44247</v>
      </c>
      <c r="C581" s="58" t="s">
        <v>1954</v>
      </c>
      <c r="D581" s="92" t="s">
        <v>935</v>
      </c>
      <c r="E581" s="58" t="str">
        <f t="shared" si="60"/>
        <v>Martin</v>
      </c>
      <c r="F581" s="58" t="str">
        <f t="shared" si="61"/>
        <v>Gouws</v>
      </c>
      <c r="G581" s="58" t="str">
        <f t="shared" si="62"/>
        <v>Men Senior</v>
      </c>
      <c r="H581" s="58" t="str">
        <f t="shared" si="63"/>
        <v>Seagull Angling Club</v>
      </c>
      <c r="I581" s="92"/>
      <c r="J581" s="92"/>
      <c r="K581" s="92"/>
      <c r="L581" s="91" t="str">
        <f t="shared" si="64"/>
        <v/>
      </c>
      <c r="M581" s="91" t="str">
        <f t="shared" si="65"/>
        <v/>
      </c>
    </row>
    <row r="582" spans="1:13" x14ac:dyDescent="0.2">
      <c r="A582" s="58" t="s">
        <v>1953</v>
      </c>
      <c r="B582" s="59">
        <v>44247</v>
      </c>
      <c r="C582" s="58" t="s">
        <v>1954</v>
      </c>
      <c r="D582" s="92" t="s">
        <v>935</v>
      </c>
      <c r="E582" s="58" t="str">
        <f t="shared" si="60"/>
        <v>Martin</v>
      </c>
      <c r="F582" s="58" t="str">
        <f t="shared" si="61"/>
        <v>Gouws</v>
      </c>
      <c r="G582" s="58" t="str">
        <f t="shared" si="62"/>
        <v>Men Senior</v>
      </c>
      <c r="H582" s="58" t="str">
        <f t="shared" si="63"/>
        <v>Seagull Angling Club</v>
      </c>
      <c r="I582" s="92"/>
      <c r="J582" s="92"/>
      <c r="K582" s="92"/>
      <c r="L582" s="91" t="str">
        <f t="shared" si="64"/>
        <v/>
      </c>
      <c r="M582" s="91" t="str">
        <f t="shared" si="65"/>
        <v/>
      </c>
    </row>
    <row r="583" spans="1:13" x14ac:dyDescent="0.2">
      <c r="A583" s="58" t="s">
        <v>1953</v>
      </c>
      <c r="B583" s="59">
        <v>44247</v>
      </c>
      <c r="C583" s="58" t="s">
        <v>1954</v>
      </c>
      <c r="D583" s="92" t="s">
        <v>935</v>
      </c>
      <c r="E583" s="58" t="str">
        <f t="shared" si="60"/>
        <v>Martin</v>
      </c>
      <c r="F583" s="58" t="str">
        <f t="shared" si="61"/>
        <v>Gouws</v>
      </c>
      <c r="G583" s="58" t="str">
        <f t="shared" si="62"/>
        <v>Men Senior</v>
      </c>
      <c r="H583" s="58" t="str">
        <f t="shared" si="63"/>
        <v>Seagull Angling Club</v>
      </c>
      <c r="I583" s="92" t="s">
        <v>2003</v>
      </c>
      <c r="J583" s="92"/>
      <c r="K583" s="92">
        <v>46</v>
      </c>
      <c r="L583" s="91">
        <f t="shared" si="64"/>
        <v>1</v>
      </c>
      <c r="M583" s="91">
        <f t="shared" si="65"/>
        <v>1</v>
      </c>
    </row>
    <row r="584" spans="1:13" x14ac:dyDescent="0.2">
      <c r="A584" s="58" t="s">
        <v>1953</v>
      </c>
      <c r="B584" s="59">
        <v>44247</v>
      </c>
      <c r="C584" s="58" t="s">
        <v>1954</v>
      </c>
      <c r="D584" s="92" t="s">
        <v>935</v>
      </c>
      <c r="E584" s="58" t="str">
        <f t="shared" si="60"/>
        <v>Martin</v>
      </c>
      <c r="F584" s="58" t="str">
        <f t="shared" si="61"/>
        <v>Gouws</v>
      </c>
      <c r="G584" s="58" t="str">
        <f t="shared" si="62"/>
        <v>Men Senior</v>
      </c>
      <c r="H584" s="58" t="str">
        <f t="shared" si="63"/>
        <v>Seagull Angling Club</v>
      </c>
      <c r="I584" s="92" t="s">
        <v>7</v>
      </c>
      <c r="J584" s="92"/>
      <c r="K584" s="92">
        <v>28</v>
      </c>
      <c r="L584" s="91">
        <f t="shared" si="64"/>
        <v>0.6</v>
      </c>
      <c r="M584" s="91">
        <f t="shared" si="65"/>
        <v>0.6</v>
      </c>
    </row>
    <row r="585" spans="1:13" x14ac:dyDescent="0.2">
      <c r="A585" s="58" t="s">
        <v>1953</v>
      </c>
      <c r="B585" s="59">
        <v>44247</v>
      </c>
      <c r="C585" s="58" t="s">
        <v>1954</v>
      </c>
      <c r="D585" s="92" t="s">
        <v>797</v>
      </c>
      <c r="E585" s="58" t="str">
        <f t="shared" si="60"/>
        <v>Danie</v>
      </c>
      <c r="F585" s="58" t="str">
        <f t="shared" si="61"/>
        <v>Smith</v>
      </c>
      <c r="G585" s="58" t="str">
        <f t="shared" si="62"/>
        <v>Men Veteran</v>
      </c>
      <c r="H585" s="58" t="str">
        <f t="shared" si="63"/>
        <v>Seagull Angling Club</v>
      </c>
      <c r="I585" s="92" t="s">
        <v>2003</v>
      </c>
      <c r="J585" s="92"/>
      <c r="K585" s="92">
        <v>45</v>
      </c>
      <c r="L585" s="91">
        <f t="shared" si="64"/>
        <v>0.9</v>
      </c>
      <c r="M585" s="91">
        <f t="shared" si="65"/>
        <v>0.9</v>
      </c>
    </row>
    <row r="586" spans="1:13" x14ac:dyDescent="0.2">
      <c r="A586" s="58" t="s">
        <v>1953</v>
      </c>
      <c r="B586" s="59">
        <v>44247</v>
      </c>
      <c r="C586" s="58" t="s">
        <v>1954</v>
      </c>
      <c r="D586" s="92" t="s">
        <v>532</v>
      </c>
      <c r="E586" s="58" t="str">
        <f t="shared" si="60"/>
        <v>Jaco</v>
      </c>
      <c r="F586" s="58" t="str">
        <f t="shared" si="61"/>
        <v>Mertens</v>
      </c>
      <c r="G586" s="58" t="str">
        <f t="shared" si="62"/>
        <v>Men Senior</v>
      </c>
      <c r="H586" s="58" t="str">
        <f t="shared" si="63"/>
        <v>Seagull Angling Club</v>
      </c>
      <c r="I586" s="92"/>
      <c r="J586" s="92" t="s">
        <v>1356</v>
      </c>
      <c r="K586" s="92">
        <v>102</v>
      </c>
      <c r="L586" s="91">
        <f t="shared" si="64"/>
        <v>4</v>
      </c>
      <c r="M586" s="91">
        <f t="shared" si="65"/>
        <v>4</v>
      </c>
    </row>
    <row r="587" spans="1:13" x14ac:dyDescent="0.2">
      <c r="A587" s="58" t="s">
        <v>1953</v>
      </c>
      <c r="B587" s="59">
        <v>44247</v>
      </c>
      <c r="C587" s="58" t="s">
        <v>1954</v>
      </c>
      <c r="D587" s="92" t="s">
        <v>741</v>
      </c>
      <c r="E587" s="58" t="str">
        <f t="shared" si="60"/>
        <v>Rene Charles</v>
      </c>
      <c r="F587" s="58" t="str">
        <f t="shared" si="61"/>
        <v>Mertens</v>
      </c>
      <c r="G587" s="58" t="str">
        <f t="shared" si="62"/>
        <v>Men Grand Masters</v>
      </c>
      <c r="H587" s="58" t="str">
        <f t="shared" si="63"/>
        <v>xSeagull Angling Club</v>
      </c>
      <c r="I587" s="92"/>
      <c r="J587" s="92" t="s">
        <v>8</v>
      </c>
      <c r="K587" s="92">
        <v>76</v>
      </c>
      <c r="L587" s="91">
        <f t="shared" si="64"/>
        <v>3.5</v>
      </c>
      <c r="M587" s="91">
        <f t="shared" si="65"/>
        <v>3.5</v>
      </c>
    </row>
    <row r="588" spans="1:13" x14ac:dyDescent="0.2">
      <c r="A588" s="58" t="s">
        <v>1953</v>
      </c>
      <c r="B588" s="59">
        <v>44247</v>
      </c>
      <c r="C588" s="58" t="s">
        <v>1954</v>
      </c>
      <c r="D588" s="92" t="s">
        <v>1119</v>
      </c>
      <c r="E588" s="58" t="str">
        <f t="shared" si="60"/>
        <v>Fanie</v>
      </c>
      <c r="F588" s="58" t="str">
        <f t="shared" si="61"/>
        <v>Van Vuuren</v>
      </c>
      <c r="G588" s="58" t="str">
        <f t="shared" si="62"/>
        <v>Men Grand Masters</v>
      </c>
      <c r="H588" s="58" t="str">
        <f t="shared" si="63"/>
        <v>Okahandja</v>
      </c>
      <c r="I588" s="92"/>
      <c r="J588" s="92"/>
      <c r="K588" s="92"/>
      <c r="L588" s="91" t="str">
        <f t="shared" si="64"/>
        <v/>
      </c>
      <c r="M588" s="91" t="str">
        <f t="shared" si="65"/>
        <v/>
      </c>
    </row>
    <row r="589" spans="1:13" x14ac:dyDescent="0.2">
      <c r="A589" s="58" t="s">
        <v>1953</v>
      </c>
      <c r="B589" s="59">
        <v>44247</v>
      </c>
      <c r="C589" s="58" t="s">
        <v>1954</v>
      </c>
      <c r="D589" s="92" t="s">
        <v>515</v>
      </c>
      <c r="E589" s="58" t="str">
        <f t="shared" si="60"/>
        <v>Herman</v>
      </c>
      <c r="F589" s="58" t="str">
        <f t="shared" si="61"/>
        <v>Fourie</v>
      </c>
      <c r="G589" s="58" t="str">
        <f t="shared" si="62"/>
        <v>Men Grand Masters</v>
      </c>
      <c r="H589" s="58" t="str">
        <f t="shared" si="63"/>
        <v>Okahandja</v>
      </c>
      <c r="I589" s="92"/>
      <c r="J589" s="92" t="s">
        <v>8</v>
      </c>
      <c r="K589" s="92">
        <v>84</v>
      </c>
      <c r="L589" s="91">
        <f t="shared" si="64"/>
        <v>4.7</v>
      </c>
      <c r="M589" s="91">
        <f t="shared" si="65"/>
        <v>4.7</v>
      </c>
    </row>
    <row r="590" spans="1:13" x14ac:dyDescent="0.2">
      <c r="A590" s="58" t="s">
        <v>1953</v>
      </c>
      <c r="B590" s="59">
        <v>44247</v>
      </c>
      <c r="C590" s="58" t="s">
        <v>1954</v>
      </c>
      <c r="D590" s="92" t="s">
        <v>515</v>
      </c>
      <c r="E590" s="58" t="str">
        <f t="shared" si="60"/>
        <v>Herman</v>
      </c>
      <c r="F590" s="58" t="str">
        <f t="shared" si="61"/>
        <v>Fourie</v>
      </c>
      <c r="G590" s="58" t="str">
        <f t="shared" si="62"/>
        <v>Men Grand Masters</v>
      </c>
      <c r="H590" s="58" t="str">
        <f t="shared" si="63"/>
        <v>Okahandja</v>
      </c>
      <c r="I590" s="92"/>
      <c r="J590" s="92"/>
      <c r="K590" s="92"/>
      <c r="L590" s="91" t="str">
        <f t="shared" si="64"/>
        <v/>
      </c>
      <c r="M590" s="91" t="str">
        <f t="shared" si="65"/>
        <v/>
      </c>
    </row>
    <row r="591" spans="1:13" x14ac:dyDescent="0.2">
      <c r="A591" s="58" t="s">
        <v>1953</v>
      </c>
      <c r="B591" s="59">
        <v>44247</v>
      </c>
      <c r="C591" s="58" t="s">
        <v>1954</v>
      </c>
      <c r="D591" s="92" t="s">
        <v>515</v>
      </c>
      <c r="E591" s="58" t="str">
        <f t="shared" si="60"/>
        <v>Herman</v>
      </c>
      <c r="F591" s="58" t="str">
        <f t="shared" si="61"/>
        <v>Fourie</v>
      </c>
      <c r="G591" s="58" t="str">
        <f t="shared" si="62"/>
        <v>Men Grand Masters</v>
      </c>
      <c r="H591" s="58" t="str">
        <f t="shared" si="63"/>
        <v>Okahandja</v>
      </c>
      <c r="I591" s="92"/>
      <c r="J591" s="92" t="s">
        <v>1354</v>
      </c>
      <c r="K591" s="92">
        <v>154</v>
      </c>
      <c r="L591" s="91">
        <f t="shared" si="64"/>
        <v>49.4</v>
      </c>
      <c r="M591" s="91">
        <f t="shared" si="65"/>
        <v>49.4</v>
      </c>
    </row>
    <row r="592" spans="1:13" x14ac:dyDescent="0.2">
      <c r="A592" s="58" t="s">
        <v>1953</v>
      </c>
      <c r="B592" s="59">
        <v>44247</v>
      </c>
      <c r="C592" s="58" t="s">
        <v>1954</v>
      </c>
      <c r="D592" s="92" t="s">
        <v>1398</v>
      </c>
      <c r="E592" s="58" t="str">
        <f t="shared" si="60"/>
        <v>Kiaan</v>
      </c>
      <c r="F592" s="58" t="str">
        <f t="shared" si="61"/>
        <v>Fourie</v>
      </c>
      <c r="G592" s="58" t="str">
        <f t="shared" si="62"/>
        <v>Men Senior</v>
      </c>
      <c r="H592" s="58" t="str">
        <f t="shared" si="63"/>
        <v>Okahandja</v>
      </c>
      <c r="I592" s="92"/>
      <c r="J592" s="92" t="s">
        <v>1355</v>
      </c>
      <c r="K592" s="92">
        <v>66</v>
      </c>
      <c r="L592" s="91">
        <f t="shared" si="64"/>
        <v>1</v>
      </c>
      <c r="M592" s="91">
        <f t="shared" si="65"/>
        <v>1</v>
      </c>
    </row>
    <row r="593" spans="1:13" x14ac:dyDescent="0.2">
      <c r="A593" s="58" t="s">
        <v>1953</v>
      </c>
      <c r="B593" s="59">
        <v>44247</v>
      </c>
      <c r="C593" s="58" t="s">
        <v>1954</v>
      </c>
      <c r="D593" s="92" t="s">
        <v>1266</v>
      </c>
      <c r="E593" s="58" t="str">
        <f t="shared" si="60"/>
        <v>Armand</v>
      </c>
      <c r="F593" s="58" t="str">
        <f t="shared" si="61"/>
        <v>Fourie</v>
      </c>
      <c r="G593" s="58" t="str">
        <f t="shared" si="62"/>
        <v>Men Senior</v>
      </c>
      <c r="H593" s="58" t="str">
        <f t="shared" si="63"/>
        <v>Okahandja</v>
      </c>
      <c r="I593" s="92"/>
      <c r="J593" s="92"/>
      <c r="K593" s="92"/>
      <c r="L593" s="91" t="str">
        <f t="shared" si="64"/>
        <v/>
      </c>
      <c r="M593" s="91" t="str">
        <f t="shared" si="65"/>
        <v/>
      </c>
    </row>
    <row r="594" spans="1:13" x14ac:dyDescent="0.2">
      <c r="A594" s="58" t="s">
        <v>1953</v>
      </c>
      <c r="B594" s="59">
        <v>44247</v>
      </c>
      <c r="C594" s="58" t="s">
        <v>1954</v>
      </c>
      <c r="D594" s="92" t="s">
        <v>1799</v>
      </c>
      <c r="E594" s="58" t="str">
        <f t="shared" si="60"/>
        <v>Gunther</v>
      </c>
      <c r="F594" s="58" t="str">
        <f t="shared" si="61"/>
        <v>Heimstadt</v>
      </c>
      <c r="G594" s="58" t="str">
        <f t="shared" si="62"/>
        <v>Men Veteran</v>
      </c>
      <c r="H594" s="58" t="str">
        <f t="shared" si="63"/>
        <v>xOkahandja</v>
      </c>
      <c r="I594" s="92"/>
      <c r="J594" s="92" t="s">
        <v>1355</v>
      </c>
      <c r="K594" s="92">
        <v>101</v>
      </c>
      <c r="L594" s="91">
        <f t="shared" si="64"/>
        <v>4.5</v>
      </c>
      <c r="M594" s="91">
        <f t="shared" si="65"/>
        <v>4.5</v>
      </c>
    </row>
    <row r="595" spans="1:13" x14ac:dyDescent="0.2">
      <c r="A595" s="58" t="s">
        <v>1953</v>
      </c>
      <c r="B595" s="59">
        <v>44247</v>
      </c>
      <c r="C595" s="58" t="s">
        <v>1954</v>
      </c>
      <c r="D595" s="92" t="s">
        <v>1799</v>
      </c>
      <c r="E595" s="58" t="str">
        <f t="shared" si="60"/>
        <v>Gunther</v>
      </c>
      <c r="F595" s="58" t="str">
        <f t="shared" si="61"/>
        <v>Heimstadt</v>
      </c>
      <c r="G595" s="58" t="str">
        <f t="shared" si="62"/>
        <v>Men Veteran</v>
      </c>
      <c r="H595" s="58" t="str">
        <f t="shared" si="63"/>
        <v>xOkahandja</v>
      </c>
      <c r="I595" s="92"/>
      <c r="J595" s="92" t="s">
        <v>1355</v>
      </c>
      <c r="K595" s="92">
        <v>83</v>
      </c>
      <c r="L595" s="91">
        <f t="shared" si="64"/>
        <v>2.2999999999999998</v>
      </c>
      <c r="M595" s="91">
        <f t="shared" si="65"/>
        <v>2.2999999999999998</v>
      </c>
    </row>
    <row r="596" spans="1:13" x14ac:dyDescent="0.2">
      <c r="A596" s="58" t="s">
        <v>1953</v>
      </c>
      <c r="B596" s="59">
        <v>44247</v>
      </c>
      <c r="C596" s="58" t="s">
        <v>1954</v>
      </c>
      <c r="D596" s="92" t="s">
        <v>590</v>
      </c>
      <c r="E596" s="58" t="str">
        <f t="shared" si="60"/>
        <v>James</v>
      </c>
      <c r="F596" s="58" t="str">
        <f t="shared" si="61"/>
        <v>Scholtz</v>
      </c>
      <c r="G596" s="58" t="str">
        <f t="shared" si="62"/>
        <v>Men Veteran</v>
      </c>
      <c r="H596" s="58" t="str">
        <f t="shared" si="63"/>
        <v>xOkahandja</v>
      </c>
      <c r="I596" s="92"/>
      <c r="J596" s="92" t="s">
        <v>1355</v>
      </c>
      <c r="K596" s="92">
        <v>145</v>
      </c>
      <c r="L596" s="91">
        <f t="shared" si="64"/>
        <v>15.5</v>
      </c>
      <c r="M596" s="91">
        <f t="shared" si="65"/>
        <v>15.5</v>
      </c>
    </row>
    <row r="597" spans="1:13" x14ac:dyDescent="0.2">
      <c r="A597" s="58" t="s">
        <v>1953</v>
      </c>
      <c r="B597" s="59">
        <v>44247</v>
      </c>
      <c r="C597" s="58" t="s">
        <v>1954</v>
      </c>
      <c r="D597" s="92" t="s">
        <v>612</v>
      </c>
      <c r="E597" s="58" t="str">
        <f t="shared" si="60"/>
        <v>Danie</v>
      </c>
      <c r="F597" s="58" t="str">
        <f t="shared" si="61"/>
        <v>Van Zyl</v>
      </c>
      <c r="G597" s="58" t="str">
        <f t="shared" si="62"/>
        <v>Men Veteran</v>
      </c>
      <c r="H597" s="58" t="str">
        <f t="shared" si="63"/>
        <v>Okahandja</v>
      </c>
      <c r="I597" s="92"/>
      <c r="J597" s="92" t="s">
        <v>1355</v>
      </c>
      <c r="K597" s="92">
        <v>105</v>
      </c>
      <c r="L597" s="91">
        <f t="shared" si="64"/>
        <v>5.0999999999999996</v>
      </c>
      <c r="M597" s="91">
        <f t="shared" si="65"/>
        <v>5.0999999999999996</v>
      </c>
    </row>
    <row r="598" spans="1:13" x14ac:dyDescent="0.2">
      <c r="A598" s="58" t="s">
        <v>1953</v>
      </c>
      <c r="B598" s="59">
        <v>44247</v>
      </c>
      <c r="C598" s="58" t="s">
        <v>1954</v>
      </c>
      <c r="D598" s="92" t="s">
        <v>612</v>
      </c>
      <c r="E598" s="58" t="str">
        <f t="shared" si="60"/>
        <v>Danie</v>
      </c>
      <c r="F598" s="58" t="str">
        <f t="shared" si="61"/>
        <v>Van Zyl</v>
      </c>
      <c r="G598" s="58" t="str">
        <f t="shared" si="62"/>
        <v>Men Veteran</v>
      </c>
      <c r="H598" s="58" t="str">
        <f t="shared" si="63"/>
        <v>Okahandja</v>
      </c>
      <c r="I598" s="92"/>
      <c r="J598" s="92" t="s">
        <v>1355</v>
      </c>
      <c r="K598" s="92">
        <v>107</v>
      </c>
      <c r="L598" s="91">
        <f t="shared" si="64"/>
        <v>5.5</v>
      </c>
      <c r="M598" s="91">
        <f t="shared" si="65"/>
        <v>5.5</v>
      </c>
    </row>
    <row r="599" spans="1:13" x14ac:dyDescent="0.2">
      <c r="A599" s="58" t="s">
        <v>1953</v>
      </c>
      <c r="B599" s="59">
        <v>44247</v>
      </c>
      <c r="C599" s="58" t="s">
        <v>1954</v>
      </c>
      <c r="D599" s="92" t="s">
        <v>612</v>
      </c>
      <c r="E599" s="58" t="str">
        <f t="shared" si="60"/>
        <v>Danie</v>
      </c>
      <c r="F599" s="58" t="str">
        <f t="shared" si="61"/>
        <v>Van Zyl</v>
      </c>
      <c r="G599" s="58" t="str">
        <f t="shared" si="62"/>
        <v>Men Veteran</v>
      </c>
      <c r="H599" s="58" t="str">
        <f t="shared" si="63"/>
        <v>Okahandja</v>
      </c>
      <c r="I599" s="92"/>
      <c r="J599" s="92" t="s">
        <v>1355</v>
      </c>
      <c r="K599" s="92">
        <v>111</v>
      </c>
      <c r="L599" s="91">
        <f t="shared" si="64"/>
        <v>6.2</v>
      </c>
      <c r="M599" s="91">
        <f t="shared" si="65"/>
        <v>6.2</v>
      </c>
    </row>
    <row r="600" spans="1:13" x14ac:dyDescent="0.2">
      <c r="A600" s="58" t="s">
        <v>1953</v>
      </c>
      <c r="B600" s="59">
        <v>44247</v>
      </c>
      <c r="C600" s="58" t="s">
        <v>1954</v>
      </c>
      <c r="D600" s="92" t="s">
        <v>612</v>
      </c>
      <c r="E600" s="58" t="str">
        <f t="shared" si="60"/>
        <v>Danie</v>
      </c>
      <c r="F600" s="58" t="str">
        <f t="shared" si="61"/>
        <v>Van Zyl</v>
      </c>
      <c r="G600" s="58" t="str">
        <f t="shared" si="62"/>
        <v>Men Veteran</v>
      </c>
      <c r="H600" s="58" t="str">
        <f t="shared" si="63"/>
        <v>Okahandja</v>
      </c>
      <c r="I600" s="92"/>
      <c r="J600" s="92" t="s">
        <v>1355</v>
      </c>
      <c r="K600" s="92">
        <v>140</v>
      </c>
      <c r="L600" s="91">
        <f t="shared" si="64"/>
        <v>13.7</v>
      </c>
      <c r="M600" s="91">
        <f t="shared" si="65"/>
        <v>13.7</v>
      </c>
    </row>
    <row r="601" spans="1:13" x14ac:dyDescent="0.2">
      <c r="A601" s="58" t="s">
        <v>1953</v>
      </c>
      <c r="B601" s="59">
        <v>44247</v>
      </c>
      <c r="C601" s="58" t="s">
        <v>1954</v>
      </c>
      <c r="D601" s="92" t="s">
        <v>721</v>
      </c>
      <c r="E601" s="58" t="str">
        <f t="shared" si="60"/>
        <v>Willem</v>
      </c>
      <c r="F601" s="58" t="str">
        <f t="shared" si="61"/>
        <v>Mostert</v>
      </c>
      <c r="G601" s="58" t="str">
        <f t="shared" si="62"/>
        <v>Men Senior</v>
      </c>
      <c r="H601" s="58" t="str">
        <f t="shared" si="63"/>
        <v>Okahandja</v>
      </c>
      <c r="I601" s="92"/>
      <c r="J601" s="92" t="s">
        <v>1356</v>
      </c>
      <c r="K601" s="92">
        <v>100</v>
      </c>
      <c r="L601" s="91">
        <f t="shared" si="64"/>
        <v>3.7</v>
      </c>
      <c r="M601" s="91">
        <f t="shared" si="65"/>
        <v>3.7</v>
      </c>
    </row>
    <row r="602" spans="1:13" x14ac:dyDescent="0.2">
      <c r="A602" s="58" t="s">
        <v>1953</v>
      </c>
      <c r="B602" s="59">
        <v>44247</v>
      </c>
      <c r="C602" s="58" t="s">
        <v>1954</v>
      </c>
      <c r="D602" s="92" t="s">
        <v>770</v>
      </c>
      <c r="E602" s="58" t="str">
        <f t="shared" si="60"/>
        <v>Johan</v>
      </c>
      <c r="F602" s="58" t="str">
        <f t="shared" si="61"/>
        <v>Faber</v>
      </c>
      <c r="G602" s="58" t="str">
        <f t="shared" si="62"/>
        <v>Men Senior</v>
      </c>
      <c r="H602" s="58" t="str">
        <f t="shared" si="63"/>
        <v>xOkahandja</v>
      </c>
      <c r="I602" s="92"/>
      <c r="J602" s="92" t="s">
        <v>1355</v>
      </c>
      <c r="K602" s="92">
        <v>168</v>
      </c>
      <c r="L602" s="91">
        <f t="shared" si="64"/>
        <v>25.7</v>
      </c>
      <c r="M602" s="91">
        <f t="shared" si="65"/>
        <v>25.7</v>
      </c>
    </row>
    <row r="603" spans="1:13" x14ac:dyDescent="0.2">
      <c r="A603" s="58" t="s">
        <v>1953</v>
      </c>
      <c r="B603" s="59">
        <v>44247</v>
      </c>
      <c r="C603" s="58" t="s">
        <v>1954</v>
      </c>
      <c r="D603" s="92" t="s">
        <v>777</v>
      </c>
      <c r="E603" s="58" t="str">
        <f t="shared" si="60"/>
        <v>Kassie</v>
      </c>
      <c r="F603" s="58" t="str">
        <f t="shared" si="61"/>
        <v>Caspers</v>
      </c>
      <c r="G603" s="58" t="str">
        <f t="shared" si="62"/>
        <v>Men Veteran</v>
      </c>
      <c r="H603" s="58" t="str">
        <f t="shared" si="63"/>
        <v>xOkahandja</v>
      </c>
      <c r="I603" s="92"/>
      <c r="J603" s="92" t="s">
        <v>1356</v>
      </c>
      <c r="K603" s="92">
        <v>116</v>
      </c>
      <c r="L603" s="91">
        <f t="shared" si="64"/>
        <v>6.2</v>
      </c>
      <c r="M603" s="91">
        <f t="shared" si="65"/>
        <v>6.2</v>
      </c>
    </row>
    <row r="604" spans="1:13" x14ac:dyDescent="0.2">
      <c r="A604" s="58" t="s">
        <v>1953</v>
      </c>
      <c r="B604" s="59">
        <v>44247</v>
      </c>
      <c r="C604" s="58" t="s">
        <v>1954</v>
      </c>
      <c r="D604" s="92" t="s">
        <v>777</v>
      </c>
      <c r="E604" s="58" t="str">
        <f t="shared" si="60"/>
        <v>Kassie</v>
      </c>
      <c r="F604" s="58" t="str">
        <f t="shared" si="61"/>
        <v>Caspers</v>
      </c>
      <c r="G604" s="58" t="str">
        <f t="shared" si="62"/>
        <v>Men Veteran</v>
      </c>
      <c r="H604" s="58" t="str">
        <f t="shared" si="63"/>
        <v>xOkahandja</v>
      </c>
      <c r="I604" s="92"/>
      <c r="J604" s="92" t="s">
        <v>1355</v>
      </c>
      <c r="K604" s="92">
        <v>94</v>
      </c>
      <c r="L604" s="91">
        <f t="shared" si="64"/>
        <v>3.5</v>
      </c>
      <c r="M604" s="91">
        <f t="shared" si="65"/>
        <v>3.5</v>
      </c>
    </row>
    <row r="605" spans="1:13" x14ac:dyDescent="0.2">
      <c r="A605" s="58" t="s">
        <v>1953</v>
      </c>
      <c r="B605" s="59">
        <v>44247</v>
      </c>
      <c r="C605" s="58" t="s">
        <v>1954</v>
      </c>
      <c r="D605" s="92" t="s">
        <v>1180</v>
      </c>
      <c r="E605" s="58" t="str">
        <f t="shared" si="60"/>
        <v>Christo</v>
      </c>
      <c r="F605" s="58" t="str">
        <f t="shared" si="61"/>
        <v>Senekal</v>
      </c>
      <c r="G605" s="58" t="str">
        <f t="shared" si="62"/>
        <v>Men Senior</v>
      </c>
      <c r="H605" s="58" t="str">
        <f t="shared" si="63"/>
        <v>Okahandja</v>
      </c>
      <c r="I605" s="92"/>
      <c r="J605" s="92" t="s">
        <v>1356</v>
      </c>
      <c r="K605" s="92">
        <v>73</v>
      </c>
      <c r="L605" s="91">
        <f t="shared" si="64"/>
        <v>1.2</v>
      </c>
      <c r="M605" s="91">
        <f t="shared" si="65"/>
        <v>1.2</v>
      </c>
    </row>
    <row r="606" spans="1:13" x14ac:dyDescent="0.2">
      <c r="A606" s="58" t="s">
        <v>1953</v>
      </c>
      <c r="B606" s="59">
        <v>44247</v>
      </c>
      <c r="C606" s="58" t="s">
        <v>1954</v>
      </c>
      <c r="D606" s="92" t="s">
        <v>1180</v>
      </c>
      <c r="E606" s="58" t="str">
        <f t="shared" si="60"/>
        <v>Christo</v>
      </c>
      <c r="F606" s="58" t="str">
        <f t="shared" si="61"/>
        <v>Senekal</v>
      </c>
      <c r="G606" s="58" t="str">
        <f t="shared" si="62"/>
        <v>Men Senior</v>
      </c>
      <c r="H606" s="58" t="str">
        <f t="shared" si="63"/>
        <v>Okahandja</v>
      </c>
      <c r="I606" s="92"/>
      <c r="J606" s="92" t="s">
        <v>1355</v>
      </c>
      <c r="K606" s="92">
        <v>150</v>
      </c>
      <c r="L606" s="91">
        <f t="shared" si="64"/>
        <v>17.399999999999999</v>
      </c>
      <c r="M606" s="91">
        <f t="shared" si="65"/>
        <v>17.399999999999999</v>
      </c>
    </row>
    <row r="607" spans="1:13" x14ac:dyDescent="0.2">
      <c r="A607" s="58" t="s">
        <v>1953</v>
      </c>
      <c r="B607" s="59">
        <v>44247</v>
      </c>
      <c r="C607" s="58" t="s">
        <v>1954</v>
      </c>
      <c r="D607" s="92" t="s">
        <v>1426</v>
      </c>
      <c r="E607" s="58" t="str">
        <f t="shared" si="60"/>
        <v>Johan Spyker</v>
      </c>
      <c r="F607" s="58" t="str">
        <f t="shared" si="61"/>
        <v>Kotze</v>
      </c>
      <c r="G607" s="58" t="str">
        <f t="shared" si="62"/>
        <v>Men Senior</v>
      </c>
      <c r="H607" s="58" t="str">
        <f t="shared" si="63"/>
        <v>Okahandja</v>
      </c>
      <c r="I607" s="92"/>
      <c r="J607" s="92" t="s">
        <v>1355</v>
      </c>
      <c r="K607" s="92">
        <v>148</v>
      </c>
      <c r="L607" s="91">
        <f t="shared" si="64"/>
        <v>16.600000000000001</v>
      </c>
      <c r="M607" s="91">
        <f t="shared" si="65"/>
        <v>16.600000000000001</v>
      </c>
    </row>
    <row r="608" spans="1:13" x14ac:dyDescent="0.2">
      <c r="A608" s="58" t="s">
        <v>1953</v>
      </c>
      <c r="B608" s="59">
        <v>44247</v>
      </c>
      <c r="C608" s="58" t="s">
        <v>1954</v>
      </c>
      <c r="D608" s="92" t="s">
        <v>1426</v>
      </c>
      <c r="E608" s="58" t="str">
        <f t="shared" si="60"/>
        <v>Johan Spyker</v>
      </c>
      <c r="F608" s="58" t="str">
        <f t="shared" si="61"/>
        <v>Kotze</v>
      </c>
      <c r="G608" s="58" t="str">
        <f t="shared" si="62"/>
        <v>Men Senior</v>
      </c>
      <c r="H608" s="58" t="str">
        <f t="shared" si="63"/>
        <v>Okahandja</v>
      </c>
      <c r="I608" s="92"/>
      <c r="J608" s="92" t="s">
        <v>1355</v>
      </c>
      <c r="K608" s="92">
        <v>126</v>
      </c>
      <c r="L608" s="91">
        <f t="shared" si="64"/>
        <v>9.6</v>
      </c>
      <c r="M608" s="91">
        <f t="shared" si="65"/>
        <v>9.6</v>
      </c>
    </row>
    <row r="609" spans="1:13" x14ac:dyDescent="0.2">
      <c r="A609" s="58" t="s">
        <v>1953</v>
      </c>
      <c r="B609" s="59">
        <v>44247</v>
      </c>
      <c r="C609" s="58" t="s">
        <v>1954</v>
      </c>
      <c r="D609" s="92" t="s">
        <v>1426</v>
      </c>
      <c r="E609" s="58" t="str">
        <f t="shared" si="60"/>
        <v>Johan Spyker</v>
      </c>
      <c r="F609" s="58" t="str">
        <f t="shared" si="61"/>
        <v>Kotze</v>
      </c>
      <c r="G609" s="58" t="str">
        <f t="shared" si="62"/>
        <v>Men Senior</v>
      </c>
      <c r="H609" s="58" t="str">
        <f t="shared" si="63"/>
        <v>Okahandja</v>
      </c>
      <c r="I609" s="92"/>
      <c r="J609" s="92" t="s">
        <v>1355</v>
      </c>
      <c r="K609" s="92">
        <v>129</v>
      </c>
      <c r="L609" s="91">
        <f t="shared" si="64"/>
        <v>10.4</v>
      </c>
      <c r="M609" s="91">
        <f t="shared" si="65"/>
        <v>10.4</v>
      </c>
    </row>
    <row r="610" spans="1:13" x14ac:dyDescent="0.2">
      <c r="A610" s="58" t="s">
        <v>1953</v>
      </c>
      <c r="B610" s="59">
        <v>44247</v>
      </c>
      <c r="C610" s="58" t="s">
        <v>1954</v>
      </c>
      <c r="D610" s="92" t="s">
        <v>1426</v>
      </c>
      <c r="E610" s="58" t="str">
        <f t="shared" si="60"/>
        <v>Johan Spyker</v>
      </c>
      <c r="F610" s="58" t="str">
        <f t="shared" si="61"/>
        <v>Kotze</v>
      </c>
      <c r="G610" s="58" t="str">
        <f t="shared" si="62"/>
        <v>Men Senior</v>
      </c>
      <c r="H610" s="58" t="str">
        <f t="shared" si="63"/>
        <v>Okahandja</v>
      </c>
      <c r="I610" s="92"/>
      <c r="J610" s="92" t="s">
        <v>1355</v>
      </c>
      <c r="K610" s="92">
        <v>111</v>
      </c>
      <c r="L610" s="91">
        <f t="shared" si="64"/>
        <v>6.2</v>
      </c>
      <c r="M610" s="91">
        <f t="shared" si="65"/>
        <v>6.2</v>
      </c>
    </row>
    <row r="611" spans="1:13" x14ac:dyDescent="0.2">
      <c r="A611" s="58" t="s">
        <v>1953</v>
      </c>
      <c r="B611" s="59">
        <v>44247</v>
      </c>
      <c r="C611" s="58" t="s">
        <v>1954</v>
      </c>
      <c r="D611" s="92" t="s">
        <v>1426</v>
      </c>
      <c r="E611" s="58" t="str">
        <f t="shared" si="60"/>
        <v>Johan Spyker</v>
      </c>
      <c r="F611" s="58" t="str">
        <f t="shared" si="61"/>
        <v>Kotze</v>
      </c>
      <c r="G611" s="58" t="str">
        <f t="shared" si="62"/>
        <v>Men Senior</v>
      </c>
      <c r="H611" s="58" t="str">
        <f t="shared" si="63"/>
        <v>Okahandja</v>
      </c>
      <c r="I611" s="92"/>
      <c r="J611" s="92" t="s">
        <v>1371</v>
      </c>
      <c r="K611" s="92">
        <v>103</v>
      </c>
      <c r="L611" s="91">
        <f t="shared" si="64"/>
        <v>9.6999999999999993</v>
      </c>
      <c r="M611" s="91">
        <f t="shared" si="65"/>
        <v>9.6999999999999993</v>
      </c>
    </row>
    <row r="612" spans="1:13" x14ac:dyDescent="0.2">
      <c r="A612" s="58" t="s">
        <v>1953</v>
      </c>
      <c r="B612" s="59">
        <v>44247</v>
      </c>
      <c r="C612" s="58" t="s">
        <v>1954</v>
      </c>
      <c r="D612" s="92" t="s">
        <v>754</v>
      </c>
      <c r="E612" s="58" t="str">
        <f t="shared" si="60"/>
        <v>Heiko</v>
      </c>
      <c r="F612" s="58" t="str">
        <f t="shared" si="61"/>
        <v>Doll</v>
      </c>
      <c r="G612" s="58" t="str">
        <f t="shared" si="62"/>
        <v>Men Veteran</v>
      </c>
      <c r="H612" s="58" t="str">
        <f t="shared" si="63"/>
        <v>Okahandja</v>
      </c>
      <c r="I612" s="92"/>
      <c r="J612" s="92" t="s">
        <v>1355</v>
      </c>
      <c r="K612" s="92">
        <v>65</v>
      </c>
      <c r="L612" s="91">
        <f t="shared" si="64"/>
        <v>1</v>
      </c>
      <c r="M612" s="91">
        <f t="shared" si="65"/>
        <v>1</v>
      </c>
    </row>
    <row r="613" spans="1:13" x14ac:dyDescent="0.2">
      <c r="A613" s="58" t="s">
        <v>1953</v>
      </c>
      <c r="B613" s="59">
        <v>44247</v>
      </c>
      <c r="C613" s="58" t="s">
        <v>1954</v>
      </c>
      <c r="D613" s="92" t="s">
        <v>754</v>
      </c>
      <c r="E613" s="58" t="str">
        <f t="shared" si="60"/>
        <v>Heiko</v>
      </c>
      <c r="F613" s="58" t="str">
        <f t="shared" si="61"/>
        <v>Doll</v>
      </c>
      <c r="G613" s="58" t="str">
        <f t="shared" si="62"/>
        <v>Men Veteran</v>
      </c>
      <c r="H613" s="58" t="str">
        <f t="shared" si="63"/>
        <v>Okahandja</v>
      </c>
      <c r="I613" s="92"/>
      <c r="J613" s="92" t="s">
        <v>1355</v>
      </c>
      <c r="K613" s="92">
        <v>143</v>
      </c>
      <c r="L613" s="91">
        <f t="shared" si="64"/>
        <v>14.8</v>
      </c>
      <c r="M613" s="91">
        <f t="shared" si="65"/>
        <v>14.8</v>
      </c>
    </row>
    <row r="614" spans="1:13" x14ac:dyDescent="0.2">
      <c r="A614" s="58" t="s">
        <v>1953</v>
      </c>
      <c r="B614" s="59">
        <v>44247</v>
      </c>
      <c r="C614" s="58" t="s">
        <v>1954</v>
      </c>
      <c r="D614" s="92" t="s">
        <v>754</v>
      </c>
      <c r="E614" s="58" t="str">
        <f t="shared" si="60"/>
        <v>Heiko</v>
      </c>
      <c r="F614" s="58" t="str">
        <f t="shared" si="61"/>
        <v>Doll</v>
      </c>
      <c r="G614" s="58" t="str">
        <f t="shared" si="62"/>
        <v>Men Veteran</v>
      </c>
      <c r="H614" s="58" t="str">
        <f t="shared" si="63"/>
        <v>Okahandja</v>
      </c>
      <c r="I614" s="92" t="s">
        <v>2003</v>
      </c>
      <c r="J614" s="92"/>
      <c r="K614" s="92">
        <v>41</v>
      </c>
      <c r="L614" s="91">
        <f t="shared" si="64"/>
        <v>0.7</v>
      </c>
      <c r="M614" s="91">
        <f t="shared" si="65"/>
        <v>0.7</v>
      </c>
    </row>
    <row r="615" spans="1:13" x14ac:dyDescent="0.2">
      <c r="A615" s="58" t="s">
        <v>1953</v>
      </c>
      <c r="B615" s="59">
        <v>44247</v>
      </c>
      <c r="C615" s="58" t="s">
        <v>1954</v>
      </c>
      <c r="D615" s="92" t="s">
        <v>1801</v>
      </c>
      <c r="E615" s="58" t="str">
        <f t="shared" si="60"/>
        <v>Heiko Jnr</v>
      </c>
      <c r="F615" s="58" t="str">
        <f t="shared" si="61"/>
        <v>Doll</v>
      </c>
      <c r="G615" s="58" t="str">
        <f t="shared" si="62"/>
        <v>Men U/16</v>
      </c>
      <c r="H615" s="58" t="str">
        <f t="shared" si="63"/>
        <v>Okahandja</v>
      </c>
      <c r="I615" s="92" t="s">
        <v>7</v>
      </c>
      <c r="J615" s="92"/>
      <c r="K615" s="92">
        <v>32</v>
      </c>
      <c r="L615" s="91">
        <f t="shared" si="64"/>
        <v>1</v>
      </c>
      <c r="M615" s="91">
        <f t="shared" si="65"/>
        <v>1</v>
      </c>
    </row>
    <row r="616" spans="1:13" x14ac:dyDescent="0.2">
      <c r="A616" s="58" t="s">
        <v>1953</v>
      </c>
      <c r="B616" s="59">
        <v>44247</v>
      </c>
      <c r="C616" s="58" t="s">
        <v>1954</v>
      </c>
      <c r="D616" s="92" t="s">
        <v>1600</v>
      </c>
      <c r="E616" s="58" t="str">
        <f t="shared" si="60"/>
        <v>Tinus</v>
      </c>
      <c r="F616" s="58" t="str">
        <f t="shared" si="61"/>
        <v>Du Plessis</v>
      </c>
      <c r="G616" s="58" t="str">
        <f t="shared" si="62"/>
        <v>Men Senior</v>
      </c>
      <c r="H616" s="58" t="str">
        <f t="shared" si="63"/>
        <v>Okahandja</v>
      </c>
      <c r="I616" s="92"/>
      <c r="J616" s="92"/>
      <c r="K616" s="92"/>
      <c r="L616" s="91" t="str">
        <f t="shared" si="64"/>
        <v/>
      </c>
      <c r="M616" s="91" t="str">
        <f t="shared" si="65"/>
        <v/>
      </c>
    </row>
    <row r="617" spans="1:13" x14ac:dyDescent="0.2">
      <c r="A617" s="58" t="s">
        <v>1953</v>
      </c>
      <c r="B617" s="59">
        <v>44247</v>
      </c>
      <c r="C617" s="58" t="s">
        <v>1954</v>
      </c>
      <c r="D617" s="92" t="s">
        <v>657</v>
      </c>
      <c r="E617" s="58" t="str">
        <f t="shared" si="60"/>
        <v>Gerrit</v>
      </c>
      <c r="F617" s="58" t="str">
        <f t="shared" si="61"/>
        <v>Viljoen</v>
      </c>
      <c r="G617" s="58" t="str">
        <f t="shared" si="62"/>
        <v>Men Grand Masters</v>
      </c>
      <c r="H617" s="58" t="str">
        <f t="shared" si="63"/>
        <v>Okahandja</v>
      </c>
      <c r="I617" s="92"/>
      <c r="J617" s="92" t="s">
        <v>1355</v>
      </c>
      <c r="K617" s="92">
        <v>144</v>
      </c>
      <c r="L617" s="91">
        <f t="shared" si="64"/>
        <v>15.1</v>
      </c>
      <c r="M617" s="91">
        <f t="shared" si="65"/>
        <v>15.1</v>
      </c>
    </row>
    <row r="618" spans="1:13" x14ac:dyDescent="0.2">
      <c r="A618" s="58" t="s">
        <v>1953</v>
      </c>
      <c r="B618" s="59">
        <v>44247</v>
      </c>
      <c r="C618" s="58" t="s">
        <v>1954</v>
      </c>
      <c r="D618" s="92" t="s">
        <v>657</v>
      </c>
      <c r="E618" s="58" t="str">
        <f t="shared" si="60"/>
        <v>Gerrit</v>
      </c>
      <c r="F618" s="58" t="str">
        <f t="shared" si="61"/>
        <v>Viljoen</v>
      </c>
      <c r="G618" s="58" t="str">
        <f t="shared" si="62"/>
        <v>Men Grand Masters</v>
      </c>
      <c r="H618" s="58" t="str">
        <f t="shared" si="63"/>
        <v>Okahandja</v>
      </c>
      <c r="I618" s="92"/>
      <c r="J618" s="92" t="s">
        <v>1355</v>
      </c>
      <c r="K618" s="92">
        <v>138</v>
      </c>
      <c r="L618" s="91">
        <f t="shared" si="64"/>
        <v>13.1</v>
      </c>
      <c r="M618" s="91">
        <f t="shared" si="65"/>
        <v>13.1</v>
      </c>
    </row>
    <row r="619" spans="1:13" x14ac:dyDescent="0.2">
      <c r="A619" s="58" t="s">
        <v>1953</v>
      </c>
      <c r="B619" s="59">
        <v>44247</v>
      </c>
      <c r="C619" s="58" t="s">
        <v>1954</v>
      </c>
      <c r="D619" s="92" t="s">
        <v>657</v>
      </c>
      <c r="E619" s="58" t="str">
        <f t="shared" si="60"/>
        <v>Gerrit</v>
      </c>
      <c r="F619" s="58" t="str">
        <f t="shared" si="61"/>
        <v>Viljoen</v>
      </c>
      <c r="G619" s="58" t="str">
        <f t="shared" si="62"/>
        <v>Men Grand Masters</v>
      </c>
      <c r="H619" s="58" t="str">
        <f t="shared" si="63"/>
        <v>Okahandja</v>
      </c>
      <c r="I619" s="92"/>
      <c r="J619" s="92" t="s">
        <v>8</v>
      </c>
      <c r="K619" s="92">
        <v>82</v>
      </c>
      <c r="L619" s="91">
        <f t="shared" si="64"/>
        <v>4.4000000000000004</v>
      </c>
      <c r="M619" s="91">
        <f t="shared" si="65"/>
        <v>4.4000000000000004</v>
      </c>
    </row>
    <row r="620" spans="1:13" x14ac:dyDescent="0.2">
      <c r="A620" s="58" t="s">
        <v>1953</v>
      </c>
      <c r="B620" s="59">
        <v>44247</v>
      </c>
      <c r="C620" s="58" t="s">
        <v>1954</v>
      </c>
      <c r="D620" s="92" t="s">
        <v>657</v>
      </c>
      <c r="E620" s="58" t="str">
        <f t="shared" si="60"/>
        <v>Gerrit</v>
      </c>
      <c r="F620" s="58" t="str">
        <f t="shared" si="61"/>
        <v>Viljoen</v>
      </c>
      <c r="G620" s="58" t="str">
        <f t="shared" si="62"/>
        <v>Men Grand Masters</v>
      </c>
      <c r="H620" s="58" t="str">
        <f t="shared" si="63"/>
        <v>Okahandja</v>
      </c>
      <c r="I620" s="92"/>
      <c r="J620" s="92" t="s">
        <v>8</v>
      </c>
      <c r="K620" s="92">
        <v>84</v>
      </c>
      <c r="L620" s="91">
        <f t="shared" si="64"/>
        <v>4.7</v>
      </c>
      <c r="M620" s="91">
        <f t="shared" si="65"/>
        <v>4.7</v>
      </c>
    </row>
    <row r="621" spans="1:13" x14ac:dyDescent="0.2">
      <c r="A621" s="58" t="s">
        <v>1953</v>
      </c>
      <c r="B621" s="59">
        <v>44247</v>
      </c>
      <c r="C621" s="58" t="s">
        <v>1954</v>
      </c>
      <c r="D621" s="92" t="s">
        <v>1812</v>
      </c>
      <c r="E621" s="58" t="str">
        <f t="shared" si="60"/>
        <v>Wenzel</v>
      </c>
      <c r="F621" s="58" t="str">
        <f t="shared" si="61"/>
        <v>Smal</v>
      </c>
      <c r="G621" s="58" t="str">
        <f t="shared" si="62"/>
        <v>Men Senior</v>
      </c>
      <c r="H621" s="58" t="str">
        <f t="shared" si="63"/>
        <v>Welwitschia</v>
      </c>
      <c r="I621" s="92"/>
      <c r="J621" s="92" t="s">
        <v>1355</v>
      </c>
      <c r="K621" s="92">
        <v>102</v>
      </c>
      <c r="L621" s="91">
        <f t="shared" si="64"/>
        <v>4.5999999999999996</v>
      </c>
      <c r="M621" s="91">
        <f t="shared" si="65"/>
        <v>4.5999999999999996</v>
      </c>
    </row>
    <row r="622" spans="1:13" x14ac:dyDescent="0.2">
      <c r="A622" s="58" t="s">
        <v>1953</v>
      </c>
      <c r="B622" s="59">
        <v>44247</v>
      </c>
      <c r="C622" s="58" t="s">
        <v>1954</v>
      </c>
      <c r="D622" s="92" t="s">
        <v>1812</v>
      </c>
      <c r="E622" s="58" t="str">
        <f t="shared" si="60"/>
        <v>Wenzel</v>
      </c>
      <c r="F622" s="58" t="str">
        <f t="shared" si="61"/>
        <v>Smal</v>
      </c>
      <c r="G622" s="58" t="str">
        <f t="shared" si="62"/>
        <v>Men Senior</v>
      </c>
      <c r="H622" s="58" t="str">
        <f t="shared" si="63"/>
        <v>Welwitschia</v>
      </c>
      <c r="I622" s="92"/>
      <c r="J622" s="92" t="s">
        <v>1355</v>
      </c>
      <c r="K622" s="92">
        <v>114</v>
      </c>
      <c r="L622" s="91">
        <f t="shared" si="64"/>
        <v>6.8</v>
      </c>
      <c r="M622" s="91">
        <f t="shared" si="65"/>
        <v>6.8</v>
      </c>
    </row>
    <row r="623" spans="1:13" x14ac:dyDescent="0.2">
      <c r="A623" s="58" t="s">
        <v>1953</v>
      </c>
      <c r="B623" s="59">
        <v>44247</v>
      </c>
      <c r="C623" s="58" t="s">
        <v>1954</v>
      </c>
      <c r="D623" s="92" t="s">
        <v>1812</v>
      </c>
      <c r="E623" s="58" t="str">
        <f t="shared" si="60"/>
        <v>Wenzel</v>
      </c>
      <c r="F623" s="58" t="str">
        <f t="shared" si="61"/>
        <v>Smal</v>
      </c>
      <c r="G623" s="58" t="str">
        <f t="shared" si="62"/>
        <v>Men Senior</v>
      </c>
      <c r="H623" s="58" t="str">
        <f t="shared" si="63"/>
        <v>Welwitschia</v>
      </c>
      <c r="I623" s="92"/>
      <c r="J623" s="92" t="s">
        <v>1355</v>
      </c>
      <c r="K623" s="92">
        <v>134</v>
      </c>
      <c r="L623" s="91">
        <f t="shared" si="64"/>
        <v>11.8</v>
      </c>
      <c r="M623" s="91">
        <f t="shared" si="65"/>
        <v>11.8</v>
      </c>
    </row>
    <row r="624" spans="1:13" x14ac:dyDescent="0.2">
      <c r="A624" s="58" t="s">
        <v>1953</v>
      </c>
      <c r="B624" s="59">
        <v>44247</v>
      </c>
      <c r="C624" s="58" t="s">
        <v>1954</v>
      </c>
      <c r="D624" s="92" t="s">
        <v>1812</v>
      </c>
      <c r="E624" s="58" t="str">
        <f t="shared" si="60"/>
        <v>Wenzel</v>
      </c>
      <c r="F624" s="58" t="str">
        <f t="shared" si="61"/>
        <v>Smal</v>
      </c>
      <c r="G624" s="58" t="str">
        <f t="shared" si="62"/>
        <v>Men Senior</v>
      </c>
      <c r="H624" s="58" t="str">
        <f t="shared" si="63"/>
        <v>Welwitschia</v>
      </c>
      <c r="I624" s="92"/>
      <c r="J624" s="92" t="s">
        <v>8</v>
      </c>
      <c r="K624" s="92">
        <v>69</v>
      </c>
      <c r="L624" s="91">
        <f t="shared" si="64"/>
        <v>2.6</v>
      </c>
      <c r="M624" s="91">
        <f t="shared" si="65"/>
        <v>2.6</v>
      </c>
    </row>
    <row r="625" spans="1:13" x14ac:dyDescent="0.2">
      <c r="A625" s="58" t="s">
        <v>1953</v>
      </c>
      <c r="B625" s="59">
        <v>44247</v>
      </c>
      <c r="C625" s="58" t="s">
        <v>1954</v>
      </c>
      <c r="D625" s="92" t="s">
        <v>1878</v>
      </c>
      <c r="E625" s="58" t="str">
        <f t="shared" si="60"/>
        <v>Terence</v>
      </c>
      <c r="F625" s="58" t="str">
        <f t="shared" si="61"/>
        <v>Knowles</v>
      </c>
      <c r="G625" s="58" t="str">
        <f t="shared" si="62"/>
        <v>Men Senior</v>
      </c>
      <c r="H625" s="58" t="str">
        <f t="shared" si="63"/>
        <v>Orca Angling Club</v>
      </c>
      <c r="I625" s="92"/>
      <c r="J625" s="92" t="s">
        <v>1356</v>
      </c>
      <c r="K625" s="92">
        <v>113</v>
      </c>
      <c r="L625" s="91">
        <f t="shared" si="64"/>
        <v>5.7</v>
      </c>
      <c r="M625" s="91">
        <f t="shared" si="65"/>
        <v>5.7</v>
      </c>
    </row>
    <row r="626" spans="1:13" x14ac:dyDescent="0.2">
      <c r="A626" s="58" t="s">
        <v>1953</v>
      </c>
      <c r="B626" s="59">
        <v>44247</v>
      </c>
      <c r="C626" s="58" t="s">
        <v>1954</v>
      </c>
      <c r="D626" s="92" t="s">
        <v>1878</v>
      </c>
      <c r="E626" s="58" t="str">
        <f t="shared" si="60"/>
        <v>Terence</v>
      </c>
      <c r="F626" s="58" t="str">
        <f t="shared" si="61"/>
        <v>Knowles</v>
      </c>
      <c r="G626" s="58" t="str">
        <f t="shared" si="62"/>
        <v>Men Senior</v>
      </c>
      <c r="H626" s="58" t="str">
        <f t="shared" si="63"/>
        <v>Orca Angling Club</v>
      </c>
      <c r="I626" s="92"/>
      <c r="J626" s="92" t="s">
        <v>1356</v>
      </c>
      <c r="K626" s="92">
        <v>92</v>
      </c>
      <c r="L626" s="91">
        <f t="shared" si="64"/>
        <v>2.8</v>
      </c>
      <c r="M626" s="91">
        <f t="shared" si="65"/>
        <v>2.8</v>
      </c>
    </row>
    <row r="627" spans="1:13" x14ac:dyDescent="0.2">
      <c r="A627" s="58" t="s">
        <v>1953</v>
      </c>
      <c r="B627" s="59">
        <v>44247</v>
      </c>
      <c r="C627" s="58" t="s">
        <v>1954</v>
      </c>
      <c r="D627" s="92" t="s">
        <v>703</v>
      </c>
      <c r="E627" s="58" t="str">
        <f t="shared" si="60"/>
        <v>Andre</v>
      </c>
      <c r="F627" s="58" t="str">
        <f t="shared" si="61"/>
        <v>Muller</v>
      </c>
      <c r="G627" s="58" t="str">
        <f t="shared" si="62"/>
        <v>Men Grand Masters</v>
      </c>
      <c r="H627" s="58" t="str">
        <f t="shared" si="63"/>
        <v>Welwitschia</v>
      </c>
      <c r="I627" s="92"/>
      <c r="J627" s="92" t="s">
        <v>1355</v>
      </c>
      <c r="K627" s="92">
        <v>83</v>
      </c>
      <c r="L627" s="91">
        <f t="shared" si="64"/>
        <v>2.2999999999999998</v>
      </c>
      <c r="M627" s="91">
        <f t="shared" si="65"/>
        <v>2.2999999999999998</v>
      </c>
    </row>
    <row r="628" spans="1:13" x14ac:dyDescent="0.2">
      <c r="A628" s="58" t="s">
        <v>1953</v>
      </c>
      <c r="B628" s="59">
        <v>44247</v>
      </c>
      <c r="C628" s="58" t="s">
        <v>1954</v>
      </c>
      <c r="D628" s="92" t="s">
        <v>961</v>
      </c>
      <c r="E628" s="58" t="str">
        <f t="shared" si="60"/>
        <v>Wilfred</v>
      </c>
      <c r="F628" s="58" t="str">
        <f t="shared" si="61"/>
        <v>Matthys</v>
      </c>
      <c r="G628" s="58" t="str">
        <f t="shared" si="62"/>
        <v>Men Veteran</v>
      </c>
      <c r="H628" s="58" t="str">
        <f t="shared" si="63"/>
        <v>Welwitschia</v>
      </c>
      <c r="I628" s="92"/>
      <c r="J628" s="92" t="s">
        <v>8</v>
      </c>
      <c r="K628" s="92">
        <v>65</v>
      </c>
      <c r="L628" s="91">
        <f t="shared" si="64"/>
        <v>2.2000000000000002</v>
      </c>
      <c r="M628" s="91">
        <f t="shared" si="65"/>
        <v>2.2000000000000002</v>
      </c>
    </row>
    <row r="629" spans="1:13" x14ac:dyDescent="0.2">
      <c r="A629" s="58" t="s">
        <v>1953</v>
      </c>
      <c r="B629" s="59">
        <v>44247</v>
      </c>
      <c r="C629" s="58" t="s">
        <v>1954</v>
      </c>
      <c r="D629" s="92" t="s">
        <v>1641</v>
      </c>
      <c r="E629" s="58" t="str">
        <f t="shared" si="60"/>
        <v>Daniel</v>
      </c>
      <c r="F629" s="58" t="str">
        <f t="shared" si="61"/>
        <v>Pretorius</v>
      </c>
      <c r="G629" s="58" t="str">
        <f t="shared" si="62"/>
        <v>Men Senior</v>
      </c>
      <c r="H629" s="58" t="str">
        <f t="shared" si="63"/>
        <v>Welwitschia</v>
      </c>
      <c r="I629" s="92"/>
      <c r="J629" s="92"/>
      <c r="K629" s="92"/>
      <c r="L629" s="91" t="str">
        <f t="shared" si="64"/>
        <v/>
      </c>
      <c r="M629" s="91" t="str">
        <f t="shared" si="65"/>
        <v/>
      </c>
    </row>
    <row r="630" spans="1:13" x14ac:dyDescent="0.2">
      <c r="A630" s="58" t="s">
        <v>1953</v>
      </c>
      <c r="B630" s="59">
        <v>44247</v>
      </c>
      <c r="C630" s="58" t="s">
        <v>1954</v>
      </c>
      <c r="D630" s="92" t="s">
        <v>1641</v>
      </c>
      <c r="E630" s="58" t="str">
        <f t="shared" si="60"/>
        <v>Daniel</v>
      </c>
      <c r="F630" s="58" t="str">
        <f t="shared" si="61"/>
        <v>Pretorius</v>
      </c>
      <c r="G630" s="58" t="str">
        <f t="shared" si="62"/>
        <v>Men Senior</v>
      </c>
      <c r="H630" s="58" t="str">
        <f t="shared" si="63"/>
        <v>Welwitschia</v>
      </c>
      <c r="I630" s="92"/>
      <c r="J630" s="92"/>
      <c r="K630" s="92"/>
      <c r="L630" s="91" t="str">
        <f t="shared" si="64"/>
        <v/>
      </c>
      <c r="M630" s="91" t="str">
        <f t="shared" si="65"/>
        <v/>
      </c>
    </row>
    <row r="631" spans="1:13" x14ac:dyDescent="0.2">
      <c r="A631" s="58" t="s">
        <v>1953</v>
      </c>
      <c r="B631" s="59">
        <v>44247</v>
      </c>
      <c r="C631" s="58" t="s">
        <v>1954</v>
      </c>
      <c r="D631" s="92" t="s">
        <v>1609</v>
      </c>
      <c r="E631" s="58" t="str">
        <f t="shared" si="60"/>
        <v>GJ</v>
      </c>
      <c r="F631" s="58" t="str">
        <f t="shared" si="61"/>
        <v>Oosthuizen</v>
      </c>
      <c r="G631" s="58" t="str">
        <f t="shared" si="62"/>
        <v>Men Senior</v>
      </c>
      <c r="H631" s="58" t="str">
        <f t="shared" si="63"/>
        <v>Welwitschia</v>
      </c>
      <c r="I631" s="92" t="s">
        <v>2003</v>
      </c>
      <c r="J631" s="92"/>
      <c r="K631" s="92">
        <v>45</v>
      </c>
      <c r="L631" s="91">
        <f t="shared" si="64"/>
        <v>0.9</v>
      </c>
      <c r="M631" s="91">
        <f t="shared" si="65"/>
        <v>0.9</v>
      </c>
    </row>
    <row r="632" spans="1:13" x14ac:dyDescent="0.2">
      <c r="A632" s="58" t="s">
        <v>1953</v>
      </c>
      <c r="B632" s="59">
        <v>44247</v>
      </c>
      <c r="C632" s="58" t="s">
        <v>1954</v>
      </c>
      <c r="D632" s="92" t="s">
        <v>1724</v>
      </c>
      <c r="E632" s="58" t="str">
        <f t="shared" si="60"/>
        <v>Riaan</v>
      </c>
      <c r="F632" s="58" t="str">
        <f t="shared" si="61"/>
        <v>Van Rhyn</v>
      </c>
      <c r="G632" s="58" t="str">
        <f t="shared" si="62"/>
        <v>Men Senior</v>
      </c>
      <c r="H632" s="58" t="str">
        <f t="shared" si="63"/>
        <v>Welwitschia</v>
      </c>
      <c r="I632" s="92" t="s">
        <v>2003</v>
      </c>
      <c r="J632" s="92"/>
      <c r="K632" s="92">
        <v>42</v>
      </c>
      <c r="L632" s="91">
        <f t="shared" si="64"/>
        <v>0.8</v>
      </c>
      <c r="M632" s="91">
        <f t="shared" si="65"/>
        <v>0.8</v>
      </c>
    </row>
    <row r="633" spans="1:13" x14ac:dyDescent="0.2">
      <c r="A633" s="58" t="s">
        <v>1953</v>
      </c>
      <c r="B633" s="59">
        <v>44247</v>
      </c>
      <c r="C633" s="58" t="s">
        <v>1954</v>
      </c>
      <c r="D633" s="92" t="s">
        <v>514</v>
      </c>
      <c r="E633" s="58" t="str">
        <f t="shared" si="60"/>
        <v>Willem</v>
      </c>
      <c r="F633" s="58" t="str">
        <f t="shared" si="61"/>
        <v>Steyn</v>
      </c>
      <c r="G633" s="58" t="str">
        <f t="shared" si="62"/>
        <v>Men Veteran</v>
      </c>
      <c r="H633" s="58" t="str">
        <f t="shared" si="63"/>
        <v>Welwitschia</v>
      </c>
      <c r="I633" s="92"/>
      <c r="J633" s="92" t="s">
        <v>1356</v>
      </c>
      <c r="K633" s="92">
        <v>118</v>
      </c>
      <c r="L633" s="91">
        <f t="shared" si="64"/>
        <v>6.6</v>
      </c>
      <c r="M633" s="91">
        <f t="shared" si="65"/>
        <v>6.6</v>
      </c>
    </row>
    <row r="634" spans="1:13" x14ac:dyDescent="0.2">
      <c r="A634" s="58" t="s">
        <v>1953</v>
      </c>
      <c r="B634" s="59">
        <v>44247</v>
      </c>
      <c r="C634" s="58" t="s">
        <v>1954</v>
      </c>
      <c r="D634" s="92" t="s">
        <v>514</v>
      </c>
      <c r="E634" s="58" t="str">
        <f t="shared" si="60"/>
        <v>Willem</v>
      </c>
      <c r="F634" s="58" t="str">
        <f t="shared" si="61"/>
        <v>Steyn</v>
      </c>
      <c r="G634" s="58" t="str">
        <f t="shared" si="62"/>
        <v>Men Veteran</v>
      </c>
      <c r="H634" s="58" t="str">
        <f t="shared" si="63"/>
        <v>Welwitschia</v>
      </c>
      <c r="I634" s="92"/>
      <c r="J634" s="92" t="s">
        <v>1356</v>
      </c>
      <c r="K634" s="92">
        <v>110</v>
      </c>
      <c r="L634" s="91">
        <f t="shared" si="64"/>
        <v>5.2</v>
      </c>
      <c r="M634" s="91">
        <f t="shared" si="65"/>
        <v>5.2</v>
      </c>
    </row>
    <row r="635" spans="1:13" x14ac:dyDescent="0.2">
      <c r="A635" s="58" t="s">
        <v>1953</v>
      </c>
      <c r="B635" s="59">
        <v>44247</v>
      </c>
      <c r="C635" s="58" t="s">
        <v>1954</v>
      </c>
      <c r="D635" s="92" t="s">
        <v>514</v>
      </c>
      <c r="E635" s="58" t="str">
        <f t="shared" si="60"/>
        <v>Willem</v>
      </c>
      <c r="F635" s="58" t="str">
        <f t="shared" si="61"/>
        <v>Steyn</v>
      </c>
      <c r="G635" s="58" t="str">
        <f t="shared" si="62"/>
        <v>Men Veteran</v>
      </c>
      <c r="H635" s="58" t="str">
        <f t="shared" si="63"/>
        <v>Welwitschia</v>
      </c>
      <c r="I635" s="92"/>
      <c r="J635" s="92" t="s">
        <v>1356</v>
      </c>
      <c r="K635" s="92">
        <v>98</v>
      </c>
      <c r="L635" s="91">
        <f t="shared" si="64"/>
        <v>3.4</v>
      </c>
      <c r="M635" s="91">
        <f t="shared" si="65"/>
        <v>3.4</v>
      </c>
    </row>
    <row r="636" spans="1:13" x14ac:dyDescent="0.2">
      <c r="A636" s="58" t="s">
        <v>1953</v>
      </c>
      <c r="B636" s="59">
        <v>44247</v>
      </c>
      <c r="C636" s="58" t="s">
        <v>1954</v>
      </c>
      <c r="D636" s="92" t="s">
        <v>514</v>
      </c>
      <c r="E636" s="58" t="str">
        <f t="shared" si="60"/>
        <v>Willem</v>
      </c>
      <c r="F636" s="58" t="str">
        <f t="shared" si="61"/>
        <v>Steyn</v>
      </c>
      <c r="G636" s="58" t="str">
        <f t="shared" si="62"/>
        <v>Men Veteran</v>
      </c>
      <c r="H636" s="58" t="str">
        <f t="shared" si="63"/>
        <v>Welwitschia</v>
      </c>
      <c r="I636" s="92"/>
      <c r="J636" s="92"/>
      <c r="K636" s="92"/>
      <c r="L636" s="91" t="str">
        <f t="shared" si="64"/>
        <v/>
      </c>
      <c r="M636" s="91" t="str">
        <f t="shared" si="65"/>
        <v/>
      </c>
    </row>
    <row r="637" spans="1:13" x14ac:dyDescent="0.2">
      <c r="A637" s="58" t="s">
        <v>1953</v>
      </c>
      <c r="B637" s="59">
        <v>44247</v>
      </c>
      <c r="C637" s="58" t="s">
        <v>1954</v>
      </c>
      <c r="D637" s="92" t="s">
        <v>514</v>
      </c>
      <c r="E637" s="58" t="str">
        <f t="shared" si="60"/>
        <v>Willem</v>
      </c>
      <c r="F637" s="58" t="str">
        <f t="shared" si="61"/>
        <v>Steyn</v>
      </c>
      <c r="G637" s="58" t="str">
        <f t="shared" si="62"/>
        <v>Men Veteran</v>
      </c>
      <c r="H637" s="58" t="str">
        <f t="shared" si="63"/>
        <v>Welwitschia</v>
      </c>
      <c r="I637" s="92"/>
      <c r="J637" s="92" t="s">
        <v>1355</v>
      </c>
      <c r="K637" s="92">
        <v>147</v>
      </c>
      <c r="L637" s="91">
        <f t="shared" si="64"/>
        <v>16.2</v>
      </c>
      <c r="M637" s="91">
        <f t="shared" si="65"/>
        <v>16.2</v>
      </c>
    </row>
    <row r="638" spans="1:13" x14ac:dyDescent="0.2">
      <c r="A638" s="58" t="s">
        <v>1953</v>
      </c>
      <c r="B638" s="59">
        <v>44247</v>
      </c>
      <c r="C638" s="58" t="s">
        <v>1954</v>
      </c>
      <c r="D638" s="92" t="s">
        <v>514</v>
      </c>
      <c r="E638" s="58" t="str">
        <f t="shared" si="60"/>
        <v>Willem</v>
      </c>
      <c r="F638" s="58" t="str">
        <f t="shared" si="61"/>
        <v>Steyn</v>
      </c>
      <c r="G638" s="58" t="str">
        <f t="shared" si="62"/>
        <v>Men Veteran</v>
      </c>
      <c r="H638" s="58" t="str">
        <f t="shared" si="63"/>
        <v>Welwitschia</v>
      </c>
      <c r="I638" s="92"/>
      <c r="J638" s="92" t="s">
        <v>8</v>
      </c>
      <c r="K638" s="92">
        <v>78</v>
      </c>
      <c r="L638" s="91">
        <f t="shared" si="64"/>
        <v>3.8</v>
      </c>
      <c r="M638" s="91">
        <f t="shared" si="65"/>
        <v>3.8</v>
      </c>
    </row>
    <row r="639" spans="1:13" x14ac:dyDescent="0.2">
      <c r="A639" s="58" t="s">
        <v>1953</v>
      </c>
      <c r="B639" s="59">
        <v>44247</v>
      </c>
      <c r="C639" s="58" t="s">
        <v>1954</v>
      </c>
      <c r="D639" s="92" t="s">
        <v>571</v>
      </c>
      <c r="E639" s="58" t="str">
        <f t="shared" si="60"/>
        <v>Carlien</v>
      </c>
      <c r="F639" s="58" t="str">
        <f t="shared" si="61"/>
        <v>Steyn</v>
      </c>
      <c r="G639" s="58" t="str">
        <f t="shared" si="62"/>
        <v>Ladies Veteran</v>
      </c>
      <c r="H639" s="58" t="str">
        <f t="shared" si="63"/>
        <v>Welwitschia</v>
      </c>
      <c r="I639" s="92"/>
      <c r="J639" s="92" t="s">
        <v>1355</v>
      </c>
      <c r="K639" s="92">
        <v>98</v>
      </c>
      <c r="L639" s="91">
        <f t="shared" si="64"/>
        <v>4</v>
      </c>
      <c r="M639" s="91">
        <f t="shared" si="65"/>
        <v>4</v>
      </c>
    </row>
    <row r="640" spans="1:13" x14ac:dyDescent="0.2">
      <c r="A640" s="58" t="s">
        <v>1953</v>
      </c>
      <c r="B640" s="59">
        <v>44247</v>
      </c>
      <c r="C640" s="58" t="s">
        <v>1954</v>
      </c>
      <c r="D640" s="92" t="s">
        <v>571</v>
      </c>
      <c r="E640" s="58" t="str">
        <f t="shared" si="60"/>
        <v>Carlien</v>
      </c>
      <c r="F640" s="58" t="str">
        <f t="shared" si="61"/>
        <v>Steyn</v>
      </c>
      <c r="G640" s="58" t="str">
        <f t="shared" si="62"/>
        <v>Ladies Veteran</v>
      </c>
      <c r="H640" s="58" t="str">
        <f t="shared" si="63"/>
        <v>Welwitschia</v>
      </c>
      <c r="I640" s="92"/>
      <c r="J640" s="92" t="s">
        <v>1355</v>
      </c>
      <c r="K640" s="92">
        <v>86</v>
      </c>
      <c r="L640" s="91">
        <f t="shared" si="64"/>
        <v>2.6</v>
      </c>
      <c r="M640" s="91">
        <f t="shared" si="65"/>
        <v>2.6</v>
      </c>
    </row>
    <row r="641" spans="1:13" x14ac:dyDescent="0.2">
      <c r="A641" s="58" t="s">
        <v>1953</v>
      </c>
      <c r="B641" s="59">
        <v>44247</v>
      </c>
      <c r="C641" s="58" t="s">
        <v>1954</v>
      </c>
      <c r="D641" s="92" t="s">
        <v>571</v>
      </c>
      <c r="E641" s="58" t="str">
        <f t="shared" si="60"/>
        <v>Carlien</v>
      </c>
      <c r="F641" s="58" t="str">
        <f t="shared" si="61"/>
        <v>Steyn</v>
      </c>
      <c r="G641" s="58" t="str">
        <f t="shared" si="62"/>
        <v>Ladies Veteran</v>
      </c>
      <c r="H641" s="58" t="str">
        <f t="shared" si="63"/>
        <v>Welwitschia</v>
      </c>
      <c r="I641" s="92"/>
      <c r="J641" s="92"/>
      <c r="K641" s="92"/>
      <c r="L641" s="91" t="str">
        <f t="shared" si="64"/>
        <v/>
      </c>
      <c r="M641" s="91" t="str">
        <f t="shared" si="65"/>
        <v/>
      </c>
    </row>
    <row r="642" spans="1:13" x14ac:dyDescent="0.2">
      <c r="A642" s="58" t="s">
        <v>1953</v>
      </c>
      <c r="B642" s="59">
        <v>44247</v>
      </c>
      <c r="C642" s="58" t="s">
        <v>1954</v>
      </c>
      <c r="D642" s="92" t="s">
        <v>571</v>
      </c>
      <c r="E642" s="58" t="str">
        <f t="shared" si="60"/>
        <v>Carlien</v>
      </c>
      <c r="F642" s="58" t="str">
        <f t="shared" si="61"/>
        <v>Steyn</v>
      </c>
      <c r="G642" s="58" t="str">
        <f t="shared" si="62"/>
        <v>Ladies Veteran</v>
      </c>
      <c r="H642" s="58" t="str">
        <f t="shared" si="63"/>
        <v>Welwitschia</v>
      </c>
      <c r="I642" s="92"/>
      <c r="J642" s="92" t="s">
        <v>1355</v>
      </c>
      <c r="K642" s="92">
        <v>80</v>
      </c>
      <c r="L642" s="91">
        <f t="shared" si="64"/>
        <v>2</v>
      </c>
      <c r="M642" s="91">
        <f t="shared" si="65"/>
        <v>2</v>
      </c>
    </row>
    <row r="643" spans="1:13" x14ac:dyDescent="0.2">
      <c r="A643" s="58" t="s">
        <v>1953</v>
      </c>
      <c r="B643" s="59">
        <v>44247</v>
      </c>
      <c r="C643" s="58" t="s">
        <v>1954</v>
      </c>
      <c r="D643" s="92" t="s">
        <v>571</v>
      </c>
      <c r="E643" s="58" t="str">
        <f t="shared" ref="E643:E657" si="66">IF(D643="","",VLOOKUP(D643,Master,3,FALSE))</f>
        <v>Carlien</v>
      </c>
      <c r="F643" s="58" t="str">
        <f t="shared" ref="F643:F657" si="67">IF(D643="","",VLOOKUP(D643,Master,4,FALSE))</f>
        <v>Steyn</v>
      </c>
      <c r="G643" s="58" t="str">
        <f t="shared" ref="G643:G657" si="68">IF(D643="","",VLOOKUP(D643,Master,5,FALSE))</f>
        <v>Ladies Veteran</v>
      </c>
      <c r="H643" s="58" t="str">
        <f t="shared" ref="H643:H657" si="69">IF(D643="","",VLOOKUP(D643,Master,2,FALSE))</f>
        <v>Welwitschia</v>
      </c>
      <c r="I643" s="92"/>
      <c r="J643" s="92" t="s">
        <v>1355</v>
      </c>
      <c r="K643" s="92">
        <v>121</v>
      </c>
      <c r="L643" s="91">
        <f t="shared" ref="L643:L657" si="70">IF(K643="","",IF(I643="",ROUND(HLOOKUP(J643,kgList,K643,FALSE),1),ROUND(HLOOKUP(I643,kgList,K643,FALSE),1)))</f>
        <v>8.3000000000000007</v>
      </c>
      <c r="M643" s="91">
        <f t="shared" ref="M643:M657" si="71">IF(L643="","",IF(COUNTA(I643:J643)&gt;1,"Edible or Inedible",IF(COUNTA(I643)=1,L643*1,IF(COUNTA(J643)=1,L643*1,"ERROR"))))</f>
        <v>8.3000000000000007</v>
      </c>
    </row>
    <row r="644" spans="1:13" x14ac:dyDescent="0.2">
      <c r="A644" s="58" t="s">
        <v>1953</v>
      </c>
      <c r="B644" s="59">
        <v>44247</v>
      </c>
      <c r="C644" s="58" t="s">
        <v>1954</v>
      </c>
      <c r="D644" s="92" t="s">
        <v>571</v>
      </c>
      <c r="E644" s="58" t="str">
        <f t="shared" si="66"/>
        <v>Carlien</v>
      </c>
      <c r="F644" s="58" t="str">
        <f t="shared" si="67"/>
        <v>Steyn</v>
      </c>
      <c r="G644" s="58" t="str">
        <f t="shared" si="68"/>
        <v>Ladies Veteran</v>
      </c>
      <c r="H644" s="58" t="str">
        <f t="shared" si="69"/>
        <v>Welwitschia</v>
      </c>
      <c r="I644" s="92"/>
      <c r="J644" s="92" t="s">
        <v>1355</v>
      </c>
      <c r="K644" s="92">
        <v>111</v>
      </c>
      <c r="L644" s="91">
        <f t="shared" si="70"/>
        <v>6.2</v>
      </c>
      <c r="M644" s="91">
        <f t="shared" si="71"/>
        <v>6.2</v>
      </c>
    </row>
    <row r="645" spans="1:13" x14ac:dyDescent="0.2">
      <c r="A645" s="58" t="s">
        <v>1953</v>
      </c>
      <c r="B645" s="59">
        <v>44247</v>
      </c>
      <c r="C645" s="58" t="s">
        <v>1954</v>
      </c>
      <c r="D645" s="92" t="s">
        <v>571</v>
      </c>
      <c r="E645" s="58" t="str">
        <f t="shared" si="66"/>
        <v>Carlien</v>
      </c>
      <c r="F645" s="58" t="str">
        <f t="shared" si="67"/>
        <v>Steyn</v>
      </c>
      <c r="G645" s="58" t="str">
        <f t="shared" si="68"/>
        <v>Ladies Veteran</v>
      </c>
      <c r="H645" s="58" t="str">
        <f t="shared" si="69"/>
        <v>Welwitschia</v>
      </c>
      <c r="I645" s="92"/>
      <c r="J645" s="92" t="s">
        <v>1356</v>
      </c>
      <c r="K645" s="92">
        <v>101</v>
      </c>
      <c r="L645" s="91">
        <f t="shared" si="70"/>
        <v>3.8</v>
      </c>
      <c r="M645" s="91">
        <f t="shared" si="71"/>
        <v>3.8</v>
      </c>
    </row>
    <row r="646" spans="1:13" x14ac:dyDescent="0.2">
      <c r="A646" s="58" t="s">
        <v>1953</v>
      </c>
      <c r="B646" s="59">
        <v>44247</v>
      </c>
      <c r="C646" s="58" t="s">
        <v>1954</v>
      </c>
      <c r="D646" s="92" t="s">
        <v>571</v>
      </c>
      <c r="E646" s="58" t="str">
        <f t="shared" si="66"/>
        <v>Carlien</v>
      </c>
      <c r="F646" s="58" t="str">
        <f t="shared" si="67"/>
        <v>Steyn</v>
      </c>
      <c r="G646" s="58" t="str">
        <f t="shared" si="68"/>
        <v>Ladies Veteran</v>
      </c>
      <c r="H646" s="58" t="str">
        <f t="shared" si="69"/>
        <v>Welwitschia</v>
      </c>
      <c r="I646" s="92"/>
      <c r="J646" s="92"/>
      <c r="K646" s="92"/>
      <c r="L646" s="91" t="str">
        <f t="shared" si="70"/>
        <v/>
      </c>
      <c r="M646" s="91" t="str">
        <f t="shared" si="71"/>
        <v/>
      </c>
    </row>
    <row r="647" spans="1:13" x14ac:dyDescent="0.2">
      <c r="A647" s="58" t="s">
        <v>1953</v>
      </c>
      <c r="B647" s="59">
        <v>44247</v>
      </c>
      <c r="C647" s="58" t="s">
        <v>1954</v>
      </c>
      <c r="D647" s="92" t="s">
        <v>566</v>
      </c>
      <c r="E647" s="58" t="str">
        <f t="shared" si="66"/>
        <v>Nols</v>
      </c>
      <c r="F647" s="58" t="str">
        <f t="shared" si="67"/>
        <v>Diedericks</v>
      </c>
      <c r="G647" s="58" t="str">
        <f t="shared" si="68"/>
        <v>Men Senior</v>
      </c>
      <c r="H647" s="58" t="str">
        <f t="shared" si="69"/>
        <v>Welwitschia</v>
      </c>
      <c r="I647" s="92"/>
      <c r="J647" s="92"/>
      <c r="K647" s="92"/>
      <c r="L647" s="91" t="str">
        <f t="shared" si="70"/>
        <v/>
      </c>
      <c r="M647" s="91" t="str">
        <f t="shared" si="71"/>
        <v/>
      </c>
    </row>
    <row r="648" spans="1:13" x14ac:dyDescent="0.2">
      <c r="A648" s="58" t="s">
        <v>1953</v>
      </c>
      <c r="B648" s="59">
        <v>44247</v>
      </c>
      <c r="C648" s="58" t="s">
        <v>1954</v>
      </c>
      <c r="D648" s="92" t="s">
        <v>566</v>
      </c>
      <c r="E648" s="58" t="str">
        <f t="shared" si="66"/>
        <v>Nols</v>
      </c>
      <c r="F648" s="58" t="str">
        <f t="shared" si="67"/>
        <v>Diedericks</v>
      </c>
      <c r="G648" s="58" t="str">
        <f t="shared" si="68"/>
        <v>Men Senior</v>
      </c>
      <c r="H648" s="58" t="str">
        <f t="shared" si="69"/>
        <v>Welwitschia</v>
      </c>
      <c r="I648" s="92"/>
      <c r="J648" s="92" t="s">
        <v>1355</v>
      </c>
      <c r="K648" s="92">
        <v>100</v>
      </c>
      <c r="L648" s="91">
        <f t="shared" si="70"/>
        <v>4.3</v>
      </c>
      <c r="M648" s="91">
        <f t="shared" si="71"/>
        <v>4.3</v>
      </c>
    </row>
    <row r="649" spans="1:13" x14ac:dyDescent="0.2">
      <c r="A649" s="58" t="s">
        <v>1953</v>
      </c>
      <c r="B649" s="59">
        <v>44247</v>
      </c>
      <c r="C649" s="58" t="s">
        <v>1954</v>
      </c>
      <c r="D649" s="92" t="s">
        <v>566</v>
      </c>
      <c r="E649" s="58" t="str">
        <f t="shared" si="66"/>
        <v>Nols</v>
      </c>
      <c r="F649" s="58" t="str">
        <f t="shared" si="67"/>
        <v>Diedericks</v>
      </c>
      <c r="G649" s="58" t="str">
        <f t="shared" si="68"/>
        <v>Men Senior</v>
      </c>
      <c r="H649" s="58" t="str">
        <f t="shared" si="69"/>
        <v>Welwitschia</v>
      </c>
      <c r="I649" s="92"/>
      <c r="J649" s="92" t="s">
        <v>1356</v>
      </c>
      <c r="K649" s="92">
        <v>101</v>
      </c>
      <c r="L649" s="91">
        <f t="shared" si="70"/>
        <v>3.8</v>
      </c>
      <c r="M649" s="91">
        <f t="shared" si="71"/>
        <v>3.8</v>
      </c>
    </row>
    <row r="650" spans="1:13" x14ac:dyDescent="0.2">
      <c r="A650" s="58" t="s">
        <v>1953</v>
      </c>
      <c r="B650" s="59">
        <v>44247</v>
      </c>
      <c r="C650" s="58" t="s">
        <v>1954</v>
      </c>
      <c r="D650" s="92" t="s">
        <v>503</v>
      </c>
      <c r="E650" s="58" t="str">
        <f t="shared" si="66"/>
        <v>Bertie</v>
      </c>
      <c r="F650" s="58" t="str">
        <f t="shared" si="67"/>
        <v>Diedericks</v>
      </c>
      <c r="G650" s="58" t="str">
        <f t="shared" si="68"/>
        <v>Men Grand Masters</v>
      </c>
      <c r="H650" s="58" t="str">
        <f t="shared" si="69"/>
        <v>Welwitschia</v>
      </c>
      <c r="I650" s="92"/>
      <c r="J650" s="92" t="s">
        <v>1355</v>
      </c>
      <c r="K650" s="92">
        <v>120</v>
      </c>
      <c r="L650" s="91">
        <f t="shared" si="70"/>
        <v>8.1</v>
      </c>
      <c r="M650" s="91">
        <f t="shared" si="71"/>
        <v>8.1</v>
      </c>
    </row>
    <row r="651" spans="1:13" x14ac:dyDescent="0.2">
      <c r="A651" s="58" t="s">
        <v>1953</v>
      </c>
      <c r="B651" s="59">
        <v>44247</v>
      </c>
      <c r="C651" s="58" t="s">
        <v>1954</v>
      </c>
      <c r="D651" s="92" t="s">
        <v>503</v>
      </c>
      <c r="E651" s="58" t="str">
        <f t="shared" si="66"/>
        <v>Bertie</v>
      </c>
      <c r="F651" s="58" t="str">
        <f t="shared" si="67"/>
        <v>Diedericks</v>
      </c>
      <c r="G651" s="58" t="str">
        <f t="shared" si="68"/>
        <v>Men Grand Masters</v>
      </c>
      <c r="H651" s="58" t="str">
        <f t="shared" si="69"/>
        <v>Welwitschia</v>
      </c>
      <c r="I651" s="92"/>
      <c r="J651" s="92" t="s">
        <v>1355</v>
      </c>
      <c r="K651" s="92">
        <v>121</v>
      </c>
      <c r="L651" s="91">
        <f t="shared" si="70"/>
        <v>8.3000000000000007</v>
      </c>
      <c r="M651" s="91">
        <f t="shared" si="71"/>
        <v>8.3000000000000007</v>
      </c>
    </row>
    <row r="652" spans="1:13" x14ac:dyDescent="0.2">
      <c r="A652" s="58" t="s">
        <v>1953</v>
      </c>
      <c r="B652" s="59">
        <v>44247</v>
      </c>
      <c r="C652" s="58" t="s">
        <v>1954</v>
      </c>
      <c r="D652" s="92" t="s">
        <v>503</v>
      </c>
      <c r="E652" s="58" t="str">
        <f t="shared" si="66"/>
        <v>Bertie</v>
      </c>
      <c r="F652" s="58" t="str">
        <f t="shared" si="67"/>
        <v>Diedericks</v>
      </c>
      <c r="G652" s="58" t="str">
        <f t="shared" si="68"/>
        <v>Men Grand Masters</v>
      </c>
      <c r="H652" s="58" t="str">
        <f t="shared" si="69"/>
        <v>Welwitschia</v>
      </c>
      <c r="I652" s="92"/>
      <c r="J652" s="92" t="s">
        <v>1355</v>
      </c>
      <c r="K652" s="92">
        <v>142</v>
      </c>
      <c r="L652" s="91">
        <f t="shared" si="70"/>
        <v>14.4</v>
      </c>
      <c r="M652" s="91">
        <f t="shared" si="71"/>
        <v>14.4</v>
      </c>
    </row>
    <row r="653" spans="1:13" x14ac:dyDescent="0.2">
      <c r="A653" s="58" t="s">
        <v>1953</v>
      </c>
      <c r="B653" s="59">
        <v>44247</v>
      </c>
      <c r="C653" s="58" t="s">
        <v>1954</v>
      </c>
      <c r="D653" s="92" t="s">
        <v>503</v>
      </c>
      <c r="E653" s="58" t="str">
        <f t="shared" si="66"/>
        <v>Bertie</v>
      </c>
      <c r="F653" s="58" t="str">
        <f t="shared" si="67"/>
        <v>Diedericks</v>
      </c>
      <c r="G653" s="58" t="str">
        <f t="shared" si="68"/>
        <v>Men Grand Masters</v>
      </c>
      <c r="H653" s="58" t="str">
        <f t="shared" si="69"/>
        <v>Welwitschia</v>
      </c>
      <c r="I653" s="92"/>
      <c r="J653" s="92" t="s">
        <v>1355</v>
      </c>
      <c r="K653" s="92">
        <v>154</v>
      </c>
      <c r="L653" s="91">
        <f t="shared" si="70"/>
        <v>19.100000000000001</v>
      </c>
      <c r="M653" s="91">
        <f t="shared" si="71"/>
        <v>19.100000000000001</v>
      </c>
    </row>
    <row r="654" spans="1:13" x14ac:dyDescent="0.2">
      <c r="A654" s="58" t="s">
        <v>1953</v>
      </c>
      <c r="B654" s="59">
        <v>44247</v>
      </c>
      <c r="C654" s="58" t="s">
        <v>1954</v>
      </c>
      <c r="D654" s="92" t="s">
        <v>503</v>
      </c>
      <c r="E654" s="58" t="str">
        <f t="shared" si="66"/>
        <v>Bertie</v>
      </c>
      <c r="F654" s="58" t="str">
        <f t="shared" si="67"/>
        <v>Diedericks</v>
      </c>
      <c r="G654" s="58" t="str">
        <f t="shared" si="68"/>
        <v>Men Grand Masters</v>
      </c>
      <c r="H654" s="58" t="str">
        <f t="shared" si="69"/>
        <v>Welwitschia</v>
      </c>
      <c r="I654" s="92"/>
      <c r="J654" s="92" t="s">
        <v>1356</v>
      </c>
      <c r="K654" s="92">
        <v>83</v>
      </c>
      <c r="L654" s="91">
        <f t="shared" si="70"/>
        <v>1.9</v>
      </c>
      <c r="M654" s="91">
        <f t="shared" si="71"/>
        <v>1.9</v>
      </c>
    </row>
    <row r="655" spans="1:13" x14ac:dyDescent="0.2">
      <c r="A655" s="58" t="s">
        <v>1953</v>
      </c>
      <c r="B655" s="59">
        <v>44247</v>
      </c>
      <c r="C655" s="58" t="s">
        <v>1954</v>
      </c>
      <c r="D655" s="92" t="s">
        <v>503</v>
      </c>
      <c r="E655" s="58" t="str">
        <f t="shared" si="66"/>
        <v>Bertie</v>
      </c>
      <c r="F655" s="58" t="str">
        <f t="shared" si="67"/>
        <v>Diedericks</v>
      </c>
      <c r="G655" s="58" t="str">
        <f t="shared" si="68"/>
        <v>Men Grand Masters</v>
      </c>
      <c r="H655" s="58" t="str">
        <f t="shared" si="69"/>
        <v>Welwitschia</v>
      </c>
      <c r="I655" s="92"/>
      <c r="J655" s="92" t="s">
        <v>1371</v>
      </c>
      <c r="K655" s="92">
        <v>125</v>
      </c>
      <c r="L655" s="91">
        <f t="shared" si="70"/>
        <v>17.899999999999999</v>
      </c>
      <c r="M655" s="91">
        <f t="shared" si="71"/>
        <v>17.899999999999999</v>
      </c>
    </row>
    <row r="656" spans="1:13" x14ac:dyDescent="0.2">
      <c r="A656" s="58" t="s">
        <v>1953</v>
      </c>
      <c r="B656" s="59">
        <v>44247</v>
      </c>
      <c r="C656" s="58" t="s">
        <v>1954</v>
      </c>
      <c r="D656" s="92" t="s">
        <v>643</v>
      </c>
      <c r="E656" s="58" t="str">
        <f t="shared" si="66"/>
        <v>Andre</v>
      </c>
      <c r="F656" s="58" t="str">
        <f t="shared" si="67"/>
        <v>Aggenbag</v>
      </c>
      <c r="G656" s="58" t="str">
        <f t="shared" si="68"/>
        <v>Men Senior</v>
      </c>
      <c r="H656" s="58" t="str">
        <f t="shared" si="69"/>
        <v>Welwitschia</v>
      </c>
      <c r="I656" s="92"/>
      <c r="J656" s="92"/>
      <c r="K656" s="92"/>
      <c r="L656" s="91" t="str">
        <f t="shared" si="70"/>
        <v/>
      </c>
      <c r="M656" s="91" t="str">
        <f t="shared" si="71"/>
        <v/>
      </c>
    </row>
    <row r="657" spans="1:13" x14ac:dyDescent="0.2">
      <c r="A657" s="58" t="s">
        <v>1953</v>
      </c>
      <c r="B657" s="59">
        <v>44247</v>
      </c>
      <c r="C657" s="58" t="s">
        <v>1954</v>
      </c>
      <c r="D657" s="92" t="s">
        <v>643</v>
      </c>
      <c r="E657" s="58" t="str">
        <f t="shared" si="66"/>
        <v>Andre</v>
      </c>
      <c r="F657" s="58" t="str">
        <f t="shared" si="67"/>
        <v>Aggenbag</v>
      </c>
      <c r="G657" s="58" t="str">
        <f t="shared" si="68"/>
        <v>Men Senior</v>
      </c>
      <c r="H657" s="58" t="str">
        <f t="shared" si="69"/>
        <v>Welwitschia</v>
      </c>
      <c r="I657" s="92"/>
      <c r="J657" s="92"/>
      <c r="K657" s="92"/>
      <c r="L657" s="91" t="str">
        <f t="shared" si="70"/>
        <v/>
      </c>
      <c r="M657" s="91" t="str">
        <f t="shared" si="71"/>
        <v/>
      </c>
    </row>
    <row r="658" spans="1:13" x14ac:dyDescent="0.2">
      <c r="A658" s="60" t="s">
        <v>2028</v>
      </c>
      <c r="B658" s="59">
        <v>44303</v>
      </c>
      <c r="C658" s="60" t="s">
        <v>2029</v>
      </c>
      <c r="D658" s="92" t="s">
        <v>733</v>
      </c>
      <c r="E658" s="58" t="str">
        <f t="shared" ref="E658:E721" si="72">IF(D658="","",VLOOKUP(D658,Master,3,FALSE))</f>
        <v>Henning</v>
      </c>
      <c r="F658" s="58" t="str">
        <f t="shared" ref="F658:F721" si="73">IF(D658="","",VLOOKUP(D658,Master,4,FALSE))</f>
        <v>Du Plessis</v>
      </c>
      <c r="G658" s="58" t="str">
        <f t="shared" ref="G658:G721" si="74">IF(D658="","",VLOOKUP(D658,Master,5,FALSE))</f>
        <v>Men Master</v>
      </c>
      <c r="H658" s="58" t="str">
        <f t="shared" ref="H658:H721" si="75">IF(D658="","",VLOOKUP(D658,Master,2,FALSE))</f>
        <v>Atlantic Angling Club</v>
      </c>
      <c r="I658" s="92"/>
      <c r="J658" s="92" t="s">
        <v>20</v>
      </c>
      <c r="K658" s="92">
        <v>67</v>
      </c>
      <c r="L658" s="91">
        <f t="shared" ref="L658:L721" si="76">IF(K658="","",IF(I658="",ROUND(HLOOKUP(J658,kgList,K658,FALSE),1),ROUND(HLOOKUP(I658,kgList,K658,FALSE),1)))</f>
        <v>1.1000000000000001</v>
      </c>
      <c r="M658" s="91">
        <f t="shared" ref="M658:M721" si="77">IF(L658="","",IF(COUNTA(I658:J658)&gt;1,"Edible or Inedible",IF(COUNTA(I658)=1,L658*1,IF(COUNTA(J658)=1,L658*1,"ERROR"))))</f>
        <v>1.1000000000000001</v>
      </c>
    </row>
    <row r="659" spans="1:13" x14ac:dyDescent="0.2">
      <c r="A659" s="60" t="s">
        <v>2028</v>
      </c>
      <c r="B659" s="59">
        <v>44303</v>
      </c>
      <c r="C659" s="60" t="s">
        <v>2029</v>
      </c>
      <c r="D659" s="92" t="s">
        <v>511</v>
      </c>
      <c r="E659" s="58" t="str">
        <f t="shared" si="72"/>
        <v>Johan</v>
      </c>
      <c r="F659" s="58" t="str">
        <f t="shared" si="73"/>
        <v>Mostert</v>
      </c>
      <c r="G659" s="58" t="str">
        <f t="shared" si="74"/>
        <v>Men Senior</v>
      </c>
      <c r="H659" s="58" t="str">
        <f t="shared" si="75"/>
        <v>Atlantic Angling Club</v>
      </c>
      <c r="I659" s="92"/>
      <c r="J659" s="92" t="s">
        <v>1355</v>
      </c>
      <c r="K659" s="92">
        <v>148</v>
      </c>
      <c r="L659" s="91">
        <f t="shared" si="76"/>
        <v>16.600000000000001</v>
      </c>
      <c r="M659" s="91">
        <f t="shared" si="77"/>
        <v>16.600000000000001</v>
      </c>
    </row>
    <row r="660" spans="1:13" x14ac:dyDescent="0.2">
      <c r="A660" s="60" t="s">
        <v>2028</v>
      </c>
      <c r="B660" s="59">
        <v>44303</v>
      </c>
      <c r="C660" s="60" t="s">
        <v>2029</v>
      </c>
      <c r="D660" s="92" t="s">
        <v>739</v>
      </c>
      <c r="E660" s="58" t="str">
        <f t="shared" si="72"/>
        <v>Natasha</v>
      </c>
      <c r="F660" s="58" t="str">
        <f t="shared" si="73"/>
        <v>Mostert</v>
      </c>
      <c r="G660" s="58" t="str">
        <f t="shared" si="74"/>
        <v>Ladies Senior</v>
      </c>
      <c r="H660" s="58" t="str">
        <f t="shared" si="75"/>
        <v>Atlantic Angling Club</v>
      </c>
      <c r="I660" s="92"/>
      <c r="J660" s="92"/>
      <c r="K660" s="92"/>
      <c r="L660" s="91" t="str">
        <f t="shared" si="76"/>
        <v/>
      </c>
      <c r="M660" s="91" t="str">
        <f t="shared" si="77"/>
        <v/>
      </c>
    </row>
    <row r="661" spans="1:13" x14ac:dyDescent="0.2">
      <c r="A661" s="60" t="s">
        <v>2028</v>
      </c>
      <c r="B661" s="59">
        <v>44303</v>
      </c>
      <c r="C661" s="60" t="s">
        <v>2029</v>
      </c>
      <c r="D661" s="92" t="s">
        <v>958</v>
      </c>
      <c r="E661" s="58" t="str">
        <f t="shared" si="72"/>
        <v>Jaco</v>
      </c>
      <c r="F661" s="58" t="str">
        <f t="shared" si="73"/>
        <v>Venter</v>
      </c>
      <c r="G661" s="58" t="str">
        <f t="shared" si="74"/>
        <v>Men Master</v>
      </c>
      <c r="H661" s="58" t="str">
        <f t="shared" si="75"/>
        <v>Atlantic Angling Club</v>
      </c>
      <c r="I661" s="92"/>
      <c r="J661" s="92" t="s">
        <v>1356</v>
      </c>
      <c r="K661" s="92">
        <v>80</v>
      </c>
      <c r="L661" s="91">
        <f t="shared" si="76"/>
        <v>1.7</v>
      </c>
      <c r="M661" s="91">
        <f t="shared" si="77"/>
        <v>1.7</v>
      </c>
    </row>
    <row r="662" spans="1:13" x14ac:dyDescent="0.2">
      <c r="A662" s="60" t="s">
        <v>2028</v>
      </c>
      <c r="B662" s="59">
        <v>44303</v>
      </c>
      <c r="C662" s="60" t="s">
        <v>2029</v>
      </c>
      <c r="D662" s="92" t="s">
        <v>1652</v>
      </c>
      <c r="E662" s="58" t="str">
        <f t="shared" si="72"/>
        <v>Sven</v>
      </c>
      <c r="F662" s="58" t="str">
        <f t="shared" si="73"/>
        <v>Welzig</v>
      </c>
      <c r="G662" s="58" t="str">
        <f t="shared" si="74"/>
        <v>Men U/21</v>
      </c>
      <c r="H662" s="58" t="str">
        <f t="shared" si="75"/>
        <v>Atlantic Angling Club</v>
      </c>
      <c r="I662" s="92"/>
      <c r="J662" s="92" t="s">
        <v>1382</v>
      </c>
      <c r="K662" s="92">
        <v>80</v>
      </c>
      <c r="L662" s="91">
        <f t="shared" si="76"/>
        <v>6.4</v>
      </c>
      <c r="M662" s="91">
        <f t="shared" si="77"/>
        <v>6.4</v>
      </c>
    </row>
    <row r="663" spans="1:13" x14ac:dyDescent="0.2">
      <c r="A663" s="60" t="s">
        <v>2028</v>
      </c>
      <c r="B663" s="59">
        <v>44303</v>
      </c>
      <c r="C663" s="60" t="s">
        <v>2029</v>
      </c>
      <c r="D663" s="92" t="s">
        <v>1777</v>
      </c>
      <c r="E663" s="58" t="str">
        <f t="shared" si="72"/>
        <v>Andy</v>
      </c>
      <c r="F663" s="58" t="str">
        <f t="shared" si="73"/>
        <v>Welzig</v>
      </c>
      <c r="G663" s="58" t="str">
        <f t="shared" si="74"/>
        <v>Men Master</v>
      </c>
      <c r="H663" s="58" t="str">
        <f t="shared" si="75"/>
        <v>Atlantic Angling Club</v>
      </c>
      <c r="I663" s="92"/>
      <c r="J663" s="92" t="s">
        <v>1356</v>
      </c>
      <c r="K663" s="92">
        <v>94</v>
      </c>
      <c r="L663" s="91">
        <f t="shared" si="76"/>
        <v>3</v>
      </c>
      <c r="M663" s="91">
        <f t="shared" si="77"/>
        <v>3</v>
      </c>
    </row>
    <row r="664" spans="1:13" x14ac:dyDescent="0.2">
      <c r="A664" s="60" t="s">
        <v>2028</v>
      </c>
      <c r="B664" s="59">
        <v>44303</v>
      </c>
      <c r="C664" s="60" t="s">
        <v>2029</v>
      </c>
      <c r="D664" s="92" t="s">
        <v>645</v>
      </c>
      <c r="E664" s="58" t="str">
        <f t="shared" si="72"/>
        <v>Hennie</v>
      </c>
      <c r="F664" s="58" t="str">
        <f t="shared" si="73"/>
        <v>Roets</v>
      </c>
      <c r="G664" s="58" t="str">
        <f t="shared" si="74"/>
        <v>Men Veteran</v>
      </c>
      <c r="H664" s="58" t="str">
        <f t="shared" si="75"/>
        <v>Atlantic Angling Club</v>
      </c>
      <c r="I664" s="92"/>
      <c r="J664" s="92" t="s">
        <v>1333</v>
      </c>
      <c r="K664" s="92">
        <v>74</v>
      </c>
      <c r="L664" s="91">
        <f t="shared" si="76"/>
        <v>7.4</v>
      </c>
      <c r="M664" s="91">
        <f t="shared" si="77"/>
        <v>7.4</v>
      </c>
    </row>
    <row r="665" spans="1:13" x14ac:dyDescent="0.2">
      <c r="A665" s="60" t="s">
        <v>2028</v>
      </c>
      <c r="B665" s="59">
        <v>44303</v>
      </c>
      <c r="C665" s="60" t="s">
        <v>2029</v>
      </c>
      <c r="D665" s="92" t="s">
        <v>645</v>
      </c>
      <c r="E665" s="58" t="str">
        <f t="shared" si="72"/>
        <v>Hennie</v>
      </c>
      <c r="F665" s="58" t="str">
        <f t="shared" si="73"/>
        <v>Roets</v>
      </c>
      <c r="G665" s="58" t="str">
        <f t="shared" si="74"/>
        <v>Men Veteran</v>
      </c>
      <c r="H665" s="58" t="str">
        <f t="shared" si="75"/>
        <v>Atlantic Angling Club</v>
      </c>
      <c r="I665" s="92" t="s">
        <v>22</v>
      </c>
      <c r="J665" s="92"/>
      <c r="K665" s="92">
        <v>42</v>
      </c>
      <c r="L665" s="91">
        <f t="shared" si="76"/>
        <v>1</v>
      </c>
      <c r="M665" s="91">
        <f t="shared" si="77"/>
        <v>1</v>
      </c>
    </row>
    <row r="666" spans="1:13" x14ac:dyDescent="0.2">
      <c r="A666" s="60" t="s">
        <v>2028</v>
      </c>
      <c r="B666" s="59">
        <v>44303</v>
      </c>
      <c r="C666" s="60" t="s">
        <v>2029</v>
      </c>
      <c r="D666" s="92" t="s">
        <v>1642</v>
      </c>
      <c r="E666" s="58" t="str">
        <f t="shared" si="72"/>
        <v>Stefano</v>
      </c>
      <c r="F666" s="58" t="str">
        <f t="shared" si="73"/>
        <v>Strappazzon</v>
      </c>
      <c r="G666" s="58" t="str">
        <f t="shared" si="74"/>
        <v>Men Veteran</v>
      </c>
      <c r="H666" s="58" t="str">
        <f t="shared" si="75"/>
        <v>Atlantic Angling Club</v>
      </c>
      <c r="I666" s="92"/>
      <c r="J666" s="92" t="s">
        <v>1355</v>
      </c>
      <c r="K666" s="92">
        <v>136</v>
      </c>
      <c r="L666" s="91">
        <f t="shared" si="76"/>
        <v>12.4</v>
      </c>
      <c r="M666" s="91">
        <f t="shared" si="77"/>
        <v>12.4</v>
      </c>
    </row>
    <row r="667" spans="1:13" x14ac:dyDescent="0.2">
      <c r="A667" s="60" t="s">
        <v>2028</v>
      </c>
      <c r="B667" s="59">
        <v>44303</v>
      </c>
      <c r="C667" s="60" t="s">
        <v>2029</v>
      </c>
      <c r="D667" s="92" t="s">
        <v>1642</v>
      </c>
      <c r="E667" s="58" t="str">
        <f t="shared" si="72"/>
        <v>Stefano</v>
      </c>
      <c r="F667" s="58" t="str">
        <f t="shared" si="73"/>
        <v>Strappazzon</v>
      </c>
      <c r="G667" s="58" t="str">
        <f t="shared" si="74"/>
        <v>Men Veteran</v>
      </c>
      <c r="H667" s="58" t="str">
        <f t="shared" si="75"/>
        <v>Atlantic Angling Club</v>
      </c>
      <c r="I667" s="92"/>
      <c r="J667" s="92" t="s">
        <v>1355</v>
      </c>
      <c r="K667" s="92">
        <v>106</v>
      </c>
      <c r="L667" s="91">
        <f t="shared" si="76"/>
        <v>5.3</v>
      </c>
      <c r="M667" s="91">
        <f t="shared" si="77"/>
        <v>5.3</v>
      </c>
    </row>
    <row r="668" spans="1:13" x14ac:dyDescent="0.2">
      <c r="A668" s="60" t="s">
        <v>2028</v>
      </c>
      <c r="B668" s="59">
        <v>44303</v>
      </c>
      <c r="C668" s="60" t="s">
        <v>2029</v>
      </c>
      <c r="D668" s="92" t="s">
        <v>898</v>
      </c>
      <c r="E668" s="58" t="str">
        <f t="shared" si="72"/>
        <v>Jaco</v>
      </c>
      <c r="F668" s="58" t="str">
        <f t="shared" si="73"/>
        <v>Mac Gillicuddy</v>
      </c>
      <c r="G668" s="58" t="str">
        <f t="shared" si="74"/>
        <v>Men Veteran</v>
      </c>
      <c r="H668" s="58" t="str">
        <f t="shared" si="75"/>
        <v>Atlantic Angling Club</v>
      </c>
      <c r="I668" s="92"/>
      <c r="J668" s="92"/>
      <c r="K668" s="92"/>
      <c r="L668" s="91" t="str">
        <f t="shared" si="76"/>
        <v/>
      </c>
      <c r="M668" s="91" t="str">
        <f t="shared" si="77"/>
        <v/>
      </c>
    </row>
    <row r="669" spans="1:13" x14ac:dyDescent="0.2">
      <c r="A669" s="60" t="s">
        <v>2028</v>
      </c>
      <c r="B669" s="59">
        <v>44303</v>
      </c>
      <c r="C669" s="60" t="s">
        <v>2029</v>
      </c>
      <c r="D669" s="92" t="s">
        <v>824</v>
      </c>
      <c r="E669" s="58" t="str">
        <f t="shared" si="72"/>
        <v>Enya</v>
      </c>
      <c r="F669" s="58" t="str">
        <f t="shared" si="73"/>
        <v>Mac Gillicuddy</v>
      </c>
      <c r="G669" s="58" t="str">
        <f t="shared" si="74"/>
        <v>Ladies U/16</v>
      </c>
      <c r="H669" s="58" t="str">
        <f t="shared" si="75"/>
        <v>Atlantic Angling Club</v>
      </c>
      <c r="I669" s="92"/>
      <c r="J669" s="92"/>
      <c r="K669" s="92"/>
      <c r="L669" s="91" t="str">
        <f t="shared" si="76"/>
        <v/>
      </c>
      <c r="M669" s="91" t="str">
        <f t="shared" si="77"/>
        <v/>
      </c>
    </row>
    <row r="670" spans="1:13" x14ac:dyDescent="0.2">
      <c r="A670" s="60" t="s">
        <v>2028</v>
      </c>
      <c r="B670" s="59">
        <v>44303</v>
      </c>
      <c r="C670" s="60" t="s">
        <v>2029</v>
      </c>
      <c r="D670" s="92" t="s">
        <v>1218</v>
      </c>
      <c r="E670" s="58" t="str">
        <f t="shared" si="72"/>
        <v>Karmen</v>
      </c>
      <c r="F670" s="58" t="str">
        <f t="shared" si="73"/>
        <v>Mynhardt</v>
      </c>
      <c r="G670" s="58" t="str">
        <f t="shared" si="74"/>
        <v>Ladies Master</v>
      </c>
      <c r="H670" s="58" t="str">
        <f t="shared" si="75"/>
        <v>Atlantic Angling Club</v>
      </c>
      <c r="I670" s="92"/>
      <c r="J670" s="92" t="s">
        <v>1355</v>
      </c>
      <c r="K670" s="92">
        <v>100</v>
      </c>
      <c r="L670" s="91">
        <f t="shared" si="76"/>
        <v>4.3</v>
      </c>
      <c r="M670" s="91">
        <f t="shared" si="77"/>
        <v>4.3</v>
      </c>
    </row>
    <row r="671" spans="1:13" x14ac:dyDescent="0.2">
      <c r="A671" s="60" t="s">
        <v>2028</v>
      </c>
      <c r="B671" s="59">
        <v>44303</v>
      </c>
      <c r="C671" s="60" t="s">
        <v>2029</v>
      </c>
      <c r="D671" s="92" t="s">
        <v>962</v>
      </c>
      <c r="E671" s="58" t="str">
        <f t="shared" si="72"/>
        <v>Sarel</v>
      </c>
      <c r="F671" s="58" t="str">
        <f t="shared" si="73"/>
        <v>Mynhardt</v>
      </c>
      <c r="G671" s="58" t="str">
        <f t="shared" si="74"/>
        <v>Men Master</v>
      </c>
      <c r="H671" s="58" t="str">
        <f t="shared" si="75"/>
        <v>Atlantic Angling Club</v>
      </c>
      <c r="I671" s="92"/>
      <c r="J671" s="92" t="s">
        <v>1355</v>
      </c>
      <c r="K671" s="92">
        <v>110</v>
      </c>
      <c r="L671" s="91">
        <f t="shared" si="76"/>
        <v>6</v>
      </c>
      <c r="M671" s="91">
        <f t="shared" si="77"/>
        <v>6</v>
      </c>
    </row>
    <row r="672" spans="1:13" x14ac:dyDescent="0.2">
      <c r="A672" s="60" t="s">
        <v>2028</v>
      </c>
      <c r="B672" s="59">
        <v>44303</v>
      </c>
      <c r="C672" s="60" t="s">
        <v>2029</v>
      </c>
      <c r="D672" s="92" t="s">
        <v>1879</v>
      </c>
      <c r="E672" s="58" t="str">
        <f t="shared" si="72"/>
        <v>Andre</v>
      </c>
      <c r="F672" s="58" t="str">
        <f t="shared" si="73"/>
        <v>Nell</v>
      </c>
      <c r="G672" s="58" t="str">
        <f t="shared" si="74"/>
        <v>Men Grand Masters</v>
      </c>
      <c r="H672" s="58" t="str">
        <f t="shared" si="75"/>
        <v>Atlantic Angling Club</v>
      </c>
      <c r="I672" s="92"/>
      <c r="J672" s="92" t="s">
        <v>1335</v>
      </c>
      <c r="K672" s="92">
        <v>36</v>
      </c>
      <c r="L672" s="91">
        <f t="shared" si="76"/>
        <v>1.8</v>
      </c>
      <c r="M672" s="91">
        <f t="shared" si="77"/>
        <v>1.8</v>
      </c>
    </row>
    <row r="673" spans="1:13" x14ac:dyDescent="0.2">
      <c r="A673" s="60" t="s">
        <v>2028</v>
      </c>
      <c r="B673" s="59">
        <v>44303</v>
      </c>
      <c r="C673" s="60" t="s">
        <v>2029</v>
      </c>
      <c r="D673" s="92" t="s">
        <v>1094</v>
      </c>
      <c r="E673" s="58" t="str">
        <f t="shared" si="72"/>
        <v>Luigi</v>
      </c>
      <c r="F673" s="58" t="str">
        <f t="shared" si="73"/>
        <v>Strappazzon</v>
      </c>
      <c r="G673" s="58" t="str">
        <f t="shared" si="74"/>
        <v>Men U/16</v>
      </c>
      <c r="H673" s="58" t="str">
        <f t="shared" si="75"/>
        <v>Atlantic Angling Club</v>
      </c>
      <c r="I673" s="92"/>
      <c r="J673" s="92" t="s">
        <v>10</v>
      </c>
      <c r="K673" s="92">
        <v>40</v>
      </c>
      <c r="L673" s="91">
        <f t="shared" si="76"/>
        <v>1</v>
      </c>
      <c r="M673" s="91">
        <f t="shared" si="77"/>
        <v>1</v>
      </c>
    </row>
    <row r="674" spans="1:13" x14ac:dyDescent="0.2">
      <c r="A674" s="60" t="s">
        <v>2028</v>
      </c>
      <c r="B674" s="59">
        <v>44303</v>
      </c>
      <c r="C674" s="60" t="s">
        <v>2029</v>
      </c>
      <c r="D674" s="92" t="s">
        <v>1792</v>
      </c>
      <c r="E674" s="58" t="str">
        <f t="shared" si="72"/>
        <v>Jacobus</v>
      </c>
      <c r="F674" s="58" t="str">
        <f t="shared" si="73"/>
        <v>Steyl</v>
      </c>
      <c r="G674" s="58" t="str">
        <f t="shared" si="74"/>
        <v>Men Grand Masters</v>
      </c>
      <c r="H674" s="58" t="str">
        <f t="shared" si="75"/>
        <v>Atlantic Angling Club</v>
      </c>
      <c r="I674" s="92"/>
      <c r="J674" s="92"/>
      <c r="K674" s="92"/>
      <c r="L674" s="91" t="str">
        <f t="shared" si="76"/>
        <v/>
      </c>
      <c r="M674" s="91" t="str">
        <f t="shared" si="77"/>
        <v/>
      </c>
    </row>
    <row r="675" spans="1:13" x14ac:dyDescent="0.2">
      <c r="A675" s="60" t="s">
        <v>2028</v>
      </c>
      <c r="B675" s="59">
        <v>44303</v>
      </c>
      <c r="C675" s="60" t="s">
        <v>2029</v>
      </c>
      <c r="D675" s="92" t="s">
        <v>1515</v>
      </c>
      <c r="E675" s="58" t="str">
        <f t="shared" si="72"/>
        <v>Andi</v>
      </c>
      <c r="F675" s="58" t="str">
        <f t="shared" si="73"/>
        <v>Bachran</v>
      </c>
      <c r="G675" s="58" t="str">
        <f t="shared" si="74"/>
        <v>Men Master</v>
      </c>
      <c r="H675" s="58" t="str">
        <f t="shared" si="75"/>
        <v>Atlantic Angling Club</v>
      </c>
      <c r="I675" s="92"/>
      <c r="J675" s="92" t="s">
        <v>1356</v>
      </c>
      <c r="K675" s="92">
        <v>88</v>
      </c>
      <c r="L675" s="91">
        <f t="shared" si="76"/>
        <v>2.4</v>
      </c>
      <c r="M675" s="91">
        <f t="shared" si="77"/>
        <v>2.4</v>
      </c>
    </row>
    <row r="676" spans="1:13" x14ac:dyDescent="0.2">
      <c r="A676" s="60" t="s">
        <v>2028</v>
      </c>
      <c r="B676" s="59">
        <v>44303</v>
      </c>
      <c r="C676" s="60" t="s">
        <v>2029</v>
      </c>
      <c r="D676" s="92" t="s">
        <v>552</v>
      </c>
      <c r="E676" s="58" t="str">
        <f t="shared" si="72"/>
        <v>Kai</v>
      </c>
      <c r="F676" s="58" t="str">
        <f t="shared" si="73"/>
        <v>Metzger</v>
      </c>
      <c r="G676" s="58" t="str">
        <f t="shared" si="74"/>
        <v>Men Veteran</v>
      </c>
      <c r="H676" s="58" t="str">
        <f t="shared" si="75"/>
        <v>xAtlantic Angling Club</v>
      </c>
      <c r="I676" s="92"/>
      <c r="J676" s="92" t="s">
        <v>1355</v>
      </c>
      <c r="K676" s="92">
        <v>91</v>
      </c>
      <c r="L676" s="91">
        <f t="shared" si="76"/>
        <v>3.1</v>
      </c>
      <c r="M676" s="91">
        <f t="shared" si="77"/>
        <v>3.1</v>
      </c>
    </row>
    <row r="677" spans="1:13" x14ac:dyDescent="0.2">
      <c r="A677" s="60" t="s">
        <v>2028</v>
      </c>
      <c r="B677" s="59">
        <v>44303</v>
      </c>
      <c r="C677" s="60" t="s">
        <v>2029</v>
      </c>
      <c r="D677" s="92" t="s">
        <v>552</v>
      </c>
      <c r="E677" s="58" t="str">
        <f t="shared" si="72"/>
        <v>Kai</v>
      </c>
      <c r="F677" s="58" t="str">
        <f t="shared" si="73"/>
        <v>Metzger</v>
      </c>
      <c r="G677" s="58" t="str">
        <f t="shared" si="74"/>
        <v>Men Veteran</v>
      </c>
      <c r="H677" s="58" t="str">
        <f t="shared" si="75"/>
        <v>xAtlantic Angling Club</v>
      </c>
      <c r="I677" s="92"/>
      <c r="J677" s="92" t="s">
        <v>1355</v>
      </c>
      <c r="K677" s="92">
        <v>90</v>
      </c>
      <c r="L677" s="91">
        <f t="shared" si="76"/>
        <v>3</v>
      </c>
      <c r="M677" s="91">
        <f t="shared" si="77"/>
        <v>3</v>
      </c>
    </row>
    <row r="678" spans="1:13" x14ac:dyDescent="0.2">
      <c r="A678" s="60" t="s">
        <v>2028</v>
      </c>
      <c r="B678" s="59">
        <v>44303</v>
      </c>
      <c r="C678" s="60" t="s">
        <v>2029</v>
      </c>
      <c r="D678" s="92" t="s">
        <v>523</v>
      </c>
      <c r="E678" s="58" t="str">
        <f t="shared" si="72"/>
        <v>Jörg</v>
      </c>
      <c r="F678" s="58" t="str">
        <f t="shared" si="73"/>
        <v>Walter</v>
      </c>
      <c r="G678" s="58" t="str">
        <f t="shared" si="74"/>
        <v>Men Grand Masters</v>
      </c>
      <c r="H678" s="58" t="str">
        <f t="shared" si="75"/>
        <v>Atlantic Angling Club</v>
      </c>
      <c r="I678" s="92"/>
      <c r="J678" s="92" t="s">
        <v>1356</v>
      </c>
      <c r="K678" s="92">
        <v>120</v>
      </c>
      <c r="L678" s="91">
        <f t="shared" si="76"/>
        <v>7</v>
      </c>
      <c r="M678" s="91">
        <f t="shared" si="77"/>
        <v>7</v>
      </c>
    </row>
    <row r="679" spans="1:13" x14ac:dyDescent="0.2">
      <c r="A679" s="60" t="s">
        <v>2028</v>
      </c>
      <c r="B679" s="59">
        <v>44303</v>
      </c>
      <c r="C679" s="60" t="s">
        <v>2029</v>
      </c>
      <c r="D679" s="92" t="s">
        <v>708</v>
      </c>
      <c r="E679" s="58" t="str">
        <f t="shared" si="72"/>
        <v>Adri</v>
      </c>
      <c r="F679" s="58" t="str">
        <f t="shared" si="73"/>
        <v>Roets</v>
      </c>
      <c r="G679" s="58" t="str">
        <f t="shared" si="74"/>
        <v>Men Master</v>
      </c>
      <c r="H679" s="58" t="str">
        <f t="shared" si="75"/>
        <v>Atlantic Angling Club</v>
      </c>
      <c r="I679" s="92"/>
      <c r="J679" s="92" t="s">
        <v>1355</v>
      </c>
      <c r="K679" s="92">
        <v>70</v>
      </c>
      <c r="L679" s="91">
        <f t="shared" si="76"/>
        <v>1.3</v>
      </c>
      <c r="M679" s="91">
        <f t="shared" si="77"/>
        <v>1.3</v>
      </c>
    </row>
    <row r="680" spans="1:13" x14ac:dyDescent="0.2">
      <c r="A680" s="60" t="s">
        <v>2028</v>
      </c>
      <c r="B680" s="59">
        <v>44303</v>
      </c>
      <c r="C680" s="60" t="s">
        <v>2029</v>
      </c>
      <c r="D680" s="92" t="s">
        <v>708</v>
      </c>
      <c r="E680" s="58" t="str">
        <f t="shared" si="72"/>
        <v>Adri</v>
      </c>
      <c r="F680" s="58" t="str">
        <f t="shared" si="73"/>
        <v>Roets</v>
      </c>
      <c r="G680" s="58" t="str">
        <f t="shared" si="74"/>
        <v>Men Master</v>
      </c>
      <c r="H680" s="58" t="str">
        <f t="shared" si="75"/>
        <v>Atlantic Angling Club</v>
      </c>
      <c r="I680" s="92"/>
      <c r="J680" s="92" t="s">
        <v>1355</v>
      </c>
      <c r="K680" s="92">
        <v>107</v>
      </c>
      <c r="L680" s="91">
        <f t="shared" si="76"/>
        <v>5.5</v>
      </c>
      <c r="M680" s="91">
        <f t="shared" si="77"/>
        <v>5.5</v>
      </c>
    </row>
    <row r="681" spans="1:13" x14ac:dyDescent="0.2">
      <c r="A681" s="60" t="s">
        <v>2028</v>
      </c>
      <c r="B681" s="59">
        <v>44303</v>
      </c>
      <c r="C681" s="60" t="s">
        <v>2029</v>
      </c>
      <c r="D681" s="92" t="s">
        <v>708</v>
      </c>
      <c r="E681" s="58" t="str">
        <f t="shared" si="72"/>
        <v>Adri</v>
      </c>
      <c r="F681" s="58" t="str">
        <f t="shared" si="73"/>
        <v>Roets</v>
      </c>
      <c r="G681" s="58" t="str">
        <f t="shared" si="74"/>
        <v>Men Master</v>
      </c>
      <c r="H681" s="58" t="str">
        <f t="shared" si="75"/>
        <v>Atlantic Angling Club</v>
      </c>
      <c r="I681" s="92"/>
      <c r="J681" s="92" t="s">
        <v>1356</v>
      </c>
      <c r="K681" s="92">
        <v>71</v>
      </c>
      <c r="L681" s="91">
        <f t="shared" si="76"/>
        <v>1.1000000000000001</v>
      </c>
      <c r="M681" s="91">
        <f t="shared" si="77"/>
        <v>1.1000000000000001</v>
      </c>
    </row>
    <row r="682" spans="1:13" x14ac:dyDescent="0.2">
      <c r="A682" s="60" t="s">
        <v>2028</v>
      </c>
      <c r="B682" s="59">
        <v>44303</v>
      </c>
      <c r="C682" s="60" t="s">
        <v>2029</v>
      </c>
      <c r="D682" s="92" t="s">
        <v>959</v>
      </c>
      <c r="E682" s="58" t="str">
        <f t="shared" si="72"/>
        <v>Andries</v>
      </c>
      <c r="F682" s="58" t="str">
        <f t="shared" si="73"/>
        <v>Burger</v>
      </c>
      <c r="G682" s="58" t="str">
        <f t="shared" si="74"/>
        <v>Men Master</v>
      </c>
      <c r="H682" s="58" t="str">
        <f t="shared" si="75"/>
        <v>Atlantic Angling Club</v>
      </c>
      <c r="I682" s="92"/>
      <c r="J682" s="92" t="s">
        <v>1355</v>
      </c>
      <c r="K682" s="92">
        <v>125</v>
      </c>
      <c r="L682" s="91">
        <f t="shared" si="76"/>
        <v>9.3000000000000007</v>
      </c>
      <c r="M682" s="91">
        <f t="shared" si="77"/>
        <v>9.3000000000000007</v>
      </c>
    </row>
    <row r="683" spans="1:13" x14ac:dyDescent="0.2">
      <c r="A683" s="60" t="s">
        <v>2028</v>
      </c>
      <c r="B683" s="59">
        <v>44303</v>
      </c>
      <c r="C683" s="60" t="s">
        <v>2029</v>
      </c>
      <c r="D683" s="92" t="s">
        <v>959</v>
      </c>
      <c r="E683" s="58" t="str">
        <f t="shared" si="72"/>
        <v>Andries</v>
      </c>
      <c r="F683" s="58" t="str">
        <f t="shared" si="73"/>
        <v>Burger</v>
      </c>
      <c r="G683" s="58" t="str">
        <f t="shared" si="74"/>
        <v>Men Master</v>
      </c>
      <c r="H683" s="58" t="str">
        <f t="shared" si="75"/>
        <v>Atlantic Angling Club</v>
      </c>
      <c r="I683" s="92"/>
      <c r="J683" s="92" t="s">
        <v>1355</v>
      </c>
      <c r="K683" s="92">
        <v>87</v>
      </c>
      <c r="L683" s="91">
        <f t="shared" si="76"/>
        <v>2.7</v>
      </c>
      <c r="M683" s="91">
        <f t="shared" si="77"/>
        <v>2.7</v>
      </c>
    </row>
    <row r="684" spans="1:13" x14ac:dyDescent="0.2">
      <c r="A684" s="60" t="s">
        <v>2028</v>
      </c>
      <c r="B684" s="59">
        <v>44303</v>
      </c>
      <c r="C684" s="60" t="s">
        <v>2029</v>
      </c>
      <c r="D684" s="92" t="s">
        <v>653</v>
      </c>
      <c r="E684" s="58" t="str">
        <f t="shared" si="72"/>
        <v>Francois</v>
      </c>
      <c r="F684" s="58" t="str">
        <f t="shared" si="73"/>
        <v>Lottering</v>
      </c>
      <c r="G684" s="58" t="str">
        <f t="shared" si="74"/>
        <v>Men Senior</v>
      </c>
      <c r="H684" s="58" t="str">
        <f t="shared" si="75"/>
        <v>Seagull Angling Club</v>
      </c>
      <c r="I684" s="92"/>
      <c r="J684" s="92"/>
      <c r="K684" s="92"/>
      <c r="L684" s="91" t="str">
        <f t="shared" si="76"/>
        <v/>
      </c>
      <c r="M684" s="91" t="str">
        <f t="shared" si="77"/>
        <v/>
      </c>
    </row>
    <row r="685" spans="1:13" x14ac:dyDescent="0.2">
      <c r="A685" s="60" t="s">
        <v>2028</v>
      </c>
      <c r="B685" s="59">
        <v>44303</v>
      </c>
      <c r="C685" s="60" t="s">
        <v>2029</v>
      </c>
      <c r="D685" s="92" t="s">
        <v>651</v>
      </c>
      <c r="E685" s="58" t="str">
        <f t="shared" si="72"/>
        <v>Rene</v>
      </c>
      <c r="F685" s="58" t="str">
        <f t="shared" si="73"/>
        <v>Jacobs</v>
      </c>
      <c r="G685" s="58" t="str">
        <f t="shared" si="74"/>
        <v>Ladies Senior</v>
      </c>
      <c r="H685" s="58" t="str">
        <f t="shared" si="75"/>
        <v>Seagull Angling Club</v>
      </c>
      <c r="I685" s="92"/>
      <c r="J685" s="92"/>
      <c r="K685" s="92"/>
      <c r="L685" s="91" t="str">
        <f t="shared" si="76"/>
        <v/>
      </c>
      <c r="M685" s="91" t="str">
        <f t="shared" si="77"/>
        <v/>
      </c>
    </row>
    <row r="686" spans="1:13" x14ac:dyDescent="0.2">
      <c r="A686" s="60" t="s">
        <v>2028</v>
      </c>
      <c r="B686" s="59">
        <v>44303</v>
      </c>
      <c r="C686" s="60" t="s">
        <v>2029</v>
      </c>
      <c r="D686" s="92" t="s">
        <v>1712</v>
      </c>
      <c r="E686" s="58" t="str">
        <f t="shared" si="72"/>
        <v>Zandrie</v>
      </c>
      <c r="F686" s="58" t="str">
        <f t="shared" si="73"/>
        <v>Van Niekerk</v>
      </c>
      <c r="G686" s="58" t="str">
        <f t="shared" si="74"/>
        <v>Ladies Senior</v>
      </c>
      <c r="H686" s="58" t="str">
        <f t="shared" si="75"/>
        <v>xSeagull Angling Club</v>
      </c>
      <c r="I686" s="92"/>
      <c r="J686" s="92"/>
      <c r="K686" s="92"/>
      <c r="L686" s="91" t="str">
        <f t="shared" si="76"/>
        <v/>
      </c>
      <c r="M686" s="91" t="str">
        <f t="shared" si="77"/>
        <v/>
      </c>
    </row>
    <row r="687" spans="1:13" x14ac:dyDescent="0.2">
      <c r="A687" s="60" t="s">
        <v>2028</v>
      </c>
      <c r="B687" s="59">
        <v>44303</v>
      </c>
      <c r="C687" s="60" t="s">
        <v>2029</v>
      </c>
      <c r="D687" s="92" t="s">
        <v>570</v>
      </c>
      <c r="E687" s="58" t="str">
        <f t="shared" si="72"/>
        <v>Herbert</v>
      </c>
      <c r="F687" s="58" t="str">
        <f t="shared" si="73"/>
        <v>Van Niekerk</v>
      </c>
      <c r="G687" s="58" t="str">
        <f t="shared" si="74"/>
        <v>Men Master</v>
      </c>
      <c r="H687" s="58" t="str">
        <f t="shared" si="75"/>
        <v>Seagull Angling Club</v>
      </c>
      <c r="I687" s="92"/>
      <c r="J687" s="92"/>
      <c r="K687" s="92"/>
      <c r="L687" s="91" t="str">
        <f t="shared" si="76"/>
        <v/>
      </c>
      <c r="M687" s="91" t="str">
        <f t="shared" si="77"/>
        <v/>
      </c>
    </row>
    <row r="688" spans="1:13" x14ac:dyDescent="0.2">
      <c r="A688" s="60" t="s">
        <v>2028</v>
      </c>
      <c r="B688" s="59">
        <v>44303</v>
      </c>
      <c r="C688" s="60" t="s">
        <v>2029</v>
      </c>
      <c r="D688" s="92" t="s">
        <v>895</v>
      </c>
      <c r="E688" s="58" t="str">
        <f t="shared" si="72"/>
        <v>Renier</v>
      </c>
      <c r="F688" s="58" t="str">
        <f t="shared" si="73"/>
        <v>Van Zyl</v>
      </c>
      <c r="G688" s="58" t="str">
        <f t="shared" si="74"/>
        <v>Men Veteran</v>
      </c>
      <c r="H688" s="58" t="str">
        <f t="shared" si="75"/>
        <v>Benguella</v>
      </c>
      <c r="I688" s="92"/>
      <c r="J688" s="92"/>
      <c r="K688" s="92"/>
      <c r="L688" s="91" t="str">
        <f t="shared" si="76"/>
        <v/>
      </c>
      <c r="M688" s="91" t="str">
        <f t="shared" si="77"/>
        <v/>
      </c>
    </row>
    <row r="689" spans="1:13" x14ac:dyDescent="0.2">
      <c r="A689" s="60" t="s">
        <v>2028</v>
      </c>
      <c r="B689" s="59">
        <v>44303</v>
      </c>
      <c r="C689" s="60" t="s">
        <v>2029</v>
      </c>
      <c r="D689" s="92" t="s">
        <v>640</v>
      </c>
      <c r="E689" s="58" t="str">
        <f t="shared" si="72"/>
        <v>Jan</v>
      </c>
      <c r="F689" s="58" t="str">
        <f t="shared" si="73"/>
        <v>Potgieter</v>
      </c>
      <c r="G689" s="58" t="str">
        <f t="shared" si="74"/>
        <v>Men Veteran</v>
      </c>
      <c r="H689" s="58" t="str">
        <f t="shared" si="75"/>
        <v>Seagull Angling Club</v>
      </c>
      <c r="I689" s="92"/>
      <c r="J689" s="92"/>
      <c r="K689" s="92"/>
      <c r="L689" s="91" t="str">
        <f t="shared" si="76"/>
        <v/>
      </c>
      <c r="M689" s="91" t="str">
        <f t="shared" si="77"/>
        <v/>
      </c>
    </row>
    <row r="690" spans="1:13" x14ac:dyDescent="0.2">
      <c r="A690" s="60" t="s">
        <v>2028</v>
      </c>
      <c r="B690" s="59">
        <v>44303</v>
      </c>
      <c r="C690" s="60" t="s">
        <v>2029</v>
      </c>
      <c r="D690" s="92" t="s">
        <v>631</v>
      </c>
      <c r="E690" s="58" t="str">
        <f t="shared" si="72"/>
        <v>Pierre</v>
      </c>
      <c r="F690" s="58" t="str">
        <f t="shared" si="73"/>
        <v>Wagner</v>
      </c>
      <c r="G690" s="58" t="str">
        <f t="shared" si="74"/>
        <v>Men Master</v>
      </c>
      <c r="H690" s="58" t="str">
        <f t="shared" si="75"/>
        <v>Benguella</v>
      </c>
      <c r="I690" s="92"/>
      <c r="J690" s="92"/>
      <c r="K690" s="92"/>
      <c r="L690" s="91" t="str">
        <f t="shared" si="76"/>
        <v/>
      </c>
      <c r="M690" s="91" t="str">
        <f t="shared" si="77"/>
        <v/>
      </c>
    </row>
    <row r="691" spans="1:13" x14ac:dyDescent="0.2">
      <c r="A691" s="60" t="s">
        <v>2028</v>
      </c>
      <c r="B691" s="59">
        <v>44303</v>
      </c>
      <c r="C691" s="60" t="s">
        <v>2029</v>
      </c>
      <c r="D691" s="92" t="s">
        <v>647</v>
      </c>
      <c r="E691" s="58" t="str">
        <f t="shared" si="72"/>
        <v>Alex</v>
      </c>
      <c r="F691" s="58" t="str">
        <f t="shared" si="73"/>
        <v>Thompson</v>
      </c>
      <c r="G691" s="58" t="str">
        <f t="shared" si="74"/>
        <v>Men Master</v>
      </c>
      <c r="H691" s="58" t="str">
        <f t="shared" si="75"/>
        <v>Seagull Angling Club</v>
      </c>
      <c r="I691" s="92"/>
      <c r="J691" s="92"/>
      <c r="K691" s="92"/>
      <c r="L691" s="91" t="str">
        <f t="shared" si="76"/>
        <v/>
      </c>
      <c r="M691" s="91" t="str">
        <f t="shared" si="77"/>
        <v/>
      </c>
    </row>
    <row r="692" spans="1:13" x14ac:dyDescent="0.2">
      <c r="A692" s="60" t="s">
        <v>2028</v>
      </c>
      <c r="B692" s="59">
        <v>44303</v>
      </c>
      <c r="C692" s="60" t="s">
        <v>2029</v>
      </c>
      <c r="D692" s="92" t="s">
        <v>1492</v>
      </c>
      <c r="E692" s="58" t="str">
        <f t="shared" si="72"/>
        <v>Stanley</v>
      </c>
      <c r="F692" s="58" t="str">
        <f t="shared" si="73"/>
        <v>Van Zyl</v>
      </c>
      <c r="G692" s="58" t="str">
        <f t="shared" si="74"/>
        <v>Men Grand Masters</v>
      </c>
      <c r="H692" s="58" t="str">
        <f t="shared" si="75"/>
        <v>Benguella</v>
      </c>
      <c r="I692" s="92"/>
      <c r="J692" s="92"/>
      <c r="K692" s="92"/>
      <c r="L692" s="91" t="str">
        <f t="shared" si="76"/>
        <v/>
      </c>
      <c r="M692" s="91" t="str">
        <f t="shared" si="77"/>
        <v/>
      </c>
    </row>
    <row r="693" spans="1:13" x14ac:dyDescent="0.2">
      <c r="A693" s="60" t="s">
        <v>2028</v>
      </c>
      <c r="B693" s="59">
        <v>44303</v>
      </c>
      <c r="C693" s="60" t="s">
        <v>2029</v>
      </c>
      <c r="D693" s="92" t="s">
        <v>545</v>
      </c>
      <c r="E693" s="58" t="str">
        <f t="shared" si="72"/>
        <v>Chrisjan</v>
      </c>
      <c r="F693" s="58" t="str">
        <f t="shared" si="73"/>
        <v>Potgieter</v>
      </c>
      <c r="G693" s="58" t="str">
        <f t="shared" si="74"/>
        <v>Men Senior</v>
      </c>
      <c r="H693" s="58" t="str">
        <f t="shared" si="75"/>
        <v>Seagull Angling Club</v>
      </c>
      <c r="I693" s="92"/>
      <c r="J693" s="92" t="s">
        <v>1355</v>
      </c>
      <c r="K693" s="92">
        <v>98</v>
      </c>
      <c r="L693" s="91">
        <f t="shared" si="76"/>
        <v>4</v>
      </c>
      <c r="M693" s="91">
        <f t="shared" si="77"/>
        <v>4</v>
      </c>
    </row>
    <row r="694" spans="1:13" x14ac:dyDescent="0.2">
      <c r="A694" s="60" t="s">
        <v>2028</v>
      </c>
      <c r="B694" s="59">
        <v>44303</v>
      </c>
      <c r="C694" s="60" t="s">
        <v>2029</v>
      </c>
      <c r="D694" s="92" t="s">
        <v>545</v>
      </c>
      <c r="E694" s="58" t="str">
        <f t="shared" si="72"/>
        <v>Chrisjan</v>
      </c>
      <c r="F694" s="58" t="str">
        <f t="shared" si="73"/>
        <v>Potgieter</v>
      </c>
      <c r="G694" s="58" t="str">
        <f t="shared" si="74"/>
        <v>Men Senior</v>
      </c>
      <c r="H694" s="58" t="str">
        <f t="shared" si="75"/>
        <v>Seagull Angling Club</v>
      </c>
      <c r="I694" s="92"/>
      <c r="J694" s="92" t="s">
        <v>1382</v>
      </c>
      <c r="K694" s="92">
        <v>72</v>
      </c>
      <c r="L694" s="91">
        <f t="shared" si="76"/>
        <v>5</v>
      </c>
      <c r="M694" s="91">
        <f t="shared" si="77"/>
        <v>5</v>
      </c>
    </row>
    <row r="695" spans="1:13" x14ac:dyDescent="0.2">
      <c r="A695" s="60" t="s">
        <v>2028</v>
      </c>
      <c r="B695" s="59">
        <v>44303</v>
      </c>
      <c r="C695" s="60" t="s">
        <v>2029</v>
      </c>
      <c r="D695" s="92" t="s">
        <v>1155</v>
      </c>
      <c r="E695" s="58" t="str">
        <f t="shared" si="72"/>
        <v>Tian</v>
      </c>
      <c r="F695" s="58" t="str">
        <f t="shared" si="73"/>
        <v>Mostert</v>
      </c>
      <c r="G695" s="58" t="str">
        <f t="shared" si="74"/>
        <v>Men Senior</v>
      </c>
      <c r="H695" s="58" t="str">
        <f t="shared" si="75"/>
        <v>Seagull Angling Club</v>
      </c>
      <c r="I695" s="92"/>
      <c r="J695" s="92" t="s">
        <v>1355</v>
      </c>
      <c r="K695" s="92">
        <v>129</v>
      </c>
      <c r="L695" s="91">
        <f t="shared" si="76"/>
        <v>10.4</v>
      </c>
      <c r="M695" s="91">
        <f t="shared" si="77"/>
        <v>10.4</v>
      </c>
    </row>
    <row r="696" spans="1:13" x14ac:dyDescent="0.2">
      <c r="A696" s="60" t="s">
        <v>2028</v>
      </c>
      <c r="B696" s="59">
        <v>44303</v>
      </c>
      <c r="C696" s="60" t="s">
        <v>2029</v>
      </c>
      <c r="D696" s="92" t="s">
        <v>679</v>
      </c>
      <c r="E696" s="58" t="str">
        <f t="shared" si="72"/>
        <v>Andre</v>
      </c>
      <c r="F696" s="58" t="str">
        <f t="shared" si="73"/>
        <v>Strydom</v>
      </c>
      <c r="G696" s="58" t="str">
        <f t="shared" si="74"/>
        <v>Men Senior</v>
      </c>
      <c r="H696" s="58" t="str">
        <f t="shared" si="75"/>
        <v>Seagull Angling Club</v>
      </c>
      <c r="I696" s="92"/>
      <c r="J696" s="92"/>
      <c r="K696" s="92"/>
      <c r="L696" s="91" t="str">
        <f t="shared" si="76"/>
        <v/>
      </c>
      <c r="M696" s="91" t="str">
        <f t="shared" si="77"/>
        <v/>
      </c>
    </row>
    <row r="697" spans="1:13" x14ac:dyDescent="0.2">
      <c r="A697" s="60" t="s">
        <v>2028</v>
      </c>
      <c r="B697" s="59">
        <v>44303</v>
      </c>
      <c r="C697" s="60" t="s">
        <v>2029</v>
      </c>
      <c r="D697" s="92" t="s">
        <v>1567</v>
      </c>
      <c r="E697" s="58" t="str">
        <f t="shared" si="72"/>
        <v>Johannes</v>
      </c>
      <c r="F697" s="58" t="str">
        <f t="shared" si="73"/>
        <v>Gous</v>
      </c>
      <c r="G697" s="58" t="str">
        <f t="shared" si="74"/>
        <v>Men Senior</v>
      </c>
      <c r="H697" s="58" t="str">
        <f t="shared" si="75"/>
        <v>xSeagull Angling Club</v>
      </c>
      <c r="I697" s="92" t="s">
        <v>22</v>
      </c>
      <c r="J697" s="92"/>
      <c r="K697" s="92">
        <v>60</v>
      </c>
      <c r="L697" s="91">
        <f t="shared" si="76"/>
        <v>2.9</v>
      </c>
      <c r="M697" s="91">
        <f t="shared" si="77"/>
        <v>2.9</v>
      </c>
    </row>
    <row r="698" spans="1:13" x14ac:dyDescent="0.2">
      <c r="A698" s="60" t="s">
        <v>2028</v>
      </c>
      <c r="B698" s="59">
        <v>44303</v>
      </c>
      <c r="C698" s="60" t="s">
        <v>2029</v>
      </c>
      <c r="D698" s="92" t="s">
        <v>1181</v>
      </c>
      <c r="E698" s="58" t="str">
        <f t="shared" si="72"/>
        <v>De Wet</v>
      </c>
      <c r="F698" s="58" t="str">
        <f t="shared" si="73"/>
        <v>Vorster</v>
      </c>
      <c r="G698" s="58" t="str">
        <f t="shared" si="74"/>
        <v>Men Veteran</v>
      </c>
      <c r="H698" s="58" t="str">
        <f t="shared" si="75"/>
        <v>Seagull Angling Club</v>
      </c>
      <c r="I698" s="92"/>
      <c r="J698" s="92"/>
      <c r="K698" s="92"/>
      <c r="L698" s="91" t="str">
        <f t="shared" si="76"/>
        <v/>
      </c>
      <c r="M698" s="91" t="str">
        <f t="shared" si="77"/>
        <v/>
      </c>
    </row>
    <row r="699" spans="1:13" x14ac:dyDescent="0.2">
      <c r="A699" s="60" t="s">
        <v>2028</v>
      </c>
      <c r="B699" s="59">
        <v>44303</v>
      </c>
      <c r="C699" s="60" t="s">
        <v>2029</v>
      </c>
      <c r="D699" s="92" t="s">
        <v>1569</v>
      </c>
      <c r="E699" s="58" t="str">
        <f t="shared" si="72"/>
        <v>Gert</v>
      </c>
      <c r="F699" s="58" t="str">
        <f t="shared" si="73"/>
        <v>Visage</v>
      </c>
      <c r="G699" s="58" t="str">
        <f t="shared" si="74"/>
        <v>Men Senior</v>
      </c>
      <c r="H699" s="58" t="str">
        <f t="shared" si="75"/>
        <v>Seagull Angling Club</v>
      </c>
      <c r="I699" s="92"/>
      <c r="J699" s="92"/>
      <c r="K699" s="92"/>
      <c r="L699" s="91" t="str">
        <f t="shared" si="76"/>
        <v/>
      </c>
      <c r="M699" s="91" t="str">
        <f t="shared" si="77"/>
        <v/>
      </c>
    </row>
    <row r="700" spans="1:13" x14ac:dyDescent="0.2">
      <c r="A700" s="60" t="s">
        <v>2028</v>
      </c>
      <c r="B700" s="59">
        <v>44303</v>
      </c>
      <c r="C700" s="60" t="s">
        <v>2029</v>
      </c>
      <c r="D700" s="92" t="s">
        <v>756</v>
      </c>
      <c r="E700" s="58" t="str">
        <f t="shared" si="72"/>
        <v>Lu-Andre</v>
      </c>
      <c r="F700" s="58" t="str">
        <f t="shared" si="73"/>
        <v>Duvenhage</v>
      </c>
      <c r="G700" s="58" t="str">
        <f t="shared" si="74"/>
        <v>Men Senior</v>
      </c>
      <c r="H700" s="58" t="str">
        <f t="shared" si="75"/>
        <v>Seagull Angling Club</v>
      </c>
      <c r="I700" s="92"/>
      <c r="J700" s="92"/>
      <c r="K700" s="92"/>
      <c r="L700" s="91" t="str">
        <f t="shared" si="76"/>
        <v/>
      </c>
      <c r="M700" s="91" t="str">
        <f t="shared" si="77"/>
        <v/>
      </c>
    </row>
    <row r="701" spans="1:13" x14ac:dyDescent="0.2">
      <c r="A701" s="60" t="s">
        <v>2028</v>
      </c>
      <c r="B701" s="59">
        <v>44303</v>
      </c>
      <c r="C701" s="60" t="s">
        <v>2029</v>
      </c>
      <c r="D701" s="92" t="s">
        <v>1305</v>
      </c>
      <c r="E701" s="58" t="str">
        <f t="shared" si="72"/>
        <v>Gerhardus</v>
      </c>
      <c r="F701" s="58" t="str">
        <f t="shared" si="73"/>
        <v>Louw</v>
      </c>
      <c r="G701" s="58" t="str">
        <f t="shared" si="74"/>
        <v>Men Senior</v>
      </c>
      <c r="H701" s="58" t="str">
        <f t="shared" si="75"/>
        <v>xSeagull Angling Club</v>
      </c>
      <c r="I701" s="92"/>
      <c r="J701" s="92"/>
      <c r="K701" s="92"/>
      <c r="L701" s="91" t="str">
        <f t="shared" si="76"/>
        <v/>
      </c>
      <c r="M701" s="91" t="str">
        <f t="shared" si="77"/>
        <v/>
      </c>
    </row>
    <row r="702" spans="1:13" x14ac:dyDescent="0.2">
      <c r="A702" s="60" t="s">
        <v>2028</v>
      </c>
      <c r="B702" s="59">
        <v>44303</v>
      </c>
      <c r="C702" s="60" t="s">
        <v>2029</v>
      </c>
      <c r="D702" s="92" t="s">
        <v>578</v>
      </c>
      <c r="E702" s="58" t="str">
        <f t="shared" si="72"/>
        <v>Richard</v>
      </c>
      <c r="F702" s="58" t="str">
        <f t="shared" si="73"/>
        <v>Kotze</v>
      </c>
      <c r="G702" s="58" t="str">
        <f t="shared" si="74"/>
        <v>Men Grand Masters</v>
      </c>
      <c r="H702" s="58" t="str">
        <f t="shared" si="75"/>
        <v>Seagull Angling Club</v>
      </c>
      <c r="I702" s="92"/>
      <c r="J702" s="92"/>
      <c r="K702" s="92"/>
      <c r="L702" s="91" t="str">
        <f t="shared" si="76"/>
        <v/>
      </c>
      <c r="M702" s="91" t="str">
        <f t="shared" si="77"/>
        <v/>
      </c>
    </row>
    <row r="703" spans="1:13" x14ac:dyDescent="0.2">
      <c r="A703" s="60" t="s">
        <v>2028</v>
      </c>
      <c r="B703" s="59">
        <v>44303</v>
      </c>
      <c r="C703" s="60" t="s">
        <v>2029</v>
      </c>
      <c r="D703" s="92" t="s">
        <v>629</v>
      </c>
      <c r="E703" s="58" t="str">
        <f t="shared" si="72"/>
        <v>Pieter</v>
      </c>
      <c r="F703" s="58" t="str">
        <f t="shared" si="73"/>
        <v>van Aarde</v>
      </c>
      <c r="G703" s="58" t="str">
        <f t="shared" si="74"/>
        <v>Men Senior</v>
      </c>
      <c r="H703" s="58" t="str">
        <f t="shared" si="75"/>
        <v>Seagull Angling Club</v>
      </c>
      <c r="I703" s="92"/>
      <c r="J703" s="92"/>
      <c r="K703" s="92"/>
      <c r="L703" s="91" t="str">
        <f t="shared" si="76"/>
        <v/>
      </c>
      <c r="M703" s="91" t="str">
        <f t="shared" si="77"/>
        <v/>
      </c>
    </row>
    <row r="704" spans="1:13" x14ac:dyDescent="0.2">
      <c r="A704" s="60" t="s">
        <v>2028</v>
      </c>
      <c r="B704" s="59">
        <v>44303</v>
      </c>
      <c r="C704" s="60" t="s">
        <v>2029</v>
      </c>
      <c r="D704" s="92" t="s">
        <v>658</v>
      </c>
      <c r="E704" s="58" t="str">
        <f t="shared" si="72"/>
        <v>Stephan</v>
      </c>
      <c r="F704" s="58" t="str">
        <f t="shared" si="73"/>
        <v>Swanepoel</v>
      </c>
      <c r="G704" s="58" t="str">
        <f t="shared" si="74"/>
        <v>Men Veteran</v>
      </c>
      <c r="H704" s="58" t="str">
        <f t="shared" si="75"/>
        <v>Namib Park</v>
      </c>
      <c r="I704" s="92"/>
      <c r="J704" s="92" t="s">
        <v>1356</v>
      </c>
      <c r="K704" s="92">
        <v>91</v>
      </c>
      <c r="L704" s="91">
        <f t="shared" si="76"/>
        <v>2.7</v>
      </c>
      <c r="M704" s="91">
        <f t="shared" si="77"/>
        <v>2.7</v>
      </c>
    </row>
    <row r="705" spans="1:13" x14ac:dyDescent="0.2">
      <c r="A705" s="60" t="s">
        <v>2028</v>
      </c>
      <c r="B705" s="59">
        <v>44303</v>
      </c>
      <c r="C705" s="60" t="s">
        <v>2029</v>
      </c>
      <c r="D705" s="92" t="s">
        <v>662</v>
      </c>
      <c r="E705" s="58" t="str">
        <f t="shared" si="72"/>
        <v>Coennie</v>
      </c>
      <c r="F705" s="58" t="str">
        <f t="shared" si="73"/>
        <v>Steyn</v>
      </c>
      <c r="G705" s="58" t="str">
        <f t="shared" si="74"/>
        <v>Men Grand Masters</v>
      </c>
      <c r="H705" s="58" t="str">
        <f t="shared" si="75"/>
        <v>Namib Park</v>
      </c>
      <c r="I705" s="92" t="s">
        <v>19</v>
      </c>
      <c r="J705" s="92"/>
      <c r="K705" s="92">
        <v>42</v>
      </c>
      <c r="L705" s="91">
        <f t="shared" si="76"/>
        <v>0.8</v>
      </c>
      <c r="M705" s="91">
        <f t="shared" si="77"/>
        <v>0.8</v>
      </c>
    </row>
    <row r="706" spans="1:13" x14ac:dyDescent="0.2">
      <c r="A706" s="60" t="s">
        <v>2028</v>
      </c>
      <c r="B706" s="59">
        <v>44303</v>
      </c>
      <c r="C706" s="60" t="s">
        <v>2029</v>
      </c>
      <c r="D706" s="92" t="s">
        <v>662</v>
      </c>
      <c r="E706" s="58" t="str">
        <f t="shared" si="72"/>
        <v>Coennie</v>
      </c>
      <c r="F706" s="58" t="str">
        <f t="shared" si="73"/>
        <v>Steyn</v>
      </c>
      <c r="G706" s="58" t="str">
        <f t="shared" si="74"/>
        <v>Men Grand Masters</v>
      </c>
      <c r="H706" s="58" t="str">
        <f t="shared" si="75"/>
        <v>Namib Park</v>
      </c>
      <c r="I706" s="92" t="s">
        <v>19</v>
      </c>
      <c r="J706" s="92"/>
      <c r="K706" s="92">
        <v>40</v>
      </c>
      <c r="L706" s="91">
        <f t="shared" si="76"/>
        <v>0.7</v>
      </c>
      <c r="M706" s="91">
        <f t="shared" si="77"/>
        <v>0.7</v>
      </c>
    </row>
    <row r="707" spans="1:13" x14ac:dyDescent="0.2">
      <c r="A707" s="60" t="s">
        <v>2028</v>
      </c>
      <c r="B707" s="59">
        <v>44303</v>
      </c>
      <c r="C707" s="60" t="s">
        <v>2029</v>
      </c>
      <c r="D707" s="92" t="s">
        <v>607</v>
      </c>
      <c r="E707" s="58" t="str">
        <f t="shared" si="72"/>
        <v>Lance</v>
      </c>
      <c r="F707" s="58" t="str">
        <f t="shared" si="73"/>
        <v>Mills</v>
      </c>
      <c r="G707" s="58" t="str">
        <f t="shared" si="74"/>
        <v>Men Master</v>
      </c>
      <c r="H707" s="58" t="str">
        <f t="shared" si="75"/>
        <v>Namib Park</v>
      </c>
      <c r="I707" s="92"/>
      <c r="J707" s="92"/>
      <c r="K707" s="92"/>
      <c r="L707" s="91" t="str">
        <f t="shared" si="76"/>
        <v/>
      </c>
      <c r="M707" s="91" t="str">
        <f t="shared" si="77"/>
        <v/>
      </c>
    </row>
    <row r="708" spans="1:13" x14ac:dyDescent="0.2">
      <c r="A708" s="60" t="s">
        <v>2028</v>
      </c>
      <c r="B708" s="59">
        <v>44303</v>
      </c>
      <c r="C708" s="60" t="s">
        <v>2029</v>
      </c>
      <c r="D708" s="92" t="s">
        <v>1065</v>
      </c>
      <c r="E708" s="58" t="str">
        <f t="shared" si="72"/>
        <v>Andre</v>
      </c>
      <c r="F708" s="58" t="str">
        <f t="shared" si="73"/>
        <v>Vermaak</v>
      </c>
      <c r="G708" s="58" t="str">
        <f t="shared" si="74"/>
        <v>Men Senior</v>
      </c>
      <c r="H708" s="58" t="str">
        <f t="shared" si="75"/>
        <v>Namib Park</v>
      </c>
      <c r="I708" s="92" t="s">
        <v>19</v>
      </c>
      <c r="J708" s="92"/>
      <c r="K708" s="92">
        <v>40</v>
      </c>
      <c r="L708" s="91">
        <f t="shared" si="76"/>
        <v>0.7</v>
      </c>
      <c r="M708" s="91">
        <f t="shared" si="77"/>
        <v>0.7</v>
      </c>
    </row>
    <row r="709" spans="1:13" x14ac:dyDescent="0.2">
      <c r="A709" s="60" t="s">
        <v>2028</v>
      </c>
      <c r="B709" s="59">
        <v>44303</v>
      </c>
      <c r="C709" s="60" t="s">
        <v>2029</v>
      </c>
      <c r="D709" s="92" t="s">
        <v>1065</v>
      </c>
      <c r="E709" s="58" t="str">
        <f t="shared" si="72"/>
        <v>Andre</v>
      </c>
      <c r="F709" s="58" t="str">
        <f t="shared" si="73"/>
        <v>Vermaak</v>
      </c>
      <c r="G709" s="58" t="str">
        <f t="shared" si="74"/>
        <v>Men Senior</v>
      </c>
      <c r="H709" s="58" t="str">
        <f t="shared" si="75"/>
        <v>Namib Park</v>
      </c>
      <c r="I709" s="92" t="s">
        <v>19</v>
      </c>
      <c r="J709" s="92"/>
      <c r="K709" s="92">
        <v>44</v>
      </c>
      <c r="L709" s="91">
        <f t="shared" si="76"/>
        <v>0.9</v>
      </c>
      <c r="M709" s="91">
        <f t="shared" si="77"/>
        <v>0.9</v>
      </c>
    </row>
    <row r="710" spans="1:13" x14ac:dyDescent="0.2">
      <c r="A710" s="60" t="s">
        <v>2028</v>
      </c>
      <c r="B710" s="59">
        <v>44303</v>
      </c>
      <c r="C710" s="60" t="s">
        <v>2029</v>
      </c>
      <c r="D710" s="92" t="s">
        <v>700</v>
      </c>
      <c r="E710" s="58" t="str">
        <f t="shared" si="72"/>
        <v>Abriana</v>
      </c>
      <c r="F710" s="58" t="str">
        <f t="shared" si="73"/>
        <v>Koberzig</v>
      </c>
      <c r="G710" s="58" t="str">
        <f t="shared" si="74"/>
        <v>Ladies Senior</v>
      </c>
      <c r="H710" s="58" t="str">
        <f t="shared" si="75"/>
        <v>Namib Park</v>
      </c>
      <c r="I710" s="92"/>
      <c r="J710" s="92"/>
      <c r="K710" s="92"/>
      <c r="L710" s="91" t="str">
        <f t="shared" si="76"/>
        <v/>
      </c>
      <c r="M710" s="91" t="str">
        <f t="shared" si="77"/>
        <v/>
      </c>
    </row>
    <row r="711" spans="1:13" x14ac:dyDescent="0.2">
      <c r="A711" s="60" t="s">
        <v>2028</v>
      </c>
      <c r="B711" s="59">
        <v>44303</v>
      </c>
      <c r="C711" s="60" t="s">
        <v>2029</v>
      </c>
      <c r="D711" s="92" t="s">
        <v>746</v>
      </c>
      <c r="E711" s="58" t="str">
        <f t="shared" si="72"/>
        <v>Rhyno</v>
      </c>
      <c r="F711" s="58" t="str">
        <f t="shared" si="73"/>
        <v>Koberzig</v>
      </c>
      <c r="G711" s="58" t="str">
        <f t="shared" si="74"/>
        <v>Men Senior</v>
      </c>
      <c r="H711" s="58" t="str">
        <f t="shared" si="75"/>
        <v>Namib Park</v>
      </c>
      <c r="I711" s="92"/>
      <c r="J711" s="92" t="s">
        <v>10</v>
      </c>
      <c r="K711" s="92">
        <v>40</v>
      </c>
      <c r="L711" s="91">
        <f t="shared" si="76"/>
        <v>1</v>
      </c>
      <c r="M711" s="91">
        <f t="shared" si="77"/>
        <v>1</v>
      </c>
    </row>
    <row r="712" spans="1:13" x14ac:dyDescent="0.2">
      <c r="A712" s="60" t="s">
        <v>2028</v>
      </c>
      <c r="B712" s="59">
        <v>44303</v>
      </c>
      <c r="C712" s="60" t="s">
        <v>2029</v>
      </c>
      <c r="D712" s="92" t="s">
        <v>537</v>
      </c>
      <c r="E712" s="58" t="str">
        <f t="shared" si="72"/>
        <v>Johan</v>
      </c>
      <c r="F712" s="58" t="str">
        <f t="shared" si="73"/>
        <v>Bruwer</v>
      </c>
      <c r="G712" s="58" t="str">
        <f t="shared" si="74"/>
        <v>Men Senior</v>
      </c>
      <c r="H712" s="58" t="str">
        <f t="shared" si="75"/>
        <v>Namib Park</v>
      </c>
      <c r="I712" s="92"/>
      <c r="J712" s="92" t="s">
        <v>1382</v>
      </c>
      <c r="K712" s="92">
        <v>90</v>
      </c>
      <c r="L712" s="91">
        <f t="shared" si="76"/>
        <v>8.4</v>
      </c>
      <c r="M712" s="91">
        <f t="shared" si="77"/>
        <v>8.4</v>
      </c>
    </row>
    <row r="713" spans="1:13" x14ac:dyDescent="0.2">
      <c r="A713" s="60" t="s">
        <v>2028</v>
      </c>
      <c r="B713" s="59">
        <v>44303</v>
      </c>
      <c r="C713" s="60" t="s">
        <v>2029</v>
      </c>
      <c r="D713" s="92" t="s">
        <v>1806</v>
      </c>
      <c r="E713" s="58" t="str">
        <f t="shared" si="72"/>
        <v>Ryno</v>
      </c>
      <c r="F713" s="58" t="str">
        <f t="shared" si="73"/>
        <v>Enslin</v>
      </c>
      <c r="G713" s="58" t="str">
        <f t="shared" si="74"/>
        <v>Men Senior</v>
      </c>
      <c r="H713" s="58" t="str">
        <f t="shared" si="75"/>
        <v>Namib Park</v>
      </c>
      <c r="I713" s="92"/>
      <c r="J713" s="92" t="s">
        <v>1355</v>
      </c>
      <c r="K713" s="92">
        <v>130</v>
      </c>
      <c r="L713" s="91">
        <f t="shared" si="76"/>
        <v>10.7</v>
      </c>
      <c r="M713" s="91">
        <f t="shared" si="77"/>
        <v>10.7</v>
      </c>
    </row>
    <row r="714" spans="1:13" x14ac:dyDescent="0.2">
      <c r="A714" s="60" t="s">
        <v>2028</v>
      </c>
      <c r="B714" s="59">
        <v>44303</v>
      </c>
      <c r="C714" s="60" t="s">
        <v>2029</v>
      </c>
      <c r="D714" s="92" t="s">
        <v>1807</v>
      </c>
      <c r="E714" s="58" t="str">
        <f t="shared" si="72"/>
        <v>Wanda</v>
      </c>
      <c r="F714" s="58" t="str">
        <f t="shared" si="73"/>
        <v>Enslin</v>
      </c>
      <c r="G714" s="58" t="str">
        <f t="shared" si="74"/>
        <v>Ladies Senior</v>
      </c>
      <c r="H714" s="58" t="str">
        <f t="shared" si="75"/>
        <v>Namib Park</v>
      </c>
      <c r="I714" s="92"/>
      <c r="J714" s="92"/>
      <c r="K714" s="92"/>
      <c r="L714" s="91" t="str">
        <f t="shared" si="76"/>
        <v/>
      </c>
      <c r="M714" s="91" t="str">
        <f t="shared" si="77"/>
        <v/>
      </c>
    </row>
    <row r="715" spans="1:13" x14ac:dyDescent="0.2">
      <c r="A715" s="60" t="s">
        <v>2028</v>
      </c>
      <c r="B715" s="59">
        <v>44303</v>
      </c>
      <c r="C715" s="60" t="s">
        <v>2029</v>
      </c>
      <c r="D715" s="92" t="s">
        <v>618</v>
      </c>
      <c r="E715" s="58" t="str">
        <f t="shared" si="72"/>
        <v>Olaf</v>
      </c>
      <c r="F715" s="58" t="str">
        <f t="shared" si="73"/>
        <v>Coetzee</v>
      </c>
      <c r="G715" s="58" t="str">
        <f t="shared" si="74"/>
        <v>Men Senior</v>
      </c>
      <c r="H715" s="58" t="str">
        <f t="shared" si="75"/>
        <v>Namib Park</v>
      </c>
      <c r="I715" s="92"/>
      <c r="J715" s="92" t="s">
        <v>1355</v>
      </c>
      <c r="K715" s="92">
        <v>137</v>
      </c>
      <c r="L715" s="91">
        <f t="shared" si="76"/>
        <v>12.8</v>
      </c>
      <c r="M715" s="91">
        <f t="shared" si="77"/>
        <v>12.8</v>
      </c>
    </row>
    <row r="716" spans="1:13" x14ac:dyDescent="0.2">
      <c r="A716" s="60" t="s">
        <v>2028</v>
      </c>
      <c r="B716" s="59">
        <v>44303</v>
      </c>
      <c r="C716" s="60" t="s">
        <v>2029</v>
      </c>
      <c r="D716" s="92" t="s">
        <v>508</v>
      </c>
      <c r="E716" s="58" t="str">
        <f t="shared" si="72"/>
        <v>Andre</v>
      </c>
      <c r="F716" s="58" t="str">
        <f t="shared" si="73"/>
        <v>Coetzee</v>
      </c>
      <c r="G716" s="58" t="str">
        <f t="shared" si="74"/>
        <v>Men Grand Masters</v>
      </c>
      <c r="H716" s="58" t="str">
        <f t="shared" si="75"/>
        <v>Namib Park</v>
      </c>
      <c r="I716" s="92"/>
      <c r="J716" s="92" t="s">
        <v>1355</v>
      </c>
      <c r="K716" s="92">
        <v>137</v>
      </c>
      <c r="L716" s="91">
        <f t="shared" si="76"/>
        <v>12.8</v>
      </c>
      <c r="M716" s="91">
        <f t="shared" si="77"/>
        <v>12.8</v>
      </c>
    </row>
    <row r="717" spans="1:13" x14ac:dyDescent="0.2">
      <c r="A717" s="60" t="s">
        <v>2028</v>
      </c>
      <c r="B717" s="59">
        <v>44303</v>
      </c>
      <c r="C717" s="60" t="s">
        <v>2029</v>
      </c>
      <c r="D717" s="92" t="s">
        <v>1271</v>
      </c>
      <c r="E717" s="58" t="str">
        <f t="shared" si="72"/>
        <v>Keith</v>
      </c>
      <c r="F717" s="58" t="str">
        <f t="shared" si="73"/>
        <v>Du Plessis</v>
      </c>
      <c r="G717" s="58" t="str">
        <f t="shared" si="74"/>
        <v>Men Veteran</v>
      </c>
      <c r="H717" s="58" t="str">
        <f t="shared" si="75"/>
        <v>xNamib Park</v>
      </c>
      <c r="I717" s="92"/>
      <c r="J717" s="92" t="s">
        <v>1355</v>
      </c>
      <c r="K717" s="92">
        <v>67</v>
      </c>
      <c r="L717" s="91">
        <f t="shared" si="76"/>
        <v>1.1000000000000001</v>
      </c>
      <c r="M717" s="91">
        <f t="shared" si="77"/>
        <v>1.1000000000000001</v>
      </c>
    </row>
    <row r="718" spans="1:13" x14ac:dyDescent="0.2">
      <c r="A718" s="60" t="s">
        <v>2028</v>
      </c>
      <c r="B718" s="59">
        <v>44303</v>
      </c>
      <c r="C718" s="60" t="s">
        <v>2029</v>
      </c>
      <c r="D718" s="92" t="s">
        <v>1697</v>
      </c>
      <c r="E718" s="58" t="str">
        <f t="shared" si="72"/>
        <v>Johan</v>
      </c>
      <c r="F718" s="58" t="str">
        <f t="shared" si="73"/>
        <v>Van Niekerk</v>
      </c>
      <c r="G718" s="58" t="str">
        <f t="shared" si="74"/>
        <v>Men Senior</v>
      </c>
      <c r="H718" s="58" t="str">
        <f t="shared" si="75"/>
        <v>Namib Park</v>
      </c>
      <c r="I718" s="92"/>
      <c r="J718" s="92"/>
      <c r="K718" s="92"/>
      <c r="L718" s="91" t="str">
        <f t="shared" si="76"/>
        <v/>
      </c>
      <c r="M718" s="91" t="str">
        <f t="shared" si="77"/>
        <v/>
      </c>
    </row>
    <row r="719" spans="1:13" x14ac:dyDescent="0.2">
      <c r="A719" s="60" t="s">
        <v>2028</v>
      </c>
      <c r="B719" s="59">
        <v>44303</v>
      </c>
      <c r="C719" s="60" t="s">
        <v>2029</v>
      </c>
      <c r="D719" s="92" t="s">
        <v>702</v>
      </c>
      <c r="E719" s="58" t="str">
        <f t="shared" si="72"/>
        <v>Willem</v>
      </c>
      <c r="F719" s="58" t="str">
        <f t="shared" si="73"/>
        <v>Kilian</v>
      </c>
      <c r="G719" s="58" t="str">
        <f t="shared" si="74"/>
        <v>Men Veteran</v>
      </c>
      <c r="H719" s="58" t="str">
        <f t="shared" si="75"/>
        <v>Steenbras</v>
      </c>
      <c r="I719" s="92"/>
      <c r="J719" s="92"/>
      <c r="K719" s="92"/>
      <c r="L719" s="91" t="str">
        <f t="shared" si="76"/>
        <v/>
      </c>
      <c r="M719" s="91" t="str">
        <f t="shared" si="77"/>
        <v/>
      </c>
    </row>
    <row r="720" spans="1:13" x14ac:dyDescent="0.2">
      <c r="A720" s="60" t="s">
        <v>2028</v>
      </c>
      <c r="B720" s="59">
        <v>44303</v>
      </c>
      <c r="C720" s="60" t="s">
        <v>2029</v>
      </c>
      <c r="D720" s="92" t="s">
        <v>682</v>
      </c>
      <c r="E720" s="58" t="str">
        <f t="shared" si="72"/>
        <v>Danie</v>
      </c>
      <c r="F720" s="58" t="str">
        <f t="shared" si="73"/>
        <v>Van Der Merwe</v>
      </c>
      <c r="G720" s="58" t="str">
        <f t="shared" si="74"/>
        <v>Men Grand Masters</v>
      </c>
      <c r="H720" s="58" t="str">
        <f t="shared" si="75"/>
        <v>Steenbras</v>
      </c>
      <c r="I720" s="92"/>
      <c r="J720" s="92"/>
      <c r="K720" s="92"/>
      <c r="L720" s="91" t="str">
        <f t="shared" si="76"/>
        <v/>
      </c>
      <c r="M720" s="91" t="str">
        <f t="shared" si="77"/>
        <v/>
      </c>
    </row>
    <row r="721" spans="1:13" x14ac:dyDescent="0.2">
      <c r="A721" s="60" t="s">
        <v>2028</v>
      </c>
      <c r="B721" s="59">
        <v>44303</v>
      </c>
      <c r="C721" s="60" t="s">
        <v>2029</v>
      </c>
      <c r="D721" s="92" t="s">
        <v>1009</v>
      </c>
      <c r="E721" s="58" t="str">
        <f t="shared" si="72"/>
        <v>Dewald</v>
      </c>
      <c r="F721" s="58" t="str">
        <f t="shared" si="73"/>
        <v>Van Der Merwe</v>
      </c>
      <c r="G721" s="58" t="str">
        <f t="shared" si="74"/>
        <v>Men Master</v>
      </c>
      <c r="H721" s="58" t="str">
        <f t="shared" si="75"/>
        <v>Steenbras</v>
      </c>
      <c r="I721" s="92"/>
      <c r="J721" s="92"/>
      <c r="K721" s="92"/>
      <c r="L721" s="91" t="str">
        <f t="shared" si="76"/>
        <v/>
      </c>
      <c r="M721" s="91" t="str">
        <f t="shared" si="77"/>
        <v/>
      </c>
    </row>
    <row r="722" spans="1:13" x14ac:dyDescent="0.2">
      <c r="A722" s="60" t="s">
        <v>2028</v>
      </c>
      <c r="B722" s="59">
        <v>44303</v>
      </c>
      <c r="C722" s="60" t="s">
        <v>2029</v>
      </c>
      <c r="D722" s="92" t="s">
        <v>726</v>
      </c>
      <c r="E722" s="58" t="str">
        <f t="shared" ref="E722:E785" si="78">IF(D722="","",VLOOKUP(D722,Master,3,FALSE))</f>
        <v>Danie</v>
      </c>
      <c r="F722" s="58" t="str">
        <f t="shared" ref="F722:F785" si="79">IF(D722="","",VLOOKUP(D722,Master,4,FALSE))</f>
        <v>Swanepoel</v>
      </c>
      <c r="G722" s="58" t="str">
        <f t="shared" ref="G722:G785" si="80">IF(D722="","",VLOOKUP(D722,Master,5,FALSE))</f>
        <v>Men Senior</v>
      </c>
      <c r="H722" s="58" t="str">
        <f t="shared" ref="H722:H785" si="81">IF(D722="","",VLOOKUP(D722,Master,2,FALSE))</f>
        <v>Steenbras</v>
      </c>
      <c r="I722" s="92"/>
      <c r="J722" s="92" t="s">
        <v>20</v>
      </c>
      <c r="K722" s="92">
        <v>85</v>
      </c>
      <c r="L722" s="91">
        <f t="shared" ref="L722:L785" si="82">IF(K722="","",IF(I722="",ROUND(HLOOKUP(J722,kgList,K722,FALSE),1),ROUND(HLOOKUP(I722,kgList,K722,FALSE),1)))</f>
        <v>2.2000000000000002</v>
      </c>
      <c r="M722" s="91">
        <f t="shared" ref="M722:M785" si="83">IF(L722="","",IF(COUNTA(I722:J722)&gt;1,"Edible or Inedible",IF(COUNTA(I722)=1,L722*1,IF(COUNTA(J722)=1,L722*1,"ERROR"))))</f>
        <v>2.2000000000000002</v>
      </c>
    </row>
    <row r="723" spans="1:13" x14ac:dyDescent="0.2">
      <c r="A723" s="60" t="s">
        <v>2028</v>
      </c>
      <c r="B723" s="59">
        <v>44303</v>
      </c>
      <c r="C723" s="60" t="s">
        <v>2029</v>
      </c>
      <c r="D723" s="92" t="s">
        <v>1472</v>
      </c>
      <c r="E723" s="58" t="str">
        <f t="shared" si="78"/>
        <v>Jacomien</v>
      </c>
      <c r="F723" s="58" t="str">
        <f t="shared" si="79"/>
        <v>Heath</v>
      </c>
      <c r="G723" s="58" t="str">
        <f t="shared" si="80"/>
        <v>Ladies Senior</v>
      </c>
      <c r="H723" s="58" t="str">
        <f t="shared" si="81"/>
        <v>Henties Bay</v>
      </c>
      <c r="I723" s="92"/>
      <c r="J723" s="92"/>
      <c r="K723" s="92"/>
      <c r="L723" s="91" t="str">
        <f t="shared" si="82"/>
        <v/>
      </c>
      <c r="M723" s="91" t="str">
        <f t="shared" si="83"/>
        <v/>
      </c>
    </row>
    <row r="724" spans="1:13" x14ac:dyDescent="0.2">
      <c r="A724" s="60" t="s">
        <v>2028</v>
      </c>
      <c r="B724" s="59">
        <v>44303</v>
      </c>
      <c r="C724" s="60" t="s">
        <v>2029</v>
      </c>
      <c r="D724" s="92" t="s">
        <v>794</v>
      </c>
      <c r="E724" s="58" t="str">
        <f t="shared" si="78"/>
        <v>David</v>
      </c>
      <c r="F724" s="58" t="str">
        <f t="shared" si="79"/>
        <v>Smith</v>
      </c>
      <c r="G724" s="58" t="str">
        <f t="shared" si="80"/>
        <v>Men Veteran</v>
      </c>
      <c r="H724" s="58" t="str">
        <f t="shared" si="81"/>
        <v>Steenbras</v>
      </c>
      <c r="I724" s="92"/>
      <c r="J724" s="92"/>
      <c r="K724" s="92"/>
      <c r="L724" s="91" t="str">
        <f t="shared" si="82"/>
        <v/>
      </c>
      <c r="M724" s="91" t="str">
        <f t="shared" si="83"/>
        <v/>
      </c>
    </row>
    <row r="725" spans="1:13" x14ac:dyDescent="0.2">
      <c r="A725" s="60" t="s">
        <v>2028</v>
      </c>
      <c r="B725" s="59">
        <v>44303</v>
      </c>
      <c r="C725" s="60" t="s">
        <v>2029</v>
      </c>
      <c r="D725" s="92" t="s">
        <v>593</v>
      </c>
      <c r="E725" s="58" t="str">
        <f t="shared" si="78"/>
        <v>Burger</v>
      </c>
      <c r="F725" s="58" t="str">
        <f t="shared" si="79"/>
        <v>Van Taak</v>
      </c>
      <c r="G725" s="58" t="str">
        <f t="shared" si="80"/>
        <v>Men Senior</v>
      </c>
      <c r="H725" s="58" t="str">
        <f t="shared" si="81"/>
        <v>Steenbras</v>
      </c>
      <c r="I725" s="92"/>
      <c r="J725" s="92"/>
      <c r="K725" s="92"/>
      <c r="L725" s="91" t="str">
        <f t="shared" si="82"/>
        <v/>
      </c>
      <c r="M725" s="91" t="str">
        <f t="shared" si="83"/>
        <v/>
      </c>
    </row>
    <row r="726" spans="1:13" x14ac:dyDescent="0.2">
      <c r="A726" s="60" t="s">
        <v>2028</v>
      </c>
      <c r="B726" s="59">
        <v>44303</v>
      </c>
      <c r="C726" s="60" t="s">
        <v>2029</v>
      </c>
      <c r="D726" s="92" t="s">
        <v>1586</v>
      </c>
      <c r="E726" s="58" t="str">
        <f t="shared" si="78"/>
        <v>Wikus</v>
      </c>
      <c r="F726" s="58" t="str">
        <f t="shared" si="79"/>
        <v>Viljoen</v>
      </c>
      <c r="G726" s="58" t="str">
        <f t="shared" si="80"/>
        <v>Men Veteran</v>
      </c>
      <c r="H726" s="58" t="str">
        <f t="shared" si="81"/>
        <v>Steenbras</v>
      </c>
      <c r="I726" s="92"/>
      <c r="J726" s="92" t="s">
        <v>1355</v>
      </c>
      <c r="K726" s="92">
        <v>118</v>
      </c>
      <c r="L726" s="91">
        <f t="shared" si="82"/>
        <v>7.6</v>
      </c>
      <c r="M726" s="91">
        <f t="shared" si="83"/>
        <v>7.6</v>
      </c>
    </row>
    <row r="727" spans="1:13" x14ac:dyDescent="0.2">
      <c r="A727" s="60" t="s">
        <v>2028</v>
      </c>
      <c r="B727" s="59">
        <v>44303</v>
      </c>
      <c r="C727" s="60" t="s">
        <v>2029</v>
      </c>
      <c r="D727" s="92" t="s">
        <v>1586</v>
      </c>
      <c r="E727" s="58" t="str">
        <f t="shared" si="78"/>
        <v>Wikus</v>
      </c>
      <c r="F727" s="58" t="str">
        <f t="shared" si="79"/>
        <v>Viljoen</v>
      </c>
      <c r="G727" s="58" t="str">
        <f t="shared" si="80"/>
        <v>Men Veteran</v>
      </c>
      <c r="H727" s="58" t="str">
        <f t="shared" si="81"/>
        <v>Steenbras</v>
      </c>
      <c r="I727" s="92"/>
      <c r="J727" s="92" t="s">
        <v>1333</v>
      </c>
      <c r="K727" s="92">
        <v>50</v>
      </c>
      <c r="L727" s="91">
        <f t="shared" si="82"/>
        <v>2.2000000000000002</v>
      </c>
      <c r="M727" s="91">
        <f t="shared" si="83"/>
        <v>2.2000000000000002</v>
      </c>
    </row>
    <row r="728" spans="1:13" x14ac:dyDescent="0.2">
      <c r="A728" s="60" t="s">
        <v>2028</v>
      </c>
      <c r="B728" s="59">
        <v>44303</v>
      </c>
      <c r="C728" s="60" t="s">
        <v>2029</v>
      </c>
      <c r="D728" s="92" t="s">
        <v>1586</v>
      </c>
      <c r="E728" s="58" t="str">
        <f t="shared" si="78"/>
        <v>Wikus</v>
      </c>
      <c r="F728" s="58" t="str">
        <f t="shared" si="79"/>
        <v>Viljoen</v>
      </c>
      <c r="G728" s="58" t="str">
        <f t="shared" si="80"/>
        <v>Men Veteran</v>
      </c>
      <c r="H728" s="58" t="str">
        <f t="shared" si="81"/>
        <v>Steenbras</v>
      </c>
      <c r="I728" s="92"/>
      <c r="J728" s="92" t="s">
        <v>1333</v>
      </c>
      <c r="K728" s="92">
        <v>78</v>
      </c>
      <c r="L728" s="91">
        <f t="shared" si="82"/>
        <v>8.6999999999999993</v>
      </c>
      <c r="M728" s="91">
        <f t="shared" si="83"/>
        <v>8.6999999999999993</v>
      </c>
    </row>
    <row r="729" spans="1:13" x14ac:dyDescent="0.2">
      <c r="A729" s="60" t="s">
        <v>2028</v>
      </c>
      <c r="B729" s="59">
        <v>44303</v>
      </c>
      <c r="C729" s="60" t="s">
        <v>2029</v>
      </c>
      <c r="D729" s="92" t="s">
        <v>1660</v>
      </c>
      <c r="E729" s="58" t="str">
        <f t="shared" si="78"/>
        <v>Frank</v>
      </c>
      <c r="F729" s="58" t="str">
        <f t="shared" si="79"/>
        <v>Oberholster</v>
      </c>
      <c r="G729" s="58" t="str">
        <f t="shared" si="80"/>
        <v>Men Senior</v>
      </c>
      <c r="H729" s="58" t="str">
        <f t="shared" si="81"/>
        <v>Steenbras</v>
      </c>
      <c r="I729" s="92"/>
      <c r="J729" s="92" t="s">
        <v>1355</v>
      </c>
      <c r="K729" s="92">
        <v>118</v>
      </c>
      <c r="L729" s="91">
        <f t="shared" si="82"/>
        <v>7.6</v>
      </c>
      <c r="M729" s="91">
        <f t="shared" si="83"/>
        <v>7.6</v>
      </c>
    </row>
    <row r="730" spans="1:13" x14ac:dyDescent="0.2">
      <c r="A730" s="60" t="s">
        <v>2028</v>
      </c>
      <c r="B730" s="59">
        <v>44303</v>
      </c>
      <c r="C730" s="60" t="s">
        <v>2029</v>
      </c>
      <c r="D730" s="92" t="s">
        <v>1660</v>
      </c>
      <c r="E730" s="58" t="str">
        <f t="shared" si="78"/>
        <v>Frank</v>
      </c>
      <c r="F730" s="58" t="str">
        <f t="shared" si="79"/>
        <v>Oberholster</v>
      </c>
      <c r="G730" s="58" t="str">
        <f t="shared" si="80"/>
        <v>Men Senior</v>
      </c>
      <c r="H730" s="58" t="str">
        <f t="shared" si="81"/>
        <v>Steenbras</v>
      </c>
      <c r="I730" s="92"/>
      <c r="J730" s="92" t="s">
        <v>10</v>
      </c>
      <c r="K730" s="92">
        <v>40</v>
      </c>
      <c r="L730" s="91">
        <f t="shared" si="82"/>
        <v>1</v>
      </c>
      <c r="M730" s="91">
        <f t="shared" si="83"/>
        <v>1</v>
      </c>
    </row>
    <row r="731" spans="1:13" x14ac:dyDescent="0.2">
      <c r="A731" s="60" t="s">
        <v>2028</v>
      </c>
      <c r="B731" s="59">
        <v>44303</v>
      </c>
      <c r="C731" s="60" t="s">
        <v>2029</v>
      </c>
      <c r="D731" s="92" t="s">
        <v>1660</v>
      </c>
      <c r="E731" s="58" t="str">
        <f t="shared" si="78"/>
        <v>Frank</v>
      </c>
      <c r="F731" s="58" t="str">
        <f t="shared" si="79"/>
        <v>Oberholster</v>
      </c>
      <c r="G731" s="58" t="str">
        <f t="shared" si="80"/>
        <v>Men Senior</v>
      </c>
      <c r="H731" s="58" t="str">
        <f t="shared" si="81"/>
        <v>Steenbras</v>
      </c>
      <c r="I731" s="92"/>
      <c r="J731" s="92" t="s">
        <v>1333</v>
      </c>
      <c r="K731" s="92">
        <v>47</v>
      </c>
      <c r="L731" s="91">
        <f t="shared" si="82"/>
        <v>1.8</v>
      </c>
      <c r="M731" s="91">
        <f t="shared" si="83"/>
        <v>1.8</v>
      </c>
    </row>
    <row r="732" spans="1:13" x14ac:dyDescent="0.2">
      <c r="A732" s="60" t="s">
        <v>2028</v>
      </c>
      <c r="B732" s="59">
        <v>44303</v>
      </c>
      <c r="C732" s="60" t="s">
        <v>2029</v>
      </c>
      <c r="D732" s="92" t="s">
        <v>1766</v>
      </c>
      <c r="E732" s="58" t="str">
        <f t="shared" si="78"/>
        <v>L'wyk</v>
      </c>
      <c r="F732" s="58" t="str">
        <f t="shared" si="79"/>
        <v>Viljoen</v>
      </c>
      <c r="G732" s="58" t="str">
        <f t="shared" si="80"/>
        <v>Men U/16</v>
      </c>
      <c r="H732" s="58" t="str">
        <f t="shared" si="81"/>
        <v>Steenbras</v>
      </c>
      <c r="I732" s="92"/>
      <c r="J732" s="92"/>
      <c r="K732" s="92"/>
      <c r="L732" s="91" t="str">
        <f t="shared" si="82"/>
        <v/>
      </c>
      <c r="M732" s="91" t="str">
        <f t="shared" si="83"/>
        <v/>
      </c>
    </row>
    <row r="733" spans="1:13" x14ac:dyDescent="0.2">
      <c r="A733" s="60" t="s">
        <v>2028</v>
      </c>
      <c r="B733" s="59">
        <v>44303</v>
      </c>
      <c r="C733" s="60" t="s">
        <v>2029</v>
      </c>
      <c r="D733" s="92" t="s">
        <v>1730</v>
      </c>
      <c r="E733" s="58" t="str">
        <f t="shared" si="78"/>
        <v>Herman</v>
      </c>
      <c r="F733" s="58" t="str">
        <f t="shared" si="79"/>
        <v>Swanepoel</v>
      </c>
      <c r="G733" s="58" t="str">
        <f t="shared" si="80"/>
        <v>Men Senior</v>
      </c>
      <c r="H733" s="58" t="str">
        <f t="shared" si="81"/>
        <v>Steenbras</v>
      </c>
      <c r="I733" s="92"/>
      <c r="J733" s="92" t="s">
        <v>1382</v>
      </c>
      <c r="K733" s="92">
        <v>69</v>
      </c>
      <c r="L733" s="91">
        <f t="shared" si="82"/>
        <v>4.5</v>
      </c>
      <c r="M733" s="91">
        <f t="shared" si="83"/>
        <v>4.5</v>
      </c>
    </row>
    <row r="734" spans="1:13" x14ac:dyDescent="0.2">
      <c r="A734" s="60" t="s">
        <v>2028</v>
      </c>
      <c r="B734" s="59">
        <v>44303</v>
      </c>
      <c r="C734" s="60" t="s">
        <v>2029</v>
      </c>
      <c r="D734" s="92" t="s">
        <v>843</v>
      </c>
      <c r="E734" s="58" t="str">
        <f t="shared" si="78"/>
        <v>Mark</v>
      </c>
      <c r="F734" s="58" t="str">
        <f t="shared" si="79"/>
        <v>Harper</v>
      </c>
      <c r="G734" s="58" t="str">
        <f t="shared" si="80"/>
        <v>Men Veteran</v>
      </c>
      <c r="H734" s="58" t="str">
        <f t="shared" si="81"/>
        <v>Steenbras</v>
      </c>
      <c r="I734" s="92"/>
      <c r="J734" s="92"/>
      <c r="K734" s="92"/>
      <c r="L734" s="91" t="str">
        <f t="shared" si="82"/>
        <v/>
      </c>
      <c r="M734" s="91" t="str">
        <f t="shared" si="83"/>
        <v/>
      </c>
    </row>
    <row r="735" spans="1:13" x14ac:dyDescent="0.2">
      <c r="A735" s="60" t="s">
        <v>2028</v>
      </c>
      <c r="B735" s="59">
        <v>44303</v>
      </c>
      <c r="C735" s="60" t="s">
        <v>2029</v>
      </c>
      <c r="D735" s="92" t="s">
        <v>1587</v>
      </c>
      <c r="E735" s="58" t="str">
        <f t="shared" si="78"/>
        <v>Maryna</v>
      </c>
      <c r="F735" s="58" t="str">
        <f t="shared" si="79"/>
        <v>Viljoen</v>
      </c>
      <c r="G735" s="58" t="str">
        <f t="shared" si="80"/>
        <v>Ladies Senior</v>
      </c>
      <c r="H735" s="58" t="str">
        <f t="shared" si="81"/>
        <v>Steenbras</v>
      </c>
      <c r="I735" s="92"/>
      <c r="J735" s="92" t="s">
        <v>1355</v>
      </c>
      <c r="K735" s="92">
        <v>101</v>
      </c>
      <c r="L735" s="91">
        <f t="shared" si="82"/>
        <v>4.5</v>
      </c>
      <c r="M735" s="91">
        <f t="shared" si="83"/>
        <v>4.5</v>
      </c>
    </row>
    <row r="736" spans="1:13" x14ac:dyDescent="0.2">
      <c r="A736" s="60" t="s">
        <v>2028</v>
      </c>
      <c r="B736" s="59">
        <v>44303</v>
      </c>
      <c r="C736" s="60" t="s">
        <v>2029</v>
      </c>
      <c r="D736" s="92" t="s">
        <v>1587</v>
      </c>
      <c r="E736" s="58" t="str">
        <f t="shared" si="78"/>
        <v>Maryna</v>
      </c>
      <c r="F736" s="58" t="str">
        <f t="shared" si="79"/>
        <v>Viljoen</v>
      </c>
      <c r="G736" s="58" t="str">
        <f t="shared" si="80"/>
        <v>Ladies Senior</v>
      </c>
      <c r="H736" s="58" t="str">
        <f t="shared" si="81"/>
        <v>Steenbras</v>
      </c>
      <c r="I736" s="92"/>
      <c r="J736" s="92" t="s">
        <v>1382</v>
      </c>
      <c r="K736" s="92">
        <v>74</v>
      </c>
      <c r="L736" s="91">
        <f t="shared" si="82"/>
        <v>5.3</v>
      </c>
      <c r="M736" s="91">
        <f t="shared" si="83"/>
        <v>5.3</v>
      </c>
    </row>
    <row r="737" spans="1:13" x14ac:dyDescent="0.2">
      <c r="A737" s="60" t="s">
        <v>2028</v>
      </c>
      <c r="B737" s="59">
        <v>44303</v>
      </c>
      <c r="C737" s="60" t="s">
        <v>2029</v>
      </c>
      <c r="D737" s="92" t="s">
        <v>692</v>
      </c>
      <c r="E737" s="58" t="str">
        <f t="shared" si="78"/>
        <v>Jan</v>
      </c>
      <c r="F737" s="58" t="str">
        <f t="shared" si="79"/>
        <v>Heath</v>
      </c>
      <c r="G737" s="58" t="str">
        <f t="shared" si="80"/>
        <v>Men Master</v>
      </c>
      <c r="H737" s="58" t="str">
        <f t="shared" si="81"/>
        <v>Steenbras</v>
      </c>
      <c r="I737" s="92"/>
      <c r="J737" s="92" t="s">
        <v>1333</v>
      </c>
      <c r="K737" s="92">
        <v>77</v>
      </c>
      <c r="L737" s="91">
        <f t="shared" si="82"/>
        <v>8.4</v>
      </c>
      <c r="M737" s="91">
        <f t="shared" si="83"/>
        <v>8.4</v>
      </c>
    </row>
    <row r="738" spans="1:13" x14ac:dyDescent="0.2">
      <c r="A738" s="60" t="s">
        <v>2028</v>
      </c>
      <c r="B738" s="59">
        <v>44303</v>
      </c>
      <c r="C738" s="60" t="s">
        <v>2029</v>
      </c>
      <c r="D738" s="92" t="s">
        <v>742</v>
      </c>
      <c r="E738" s="58" t="str">
        <f t="shared" si="78"/>
        <v>Dirk</v>
      </c>
      <c r="F738" s="58" t="str">
        <f t="shared" si="79"/>
        <v>Hansen</v>
      </c>
      <c r="G738" s="58" t="str">
        <f t="shared" si="80"/>
        <v>Men Veteran</v>
      </c>
      <c r="H738" s="58" t="str">
        <f t="shared" si="81"/>
        <v>Steenbras</v>
      </c>
      <c r="I738" s="92"/>
      <c r="J738" s="92" t="s">
        <v>1333</v>
      </c>
      <c r="K738" s="92">
        <v>42</v>
      </c>
      <c r="L738" s="91">
        <f t="shared" si="82"/>
        <v>1.3</v>
      </c>
      <c r="M738" s="91">
        <f t="shared" si="83"/>
        <v>1.3</v>
      </c>
    </row>
    <row r="739" spans="1:13" x14ac:dyDescent="0.2">
      <c r="A739" s="60" t="s">
        <v>2028</v>
      </c>
      <c r="B739" s="59">
        <v>44303</v>
      </c>
      <c r="C739" s="60" t="s">
        <v>2029</v>
      </c>
      <c r="D739" s="92" t="s">
        <v>742</v>
      </c>
      <c r="E739" s="58" t="str">
        <f t="shared" si="78"/>
        <v>Dirk</v>
      </c>
      <c r="F739" s="58" t="str">
        <f t="shared" si="79"/>
        <v>Hansen</v>
      </c>
      <c r="G739" s="58" t="str">
        <f t="shared" si="80"/>
        <v>Men Veteran</v>
      </c>
      <c r="H739" s="58" t="str">
        <f t="shared" si="81"/>
        <v>Steenbras</v>
      </c>
      <c r="I739" s="92"/>
      <c r="J739" s="92" t="s">
        <v>1356</v>
      </c>
      <c r="K739" s="92">
        <v>81</v>
      </c>
      <c r="L739" s="91">
        <f t="shared" si="82"/>
        <v>1.8</v>
      </c>
      <c r="M739" s="91">
        <f t="shared" si="83"/>
        <v>1.8</v>
      </c>
    </row>
    <row r="740" spans="1:13" x14ac:dyDescent="0.2">
      <c r="A740" s="60" t="s">
        <v>2028</v>
      </c>
      <c r="B740" s="59">
        <v>44303</v>
      </c>
      <c r="C740" s="60" t="s">
        <v>2029</v>
      </c>
      <c r="D740" s="92" t="s">
        <v>1227</v>
      </c>
      <c r="E740" s="58" t="str">
        <f t="shared" si="78"/>
        <v>Luan</v>
      </c>
      <c r="F740" s="58" t="str">
        <f t="shared" si="79"/>
        <v>Hansen</v>
      </c>
      <c r="G740" s="58" t="str">
        <f t="shared" si="80"/>
        <v>Men U/16</v>
      </c>
      <c r="H740" s="58" t="str">
        <f t="shared" si="81"/>
        <v>Steenbras</v>
      </c>
      <c r="I740" s="92"/>
      <c r="J740" s="92"/>
      <c r="K740" s="92"/>
      <c r="L740" s="91" t="str">
        <f t="shared" si="82"/>
        <v/>
      </c>
      <c r="M740" s="91" t="str">
        <f t="shared" si="83"/>
        <v/>
      </c>
    </row>
    <row r="741" spans="1:13" x14ac:dyDescent="0.2">
      <c r="A741" s="60" t="s">
        <v>2028</v>
      </c>
      <c r="B741" s="59">
        <v>44303</v>
      </c>
      <c r="C741" s="60" t="s">
        <v>2029</v>
      </c>
      <c r="D741" s="92" t="s">
        <v>1663</v>
      </c>
      <c r="E741" s="58" t="str">
        <f t="shared" si="78"/>
        <v>Tertia</v>
      </c>
      <c r="F741" s="58" t="str">
        <f t="shared" si="79"/>
        <v>Roos</v>
      </c>
      <c r="G741" s="58" t="str">
        <f t="shared" si="80"/>
        <v>Ladies Senior</v>
      </c>
      <c r="H741" s="58" t="str">
        <f t="shared" si="81"/>
        <v>xSteenbras</v>
      </c>
      <c r="I741" s="92"/>
      <c r="J741" s="92"/>
      <c r="K741" s="92"/>
      <c r="L741" s="91" t="str">
        <f t="shared" si="82"/>
        <v/>
      </c>
      <c r="M741" s="91" t="str">
        <f t="shared" si="83"/>
        <v/>
      </c>
    </row>
    <row r="742" spans="1:13" x14ac:dyDescent="0.2">
      <c r="A742" s="60" t="s">
        <v>2028</v>
      </c>
      <c r="B742" s="59">
        <v>44303</v>
      </c>
      <c r="C742" s="60" t="s">
        <v>2029</v>
      </c>
      <c r="D742" s="92" t="s">
        <v>554</v>
      </c>
      <c r="E742" s="58" t="str">
        <f t="shared" si="78"/>
        <v>Danie</v>
      </c>
      <c r="F742" s="58" t="str">
        <f t="shared" si="79"/>
        <v>Klopper</v>
      </c>
      <c r="G742" s="58" t="str">
        <f t="shared" si="80"/>
        <v>Men Senior</v>
      </c>
      <c r="H742" s="58" t="str">
        <f t="shared" si="81"/>
        <v>Steenbras</v>
      </c>
      <c r="I742" s="92"/>
      <c r="J742" s="92"/>
      <c r="K742" s="92"/>
      <c r="L742" s="91" t="str">
        <f t="shared" si="82"/>
        <v/>
      </c>
      <c r="M742" s="91" t="str">
        <f t="shared" si="83"/>
        <v/>
      </c>
    </row>
    <row r="743" spans="1:13" x14ac:dyDescent="0.2">
      <c r="A743" s="60" t="s">
        <v>2028</v>
      </c>
      <c r="B743" s="59">
        <v>44303</v>
      </c>
      <c r="C743" s="60" t="s">
        <v>2029</v>
      </c>
      <c r="D743" s="92" t="s">
        <v>737</v>
      </c>
      <c r="E743" s="58" t="str">
        <f t="shared" si="78"/>
        <v>Jayden</v>
      </c>
      <c r="F743" s="58" t="str">
        <f t="shared" si="79"/>
        <v>Hansen</v>
      </c>
      <c r="G743" s="58" t="str">
        <f t="shared" si="80"/>
        <v>Men U/16</v>
      </c>
      <c r="H743" s="58" t="str">
        <f t="shared" si="81"/>
        <v>Steenbras</v>
      </c>
      <c r="I743" s="92"/>
      <c r="J743" s="92"/>
      <c r="K743" s="92"/>
      <c r="L743" s="91" t="str">
        <f t="shared" si="82"/>
        <v/>
      </c>
      <c r="M743" s="91" t="str">
        <f t="shared" si="83"/>
        <v/>
      </c>
    </row>
    <row r="744" spans="1:13" x14ac:dyDescent="0.2">
      <c r="A744" s="60" t="s">
        <v>2028</v>
      </c>
      <c r="B744" s="59">
        <v>44303</v>
      </c>
      <c r="C744" s="60" t="s">
        <v>2029</v>
      </c>
      <c r="D744" s="92" t="s">
        <v>767</v>
      </c>
      <c r="E744" s="58" t="str">
        <f t="shared" si="78"/>
        <v>Andre</v>
      </c>
      <c r="F744" s="58" t="str">
        <f t="shared" si="79"/>
        <v>Nel</v>
      </c>
      <c r="G744" s="58" t="str">
        <f t="shared" si="80"/>
        <v>Men Senior</v>
      </c>
      <c r="H744" s="58" t="str">
        <f t="shared" si="81"/>
        <v>Seagull Angling Club</v>
      </c>
      <c r="I744" s="92"/>
      <c r="J744" s="92" t="s">
        <v>1356</v>
      </c>
      <c r="K744" s="92">
        <v>70</v>
      </c>
      <c r="L744" s="91">
        <f t="shared" si="82"/>
        <v>1.1000000000000001</v>
      </c>
      <c r="M744" s="91">
        <f t="shared" si="83"/>
        <v>1.1000000000000001</v>
      </c>
    </row>
    <row r="745" spans="1:13" x14ac:dyDescent="0.2">
      <c r="A745" s="60" t="s">
        <v>2028</v>
      </c>
      <c r="B745" s="59">
        <v>44303</v>
      </c>
      <c r="C745" s="60" t="s">
        <v>2029</v>
      </c>
      <c r="D745" s="92" t="s">
        <v>550</v>
      </c>
      <c r="E745" s="58" t="str">
        <f t="shared" si="78"/>
        <v>Sean</v>
      </c>
      <c r="F745" s="58" t="str">
        <f t="shared" si="79"/>
        <v>Van Den Heuvel</v>
      </c>
      <c r="G745" s="58" t="str">
        <f t="shared" si="80"/>
        <v>Men Veteran</v>
      </c>
      <c r="H745" s="58" t="str">
        <f t="shared" si="81"/>
        <v>Seagull Angling Club</v>
      </c>
      <c r="I745" s="92"/>
      <c r="J745" s="92" t="s">
        <v>1356</v>
      </c>
      <c r="K745" s="92">
        <v>103</v>
      </c>
      <c r="L745" s="91">
        <f t="shared" si="82"/>
        <v>4.0999999999999996</v>
      </c>
      <c r="M745" s="91">
        <f t="shared" si="83"/>
        <v>4.0999999999999996</v>
      </c>
    </row>
    <row r="746" spans="1:13" x14ac:dyDescent="0.2">
      <c r="A746" s="60" t="s">
        <v>2028</v>
      </c>
      <c r="B746" s="59">
        <v>44303</v>
      </c>
      <c r="C746" s="60" t="s">
        <v>2029</v>
      </c>
      <c r="D746" s="92" t="s">
        <v>532</v>
      </c>
      <c r="E746" s="58" t="str">
        <f t="shared" si="78"/>
        <v>Jaco</v>
      </c>
      <c r="F746" s="58" t="str">
        <f t="shared" si="79"/>
        <v>Mertens</v>
      </c>
      <c r="G746" s="58" t="str">
        <f t="shared" si="80"/>
        <v>Men Senior</v>
      </c>
      <c r="H746" s="58" t="str">
        <f t="shared" si="81"/>
        <v>Seagull Angling Club</v>
      </c>
      <c r="I746" s="92"/>
      <c r="J746" s="92" t="s">
        <v>1355</v>
      </c>
      <c r="K746" s="92">
        <v>115</v>
      </c>
      <c r="L746" s="91">
        <f t="shared" si="82"/>
        <v>7</v>
      </c>
      <c r="M746" s="91">
        <f t="shared" si="83"/>
        <v>7</v>
      </c>
    </row>
    <row r="747" spans="1:13" x14ac:dyDescent="0.2">
      <c r="A747" s="60" t="s">
        <v>2028</v>
      </c>
      <c r="B747" s="59">
        <v>44303</v>
      </c>
      <c r="C747" s="60" t="s">
        <v>2029</v>
      </c>
      <c r="D747" s="92" t="s">
        <v>986</v>
      </c>
      <c r="E747" s="58" t="str">
        <f t="shared" si="78"/>
        <v>Hannes</v>
      </c>
      <c r="F747" s="58" t="str">
        <f t="shared" si="79"/>
        <v>Swartz</v>
      </c>
      <c r="G747" s="58" t="str">
        <f t="shared" si="80"/>
        <v>Men Veteran</v>
      </c>
      <c r="H747" s="58" t="str">
        <f t="shared" si="81"/>
        <v>Seagull Angling Club</v>
      </c>
      <c r="I747" s="92"/>
      <c r="J747" s="92"/>
      <c r="K747" s="92"/>
      <c r="L747" s="91" t="str">
        <f t="shared" si="82"/>
        <v/>
      </c>
      <c r="M747" s="91" t="str">
        <f t="shared" si="83"/>
        <v/>
      </c>
    </row>
    <row r="748" spans="1:13" x14ac:dyDescent="0.2">
      <c r="A748" s="60" t="s">
        <v>2028</v>
      </c>
      <c r="B748" s="59">
        <v>44303</v>
      </c>
      <c r="C748" s="60" t="s">
        <v>2029</v>
      </c>
      <c r="D748" s="92" t="s">
        <v>797</v>
      </c>
      <c r="E748" s="58" t="str">
        <f t="shared" si="78"/>
        <v>Danie</v>
      </c>
      <c r="F748" s="58" t="str">
        <f t="shared" si="79"/>
        <v>Smith</v>
      </c>
      <c r="G748" s="58" t="str">
        <f t="shared" si="80"/>
        <v>Men Veteran</v>
      </c>
      <c r="H748" s="58" t="str">
        <f t="shared" si="81"/>
        <v>Seagull Angling Club</v>
      </c>
      <c r="I748" s="92"/>
      <c r="J748" s="92" t="s">
        <v>1356</v>
      </c>
      <c r="K748" s="92">
        <v>98</v>
      </c>
      <c r="L748" s="91">
        <f t="shared" si="82"/>
        <v>3.4</v>
      </c>
      <c r="M748" s="91">
        <f t="shared" si="83"/>
        <v>3.4</v>
      </c>
    </row>
    <row r="749" spans="1:13" x14ac:dyDescent="0.2">
      <c r="A749" s="60" t="s">
        <v>2028</v>
      </c>
      <c r="B749" s="59">
        <v>44303</v>
      </c>
      <c r="C749" s="60" t="s">
        <v>2029</v>
      </c>
      <c r="D749" s="92" t="s">
        <v>869</v>
      </c>
      <c r="E749" s="58" t="str">
        <f t="shared" si="78"/>
        <v>Amarelda</v>
      </c>
      <c r="F749" s="58" t="str">
        <f t="shared" si="79"/>
        <v>Schoonbee</v>
      </c>
      <c r="G749" s="58" t="str">
        <f t="shared" si="80"/>
        <v>Ladies Senior</v>
      </c>
      <c r="H749" s="58" t="str">
        <f t="shared" si="81"/>
        <v>xSeagull Angling Club</v>
      </c>
      <c r="I749" s="92"/>
      <c r="J749" s="92"/>
      <c r="K749" s="92"/>
      <c r="L749" s="91" t="str">
        <f t="shared" si="82"/>
        <v/>
      </c>
      <c r="M749" s="91" t="str">
        <f t="shared" si="83"/>
        <v/>
      </c>
    </row>
    <row r="750" spans="1:13" x14ac:dyDescent="0.2">
      <c r="A750" s="60" t="s">
        <v>2028</v>
      </c>
      <c r="B750" s="59">
        <v>44303</v>
      </c>
      <c r="C750" s="60" t="s">
        <v>2029</v>
      </c>
      <c r="D750" s="92" t="s">
        <v>1303</v>
      </c>
      <c r="E750" s="58" t="str">
        <f t="shared" si="78"/>
        <v>Lian</v>
      </c>
      <c r="F750" s="58" t="str">
        <f t="shared" si="79"/>
        <v>De Jager</v>
      </c>
      <c r="G750" s="58" t="str">
        <f t="shared" si="80"/>
        <v>Men Senior</v>
      </c>
      <c r="H750" s="58" t="str">
        <f t="shared" si="81"/>
        <v>Seagull Angling Club</v>
      </c>
      <c r="I750" s="92"/>
      <c r="J750" s="92"/>
      <c r="K750" s="92"/>
      <c r="L750" s="91" t="str">
        <f t="shared" si="82"/>
        <v/>
      </c>
      <c r="M750" s="91" t="str">
        <f t="shared" si="83"/>
        <v/>
      </c>
    </row>
    <row r="751" spans="1:13" x14ac:dyDescent="0.2">
      <c r="A751" s="60" t="s">
        <v>2028</v>
      </c>
      <c r="B751" s="59">
        <v>44303</v>
      </c>
      <c r="C751" s="60" t="s">
        <v>2029</v>
      </c>
      <c r="D751" s="92" t="s">
        <v>1552</v>
      </c>
      <c r="E751" s="58" t="str">
        <f t="shared" si="78"/>
        <v>Andre</v>
      </c>
      <c r="F751" s="58" t="str">
        <f t="shared" si="79"/>
        <v>Maree</v>
      </c>
      <c r="G751" s="58" t="str">
        <f t="shared" si="80"/>
        <v>Men Senior</v>
      </c>
      <c r="H751" s="58" t="str">
        <f t="shared" si="81"/>
        <v>xSeagull Angling Club</v>
      </c>
      <c r="I751" s="92"/>
      <c r="J751" s="92" t="s">
        <v>1355</v>
      </c>
      <c r="K751" s="92">
        <v>105</v>
      </c>
      <c r="L751" s="91">
        <f t="shared" si="82"/>
        <v>5.0999999999999996</v>
      </c>
      <c r="M751" s="91">
        <f t="shared" si="83"/>
        <v>5.0999999999999996</v>
      </c>
    </row>
    <row r="752" spans="1:13" x14ac:dyDescent="0.2">
      <c r="A752" s="60" t="s">
        <v>2028</v>
      </c>
      <c r="B752" s="59">
        <v>44303</v>
      </c>
      <c r="C752" s="60" t="s">
        <v>2029</v>
      </c>
      <c r="D752" s="92" t="s">
        <v>935</v>
      </c>
      <c r="E752" s="58" t="str">
        <f t="shared" si="78"/>
        <v>Martin</v>
      </c>
      <c r="F752" s="58" t="str">
        <f t="shared" si="79"/>
        <v>Gouws</v>
      </c>
      <c r="G752" s="58" t="str">
        <f t="shared" si="80"/>
        <v>Men Senior</v>
      </c>
      <c r="H752" s="58" t="str">
        <f t="shared" si="81"/>
        <v>Seagull Angling Club</v>
      </c>
      <c r="I752" s="92"/>
      <c r="J752" s="92" t="s">
        <v>1355</v>
      </c>
      <c r="K752" s="92">
        <v>87</v>
      </c>
      <c r="L752" s="91">
        <f t="shared" si="82"/>
        <v>2.7</v>
      </c>
      <c r="M752" s="91">
        <f t="shared" si="83"/>
        <v>2.7</v>
      </c>
    </row>
    <row r="753" spans="1:13" x14ac:dyDescent="0.2">
      <c r="A753" s="60" t="s">
        <v>2028</v>
      </c>
      <c r="B753" s="59">
        <v>44303</v>
      </c>
      <c r="C753" s="60" t="s">
        <v>2029</v>
      </c>
      <c r="D753" s="92" t="s">
        <v>694</v>
      </c>
      <c r="E753" s="58" t="str">
        <f t="shared" si="78"/>
        <v>Cecilia</v>
      </c>
      <c r="F753" s="58" t="str">
        <f t="shared" si="79"/>
        <v>Brandt</v>
      </c>
      <c r="G753" s="58" t="str">
        <f t="shared" si="80"/>
        <v>Ladies Senior</v>
      </c>
      <c r="H753" s="58" t="str">
        <f t="shared" si="81"/>
        <v>Seagull Angling Club</v>
      </c>
      <c r="I753" s="92"/>
      <c r="J753" s="92" t="s">
        <v>1355</v>
      </c>
      <c r="K753" s="92">
        <v>117</v>
      </c>
      <c r="L753" s="91">
        <f t="shared" si="82"/>
        <v>7.4</v>
      </c>
      <c r="M753" s="91">
        <f t="shared" si="83"/>
        <v>7.4</v>
      </c>
    </row>
    <row r="754" spans="1:13" x14ac:dyDescent="0.2">
      <c r="A754" s="60" t="s">
        <v>2028</v>
      </c>
      <c r="B754" s="59">
        <v>44303</v>
      </c>
      <c r="C754" s="60" t="s">
        <v>2029</v>
      </c>
      <c r="D754" s="92" t="s">
        <v>1813</v>
      </c>
      <c r="E754" s="58" t="str">
        <f t="shared" si="78"/>
        <v>Franco</v>
      </c>
      <c r="F754" s="58" t="str">
        <f t="shared" si="79"/>
        <v>Horn</v>
      </c>
      <c r="G754" s="58" t="str">
        <f t="shared" si="80"/>
        <v>Men Senior</v>
      </c>
      <c r="H754" s="58" t="str">
        <f t="shared" si="81"/>
        <v>Orca Angling Club</v>
      </c>
      <c r="I754" s="92"/>
      <c r="J754" s="92"/>
      <c r="K754" s="92"/>
      <c r="L754" s="91" t="str">
        <f t="shared" si="82"/>
        <v/>
      </c>
      <c r="M754" s="91" t="str">
        <f t="shared" si="83"/>
        <v/>
      </c>
    </row>
    <row r="755" spans="1:13" x14ac:dyDescent="0.2">
      <c r="A755" s="60" t="s">
        <v>2028</v>
      </c>
      <c r="B755" s="59">
        <v>44303</v>
      </c>
      <c r="C755" s="60" t="s">
        <v>2029</v>
      </c>
      <c r="D755" s="92" t="s">
        <v>619</v>
      </c>
      <c r="E755" s="58" t="str">
        <f t="shared" si="78"/>
        <v xml:space="preserve">Joe </v>
      </c>
      <c r="F755" s="58" t="str">
        <f t="shared" si="79"/>
        <v>Herman</v>
      </c>
      <c r="G755" s="58" t="str">
        <f t="shared" si="80"/>
        <v>Men Senior</v>
      </c>
      <c r="H755" s="58" t="str">
        <f t="shared" si="81"/>
        <v>Orca Angling Club</v>
      </c>
      <c r="I755" s="92"/>
      <c r="J755" s="92" t="s">
        <v>1355</v>
      </c>
      <c r="K755" s="92">
        <v>129</v>
      </c>
      <c r="L755" s="91">
        <f t="shared" si="82"/>
        <v>10.4</v>
      </c>
      <c r="M755" s="91">
        <f t="shared" si="83"/>
        <v>10.4</v>
      </c>
    </row>
    <row r="756" spans="1:13" x14ac:dyDescent="0.2">
      <c r="A756" s="60" t="s">
        <v>2028</v>
      </c>
      <c r="B756" s="59">
        <v>44303</v>
      </c>
      <c r="C756" s="60" t="s">
        <v>2029</v>
      </c>
      <c r="D756" s="92" t="s">
        <v>507</v>
      </c>
      <c r="E756" s="58" t="str">
        <f t="shared" si="78"/>
        <v>Brian</v>
      </c>
      <c r="F756" s="58" t="str">
        <f t="shared" si="79"/>
        <v>Curtis</v>
      </c>
      <c r="G756" s="58" t="str">
        <f t="shared" si="80"/>
        <v>Men Senior</v>
      </c>
      <c r="H756" s="58" t="str">
        <f t="shared" si="81"/>
        <v>Orca Angling Club</v>
      </c>
      <c r="I756" s="92"/>
      <c r="J756" s="92" t="s">
        <v>1356</v>
      </c>
      <c r="K756" s="92">
        <v>96</v>
      </c>
      <c r="L756" s="91">
        <f t="shared" si="82"/>
        <v>3.2</v>
      </c>
      <c r="M756" s="91">
        <f t="shared" si="83"/>
        <v>3.2</v>
      </c>
    </row>
    <row r="757" spans="1:13" ht="13.5" customHeight="1" x14ac:dyDescent="0.2">
      <c r="A757" s="60" t="s">
        <v>2028</v>
      </c>
      <c r="B757" s="59">
        <v>44303</v>
      </c>
      <c r="C757" s="60" t="s">
        <v>2029</v>
      </c>
      <c r="D757" s="92" t="s">
        <v>1043</v>
      </c>
      <c r="E757" s="58" t="str">
        <f t="shared" si="78"/>
        <v>Herman</v>
      </c>
      <c r="F757" s="58" t="str">
        <f t="shared" si="79"/>
        <v>Klem</v>
      </c>
      <c r="G757" s="58" t="str">
        <f t="shared" si="80"/>
        <v>Men Senior</v>
      </c>
      <c r="H757" s="58" t="str">
        <f t="shared" si="81"/>
        <v>Orca Angling Club</v>
      </c>
      <c r="I757" s="92"/>
      <c r="J757" s="92"/>
      <c r="K757" s="92"/>
      <c r="L757" s="91" t="str">
        <f t="shared" si="82"/>
        <v/>
      </c>
      <c r="M757" s="91" t="str">
        <f t="shared" si="83"/>
        <v/>
      </c>
    </row>
    <row r="758" spans="1:13" ht="13.5" customHeight="1" x14ac:dyDescent="0.2">
      <c r="A758" s="60" t="s">
        <v>2028</v>
      </c>
      <c r="B758" s="59">
        <v>44303</v>
      </c>
      <c r="C758" s="60" t="s">
        <v>2029</v>
      </c>
      <c r="D758" s="92" t="s">
        <v>1169</v>
      </c>
      <c r="E758" s="58" t="str">
        <f t="shared" si="78"/>
        <v>Quintin</v>
      </c>
      <c r="F758" s="58" t="str">
        <f t="shared" si="79"/>
        <v>Klem</v>
      </c>
      <c r="G758" s="58" t="str">
        <f t="shared" si="80"/>
        <v>Men Senior</v>
      </c>
      <c r="H758" s="58" t="str">
        <f t="shared" si="81"/>
        <v>Orca Angling Club</v>
      </c>
      <c r="I758" s="92"/>
      <c r="J758" s="92"/>
      <c r="K758" s="92"/>
      <c r="L758" s="91" t="str">
        <f t="shared" si="82"/>
        <v/>
      </c>
      <c r="M758" s="91" t="str">
        <f t="shared" si="83"/>
        <v/>
      </c>
    </row>
    <row r="759" spans="1:13" x14ac:dyDescent="0.2">
      <c r="A759" s="60" t="s">
        <v>2028</v>
      </c>
      <c r="B759" s="59">
        <v>44303</v>
      </c>
      <c r="C759" s="60" t="s">
        <v>2029</v>
      </c>
      <c r="D759" s="92" t="s">
        <v>556</v>
      </c>
      <c r="E759" s="58" t="str">
        <f t="shared" si="78"/>
        <v>Alec</v>
      </c>
      <c r="F759" s="58" t="str">
        <f t="shared" si="79"/>
        <v>Landers</v>
      </c>
      <c r="G759" s="58" t="str">
        <f t="shared" si="80"/>
        <v>Men Senior</v>
      </c>
      <c r="H759" s="58" t="str">
        <f t="shared" si="81"/>
        <v>Orca Angling Club</v>
      </c>
      <c r="I759" s="92"/>
      <c r="J759" s="92" t="s">
        <v>1355</v>
      </c>
      <c r="K759" s="92">
        <v>90</v>
      </c>
      <c r="L759" s="91">
        <f t="shared" si="82"/>
        <v>3</v>
      </c>
      <c r="M759" s="91">
        <f t="shared" si="83"/>
        <v>3</v>
      </c>
    </row>
    <row r="760" spans="1:13" x14ac:dyDescent="0.2">
      <c r="A760" s="60" t="s">
        <v>2028</v>
      </c>
      <c r="B760" s="59">
        <v>44303</v>
      </c>
      <c r="C760" s="60" t="s">
        <v>2029</v>
      </c>
      <c r="D760" s="92" t="s">
        <v>556</v>
      </c>
      <c r="E760" s="58" t="str">
        <f t="shared" si="78"/>
        <v>Alec</v>
      </c>
      <c r="F760" s="58" t="str">
        <f t="shared" si="79"/>
        <v>Landers</v>
      </c>
      <c r="G760" s="58" t="str">
        <f t="shared" si="80"/>
        <v>Men Senior</v>
      </c>
      <c r="H760" s="58" t="str">
        <f t="shared" si="81"/>
        <v>Orca Angling Club</v>
      </c>
      <c r="I760" s="92"/>
      <c r="J760" s="92" t="s">
        <v>1355</v>
      </c>
      <c r="K760" s="92">
        <v>86</v>
      </c>
      <c r="L760" s="91">
        <f t="shared" si="82"/>
        <v>2.6</v>
      </c>
      <c r="M760" s="91">
        <f t="shared" si="83"/>
        <v>2.6</v>
      </c>
    </row>
    <row r="761" spans="1:13" x14ac:dyDescent="0.2">
      <c r="A761" s="60" t="s">
        <v>2028</v>
      </c>
      <c r="B761" s="59">
        <v>44303</v>
      </c>
      <c r="C761" s="60" t="s">
        <v>2029</v>
      </c>
      <c r="D761" s="92" t="s">
        <v>525</v>
      </c>
      <c r="E761" s="58" t="str">
        <f t="shared" si="78"/>
        <v>Heini</v>
      </c>
      <c r="F761" s="58" t="str">
        <f t="shared" si="79"/>
        <v>Zahrt</v>
      </c>
      <c r="G761" s="58" t="str">
        <f t="shared" si="80"/>
        <v>Men Senior</v>
      </c>
      <c r="H761" s="58" t="str">
        <f t="shared" si="81"/>
        <v>Orca Angling Club</v>
      </c>
      <c r="I761" s="92"/>
      <c r="J761" s="92" t="s">
        <v>1355</v>
      </c>
      <c r="K761" s="92">
        <v>124</v>
      </c>
      <c r="L761" s="91">
        <f t="shared" si="82"/>
        <v>9.1</v>
      </c>
      <c r="M761" s="91">
        <f t="shared" si="83"/>
        <v>9.1</v>
      </c>
    </row>
    <row r="762" spans="1:13" x14ac:dyDescent="0.2">
      <c r="A762" s="60" t="s">
        <v>2028</v>
      </c>
      <c r="B762" s="59">
        <v>44303</v>
      </c>
      <c r="C762" s="60" t="s">
        <v>2029</v>
      </c>
      <c r="D762" s="92" t="s">
        <v>525</v>
      </c>
      <c r="E762" s="58" t="str">
        <f t="shared" si="78"/>
        <v>Heini</v>
      </c>
      <c r="F762" s="58" t="str">
        <f t="shared" si="79"/>
        <v>Zahrt</v>
      </c>
      <c r="G762" s="58" t="str">
        <f t="shared" si="80"/>
        <v>Men Senior</v>
      </c>
      <c r="H762" s="58" t="str">
        <f t="shared" si="81"/>
        <v>Orca Angling Club</v>
      </c>
      <c r="I762" s="92"/>
      <c r="J762" s="92" t="s">
        <v>1355</v>
      </c>
      <c r="K762" s="92">
        <v>127</v>
      </c>
      <c r="L762" s="91">
        <f t="shared" si="82"/>
        <v>9.8000000000000007</v>
      </c>
      <c r="M762" s="91">
        <f t="shared" si="83"/>
        <v>9.8000000000000007</v>
      </c>
    </row>
    <row r="763" spans="1:13" x14ac:dyDescent="0.2">
      <c r="A763" s="60" t="s">
        <v>2028</v>
      </c>
      <c r="B763" s="59">
        <v>44303</v>
      </c>
      <c r="C763" s="60" t="s">
        <v>2029</v>
      </c>
      <c r="D763" s="92" t="s">
        <v>1404</v>
      </c>
      <c r="E763" s="58" t="str">
        <f t="shared" si="78"/>
        <v>Ferdi</v>
      </c>
      <c r="F763" s="58" t="str">
        <f t="shared" si="79"/>
        <v>Roetz</v>
      </c>
      <c r="G763" s="58" t="str">
        <f t="shared" si="80"/>
        <v>Men Senior</v>
      </c>
      <c r="H763" s="58" t="str">
        <f t="shared" si="81"/>
        <v>Orca Angling Club</v>
      </c>
      <c r="I763" s="92"/>
      <c r="J763" s="92"/>
      <c r="K763" s="92"/>
      <c r="L763" s="91" t="str">
        <f t="shared" si="82"/>
        <v/>
      </c>
      <c r="M763" s="91" t="str">
        <f t="shared" si="83"/>
        <v/>
      </c>
    </row>
    <row r="764" spans="1:13" x14ac:dyDescent="0.2">
      <c r="A764" s="60" t="s">
        <v>2028</v>
      </c>
      <c r="B764" s="59">
        <v>44303</v>
      </c>
      <c r="C764" s="60" t="s">
        <v>2029</v>
      </c>
      <c r="D764" s="92" t="s">
        <v>534</v>
      </c>
      <c r="E764" s="58" t="str">
        <f t="shared" si="78"/>
        <v>Leandre</v>
      </c>
      <c r="F764" s="58" t="str">
        <f t="shared" si="79"/>
        <v>Horn</v>
      </c>
      <c r="G764" s="58" t="str">
        <f t="shared" si="80"/>
        <v>Ladies Senior</v>
      </c>
      <c r="H764" s="58" t="str">
        <f t="shared" si="81"/>
        <v>Orca Angling Club</v>
      </c>
      <c r="I764" s="92"/>
      <c r="J764" s="92"/>
      <c r="K764" s="92"/>
      <c r="L764" s="91" t="str">
        <f t="shared" si="82"/>
        <v/>
      </c>
      <c r="M764" s="91" t="str">
        <f t="shared" si="83"/>
        <v/>
      </c>
    </row>
    <row r="765" spans="1:13" x14ac:dyDescent="0.2">
      <c r="A765" s="60" t="s">
        <v>2028</v>
      </c>
      <c r="B765" s="59">
        <v>44303</v>
      </c>
      <c r="C765" s="60" t="s">
        <v>2029</v>
      </c>
      <c r="D765" s="92" t="s">
        <v>1706</v>
      </c>
      <c r="E765" s="58" t="str">
        <f t="shared" si="78"/>
        <v>William</v>
      </c>
      <c r="F765" s="58" t="str">
        <f t="shared" si="79"/>
        <v>Schickerling</v>
      </c>
      <c r="G765" s="58" t="str">
        <f t="shared" si="80"/>
        <v>Men Senior</v>
      </c>
      <c r="H765" s="58" t="str">
        <f t="shared" si="81"/>
        <v>Orca Angling Club</v>
      </c>
      <c r="I765" s="92"/>
      <c r="J765" s="92"/>
      <c r="K765" s="92"/>
      <c r="L765" s="91" t="str">
        <f t="shared" si="82"/>
        <v/>
      </c>
      <c r="M765" s="91" t="str">
        <f t="shared" si="83"/>
        <v/>
      </c>
    </row>
    <row r="766" spans="1:13" x14ac:dyDescent="0.2">
      <c r="A766" s="60" t="s">
        <v>2028</v>
      </c>
      <c r="B766" s="59">
        <v>44303</v>
      </c>
      <c r="C766" s="60" t="s">
        <v>2029</v>
      </c>
      <c r="D766" s="92" t="s">
        <v>531</v>
      </c>
      <c r="E766" s="58" t="str">
        <f t="shared" si="78"/>
        <v>Emil</v>
      </c>
      <c r="F766" s="58" t="str">
        <f t="shared" si="79"/>
        <v>Prinsloo</v>
      </c>
      <c r="G766" s="58" t="str">
        <f t="shared" si="80"/>
        <v>Men Veteran</v>
      </c>
      <c r="H766" s="58" t="str">
        <f t="shared" si="81"/>
        <v>Henties Bay</v>
      </c>
      <c r="I766" s="92"/>
      <c r="J766" s="92" t="s">
        <v>1355</v>
      </c>
      <c r="K766" s="92">
        <v>111</v>
      </c>
      <c r="L766" s="91">
        <f t="shared" si="82"/>
        <v>6.2</v>
      </c>
      <c r="M766" s="91">
        <f t="shared" si="83"/>
        <v>6.2</v>
      </c>
    </row>
    <row r="767" spans="1:13" x14ac:dyDescent="0.2">
      <c r="A767" s="60" t="s">
        <v>2028</v>
      </c>
      <c r="B767" s="59">
        <v>44303</v>
      </c>
      <c r="C767" s="60" t="s">
        <v>2029</v>
      </c>
      <c r="D767" s="92" t="s">
        <v>531</v>
      </c>
      <c r="E767" s="58" t="str">
        <f t="shared" si="78"/>
        <v>Emil</v>
      </c>
      <c r="F767" s="58" t="str">
        <f t="shared" si="79"/>
        <v>Prinsloo</v>
      </c>
      <c r="G767" s="58" t="str">
        <f t="shared" si="80"/>
        <v>Men Veteran</v>
      </c>
      <c r="H767" s="58" t="str">
        <f t="shared" si="81"/>
        <v>Henties Bay</v>
      </c>
      <c r="I767" s="92"/>
      <c r="J767" s="92" t="s">
        <v>1355</v>
      </c>
      <c r="K767" s="92">
        <v>84</v>
      </c>
      <c r="L767" s="91">
        <f t="shared" si="82"/>
        <v>2.4</v>
      </c>
      <c r="M767" s="91">
        <f t="shared" si="83"/>
        <v>2.4</v>
      </c>
    </row>
    <row r="768" spans="1:13" x14ac:dyDescent="0.2">
      <c r="A768" s="60" t="s">
        <v>2028</v>
      </c>
      <c r="B768" s="59">
        <v>44303</v>
      </c>
      <c r="C768" s="60" t="s">
        <v>2029</v>
      </c>
      <c r="D768" s="92" t="s">
        <v>531</v>
      </c>
      <c r="E768" s="58" t="str">
        <f t="shared" si="78"/>
        <v>Emil</v>
      </c>
      <c r="F768" s="58" t="str">
        <f t="shared" si="79"/>
        <v>Prinsloo</v>
      </c>
      <c r="G768" s="58" t="str">
        <f t="shared" si="80"/>
        <v>Men Veteran</v>
      </c>
      <c r="H768" s="58" t="str">
        <f t="shared" si="81"/>
        <v>Henties Bay</v>
      </c>
      <c r="I768" s="92"/>
      <c r="J768" s="92" t="s">
        <v>1355</v>
      </c>
      <c r="K768" s="92">
        <v>166</v>
      </c>
      <c r="L768" s="91">
        <f t="shared" si="82"/>
        <v>24.6</v>
      </c>
      <c r="M768" s="91">
        <f t="shared" si="83"/>
        <v>24.6</v>
      </c>
    </row>
    <row r="769" spans="1:13" x14ac:dyDescent="0.2">
      <c r="A769" s="60" t="s">
        <v>2028</v>
      </c>
      <c r="B769" s="59">
        <v>44303</v>
      </c>
      <c r="C769" s="60" t="s">
        <v>2029</v>
      </c>
      <c r="D769" s="92" t="s">
        <v>531</v>
      </c>
      <c r="E769" s="58" t="str">
        <f t="shared" si="78"/>
        <v>Emil</v>
      </c>
      <c r="F769" s="58" t="str">
        <f t="shared" si="79"/>
        <v>Prinsloo</v>
      </c>
      <c r="G769" s="58" t="str">
        <f t="shared" si="80"/>
        <v>Men Veteran</v>
      </c>
      <c r="H769" s="58" t="str">
        <f t="shared" si="81"/>
        <v>Henties Bay</v>
      </c>
      <c r="I769" s="92"/>
      <c r="J769" s="92" t="s">
        <v>1355</v>
      </c>
      <c r="K769" s="92">
        <v>120</v>
      </c>
      <c r="L769" s="91">
        <f t="shared" si="82"/>
        <v>8.1</v>
      </c>
      <c r="M769" s="91">
        <f t="shared" si="83"/>
        <v>8.1</v>
      </c>
    </row>
    <row r="770" spans="1:13" x14ac:dyDescent="0.2">
      <c r="A770" s="60" t="s">
        <v>2028</v>
      </c>
      <c r="B770" s="59">
        <v>44303</v>
      </c>
      <c r="C770" s="60" t="s">
        <v>2029</v>
      </c>
      <c r="D770" s="92" t="s">
        <v>531</v>
      </c>
      <c r="E770" s="58" t="str">
        <f t="shared" si="78"/>
        <v>Emil</v>
      </c>
      <c r="F770" s="58" t="str">
        <f t="shared" si="79"/>
        <v>Prinsloo</v>
      </c>
      <c r="G770" s="58" t="str">
        <f t="shared" si="80"/>
        <v>Men Veteran</v>
      </c>
      <c r="H770" s="58" t="str">
        <f t="shared" si="81"/>
        <v>Henties Bay</v>
      </c>
      <c r="I770" s="92"/>
      <c r="J770" s="92" t="s">
        <v>1355</v>
      </c>
      <c r="K770" s="92">
        <v>86</v>
      </c>
      <c r="L770" s="91">
        <f t="shared" si="82"/>
        <v>2.6</v>
      </c>
      <c r="M770" s="91">
        <f t="shared" si="83"/>
        <v>2.6</v>
      </c>
    </row>
    <row r="771" spans="1:13" x14ac:dyDescent="0.2">
      <c r="A771" s="60" t="s">
        <v>2028</v>
      </c>
      <c r="B771" s="59">
        <v>44303</v>
      </c>
      <c r="C771" s="60" t="s">
        <v>2029</v>
      </c>
      <c r="D771" s="92" t="s">
        <v>531</v>
      </c>
      <c r="E771" s="58" t="str">
        <f t="shared" si="78"/>
        <v>Emil</v>
      </c>
      <c r="F771" s="58" t="str">
        <f t="shared" si="79"/>
        <v>Prinsloo</v>
      </c>
      <c r="G771" s="58" t="str">
        <f t="shared" si="80"/>
        <v>Men Veteran</v>
      </c>
      <c r="H771" s="58" t="str">
        <f t="shared" si="81"/>
        <v>Henties Bay</v>
      </c>
      <c r="I771" s="92"/>
      <c r="J771" s="92" t="s">
        <v>1355</v>
      </c>
      <c r="K771" s="92">
        <v>86</v>
      </c>
      <c r="L771" s="91">
        <f t="shared" si="82"/>
        <v>2.6</v>
      </c>
      <c r="M771" s="91">
        <f t="shared" si="83"/>
        <v>2.6</v>
      </c>
    </row>
    <row r="772" spans="1:13" x14ac:dyDescent="0.2">
      <c r="A772" s="60" t="s">
        <v>2028</v>
      </c>
      <c r="B772" s="59">
        <v>44303</v>
      </c>
      <c r="C772" s="60" t="s">
        <v>2029</v>
      </c>
      <c r="D772" s="92" t="s">
        <v>531</v>
      </c>
      <c r="E772" s="58" t="str">
        <f t="shared" si="78"/>
        <v>Emil</v>
      </c>
      <c r="F772" s="58" t="str">
        <f t="shared" si="79"/>
        <v>Prinsloo</v>
      </c>
      <c r="G772" s="58" t="str">
        <f t="shared" si="80"/>
        <v>Men Veteran</v>
      </c>
      <c r="H772" s="58" t="str">
        <f t="shared" si="81"/>
        <v>Henties Bay</v>
      </c>
      <c r="I772" s="92"/>
      <c r="J772" s="92" t="s">
        <v>1355</v>
      </c>
      <c r="K772" s="92">
        <v>112</v>
      </c>
      <c r="L772" s="91">
        <f t="shared" si="82"/>
        <v>6.4</v>
      </c>
      <c r="M772" s="91">
        <f t="shared" si="83"/>
        <v>6.4</v>
      </c>
    </row>
    <row r="773" spans="1:13" x14ac:dyDescent="0.2">
      <c r="A773" s="60" t="s">
        <v>2028</v>
      </c>
      <c r="B773" s="59">
        <v>44303</v>
      </c>
      <c r="C773" s="60" t="s">
        <v>2029</v>
      </c>
      <c r="D773" s="92" t="s">
        <v>915</v>
      </c>
      <c r="E773" s="58" t="str">
        <f t="shared" si="78"/>
        <v>Richard</v>
      </c>
      <c r="F773" s="58" t="str">
        <f t="shared" si="79"/>
        <v>Punzul</v>
      </c>
      <c r="G773" s="58" t="str">
        <f t="shared" si="80"/>
        <v>Men Senior</v>
      </c>
      <c r="H773" s="58" t="str">
        <f t="shared" si="81"/>
        <v>Orca Angling Club</v>
      </c>
      <c r="I773" s="92"/>
      <c r="J773" s="92" t="s">
        <v>1355</v>
      </c>
      <c r="K773" s="92">
        <v>131</v>
      </c>
      <c r="L773" s="91">
        <f t="shared" si="82"/>
        <v>10.9</v>
      </c>
      <c r="M773" s="91">
        <f t="shared" si="83"/>
        <v>10.9</v>
      </c>
    </row>
    <row r="774" spans="1:13" x14ac:dyDescent="0.2">
      <c r="A774" s="60" t="s">
        <v>2028</v>
      </c>
      <c r="B774" s="59">
        <v>44303</v>
      </c>
      <c r="C774" s="60" t="s">
        <v>2029</v>
      </c>
      <c r="D774" s="92" t="s">
        <v>1066</v>
      </c>
      <c r="E774" s="58" t="str">
        <f t="shared" si="78"/>
        <v>Boytjie</v>
      </c>
      <c r="F774" s="58" t="str">
        <f t="shared" si="79"/>
        <v>Schikerling</v>
      </c>
      <c r="G774" s="58" t="str">
        <f t="shared" si="80"/>
        <v>Men Master</v>
      </c>
      <c r="H774" s="58" t="str">
        <f t="shared" si="81"/>
        <v>Orca Angling Club</v>
      </c>
      <c r="I774" s="92"/>
      <c r="J774" s="92" t="s">
        <v>1349</v>
      </c>
      <c r="K774" s="92">
        <v>191</v>
      </c>
      <c r="L774" s="91">
        <f t="shared" si="82"/>
        <v>97.5</v>
      </c>
      <c r="M774" s="91">
        <f t="shared" si="83"/>
        <v>97.5</v>
      </c>
    </row>
    <row r="775" spans="1:13" x14ac:dyDescent="0.2">
      <c r="A775" s="60" t="s">
        <v>2028</v>
      </c>
      <c r="B775" s="59">
        <v>44303</v>
      </c>
      <c r="C775" s="60" t="s">
        <v>2029</v>
      </c>
      <c r="D775" s="92" t="s">
        <v>727</v>
      </c>
      <c r="E775" s="58" t="str">
        <f t="shared" si="78"/>
        <v>Corne</v>
      </c>
      <c r="F775" s="58" t="str">
        <f t="shared" si="79"/>
        <v>Kruger</v>
      </c>
      <c r="G775" s="58" t="str">
        <f t="shared" si="80"/>
        <v>Men Senior</v>
      </c>
      <c r="H775" s="58" t="str">
        <f t="shared" si="81"/>
        <v>Orca Angling Club</v>
      </c>
      <c r="I775" s="92"/>
      <c r="J775" s="92" t="s">
        <v>1355</v>
      </c>
      <c r="K775" s="92">
        <v>85</v>
      </c>
      <c r="L775" s="91">
        <f t="shared" si="82"/>
        <v>2.5</v>
      </c>
      <c r="M775" s="91">
        <f t="shared" si="83"/>
        <v>2.5</v>
      </c>
    </row>
    <row r="776" spans="1:13" x14ac:dyDescent="0.2">
      <c r="A776" s="60" t="s">
        <v>2028</v>
      </c>
      <c r="B776" s="59">
        <v>44303</v>
      </c>
      <c r="C776" s="60" t="s">
        <v>2029</v>
      </c>
      <c r="D776" s="92" t="s">
        <v>906</v>
      </c>
      <c r="E776" s="58" t="str">
        <f t="shared" si="78"/>
        <v>Renier</v>
      </c>
      <c r="F776" s="58" t="str">
        <f t="shared" si="79"/>
        <v>De Villiers</v>
      </c>
      <c r="G776" s="58" t="str">
        <f t="shared" si="80"/>
        <v>Men Master</v>
      </c>
      <c r="H776" s="58" t="str">
        <f t="shared" si="81"/>
        <v>Henties Bay</v>
      </c>
      <c r="I776" s="92"/>
      <c r="J776" s="92" t="s">
        <v>1355</v>
      </c>
      <c r="K776" s="92">
        <v>159</v>
      </c>
      <c r="L776" s="91">
        <f t="shared" si="82"/>
        <v>21.3</v>
      </c>
      <c r="M776" s="91">
        <f t="shared" si="83"/>
        <v>21.3</v>
      </c>
    </row>
    <row r="777" spans="1:13" x14ac:dyDescent="0.2">
      <c r="A777" s="60" t="s">
        <v>2028</v>
      </c>
      <c r="B777" s="59">
        <v>44303</v>
      </c>
      <c r="C777" s="60" t="s">
        <v>2029</v>
      </c>
      <c r="D777" s="92" t="s">
        <v>1092</v>
      </c>
      <c r="E777" s="58" t="str">
        <f t="shared" si="78"/>
        <v>Johan</v>
      </c>
      <c r="F777" s="58" t="str">
        <f t="shared" si="79"/>
        <v>Burger</v>
      </c>
      <c r="G777" s="58" t="str">
        <f t="shared" si="80"/>
        <v>Men Master</v>
      </c>
      <c r="H777" s="58" t="str">
        <f t="shared" si="81"/>
        <v>Mako</v>
      </c>
      <c r="I777" s="92"/>
      <c r="J777" s="92" t="s">
        <v>1355</v>
      </c>
      <c r="K777" s="92">
        <v>97</v>
      </c>
      <c r="L777" s="91">
        <f t="shared" si="82"/>
        <v>3.9</v>
      </c>
      <c r="M777" s="91">
        <f t="shared" si="83"/>
        <v>3.9</v>
      </c>
    </row>
    <row r="778" spans="1:13" x14ac:dyDescent="0.2">
      <c r="A778" s="60" t="s">
        <v>2028</v>
      </c>
      <c r="B778" s="59">
        <v>44303</v>
      </c>
      <c r="C778" s="60" t="s">
        <v>2029</v>
      </c>
      <c r="D778" s="92" t="s">
        <v>1462</v>
      </c>
      <c r="E778" s="58" t="str">
        <f t="shared" si="78"/>
        <v>Wimpie</v>
      </c>
      <c r="F778" s="58" t="str">
        <f t="shared" si="79"/>
        <v>Delport</v>
      </c>
      <c r="G778" s="58" t="str">
        <f t="shared" si="80"/>
        <v>Men Veteran</v>
      </c>
      <c r="H778" s="58" t="str">
        <f t="shared" si="81"/>
        <v>xHenties Bay</v>
      </c>
      <c r="I778" s="92"/>
      <c r="J778" s="92" t="s">
        <v>1355</v>
      </c>
      <c r="K778" s="92">
        <v>92</v>
      </c>
      <c r="L778" s="91">
        <f t="shared" si="82"/>
        <v>3.3</v>
      </c>
      <c r="M778" s="91">
        <f t="shared" si="83"/>
        <v>3.3</v>
      </c>
    </row>
    <row r="779" spans="1:13" x14ac:dyDescent="0.2">
      <c r="A779" s="60" t="s">
        <v>2028</v>
      </c>
      <c r="B779" s="59">
        <v>44303</v>
      </c>
      <c r="C779" s="60" t="s">
        <v>2029</v>
      </c>
      <c r="D779" s="92" t="s">
        <v>1462</v>
      </c>
      <c r="E779" s="58" t="str">
        <f t="shared" si="78"/>
        <v>Wimpie</v>
      </c>
      <c r="F779" s="58" t="str">
        <f t="shared" si="79"/>
        <v>Delport</v>
      </c>
      <c r="G779" s="58" t="str">
        <f t="shared" si="80"/>
        <v>Men Veteran</v>
      </c>
      <c r="H779" s="58" t="str">
        <f t="shared" si="81"/>
        <v>xHenties Bay</v>
      </c>
      <c r="I779" s="92"/>
      <c r="J779" s="92" t="s">
        <v>1355</v>
      </c>
      <c r="K779" s="92">
        <v>89</v>
      </c>
      <c r="L779" s="91">
        <f t="shared" si="82"/>
        <v>2.9</v>
      </c>
      <c r="M779" s="91">
        <f t="shared" si="83"/>
        <v>2.9</v>
      </c>
    </row>
    <row r="780" spans="1:13" x14ac:dyDescent="0.2">
      <c r="A780" s="60" t="s">
        <v>2028</v>
      </c>
      <c r="B780" s="59">
        <v>44303</v>
      </c>
      <c r="C780" s="60" t="s">
        <v>2029</v>
      </c>
      <c r="D780" s="92" t="s">
        <v>1826</v>
      </c>
      <c r="E780" s="58" t="str">
        <f t="shared" si="78"/>
        <v xml:space="preserve">Andre </v>
      </c>
      <c r="F780" s="58" t="str">
        <f t="shared" si="79"/>
        <v>Bruwer</v>
      </c>
      <c r="G780" s="58" t="str">
        <f t="shared" si="80"/>
        <v>Men Senior</v>
      </c>
      <c r="H780" s="58" t="str">
        <f t="shared" si="81"/>
        <v>xHenties Bay</v>
      </c>
      <c r="I780" s="92"/>
      <c r="J780" s="92"/>
      <c r="K780" s="92"/>
      <c r="L780" s="91" t="str">
        <f t="shared" si="82"/>
        <v/>
      </c>
      <c r="M780" s="91" t="str">
        <f t="shared" si="83"/>
        <v/>
      </c>
    </row>
    <row r="781" spans="1:13" x14ac:dyDescent="0.2">
      <c r="A781" s="60" t="s">
        <v>2028</v>
      </c>
      <c r="B781" s="59">
        <v>44303</v>
      </c>
      <c r="C781" s="60" t="s">
        <v>2029</v>
      </c>
      <c r="D781" s="92" t="s">
        <v>768</v>
      </c>
      <c r="E781" s="58" t="str">
        <f t="shared" si="78"/>
        <v>Heinz</v>
      </c>
      <c r="F781" s="58" t="str">
        <f t="shared" si="79"/>
        <v>Bresele</v>
      </c>
      <c r="G781" s="58" t="str">
        <f t="shared" si="80"/>
        <v>Men Grand Masters</v>
      </c>
      <c r="H781" s="58" t="str">
        <f t="shared" si="81"/>
        <v>Atlantic Angling Club</v>
      </c>
      <c r="I781" s="92"/>
      <c r="J781" s="92"/>
      <c r="K781" s="92"/>
      <c r="L781" s="91" t="str">
        <f t="shared" si="82"/>
        <v/>
      </c>
      <c r="M781" s="91" t="str">
        <f t="shared" si="83"/>
        <v/>
      </c>
    </row>
    <row r="782" spans="1:13" x14ac:dyDescent="0.2">
      <c r="A782" s="60" t="s">
        <v>2028</v>
      </c>
      <c r="B782" s="59">
        <v>44303</v>
      </c>
      <c r="C782" s="60" t="s">
        <v>2029</v>
      </c>
      <c r="D782" s="92" t="s">
        <v>650</v>
      </c>
      <c r="E782" s="58" t="str">
        <f t="shared" si="78"/>
        <v>Lindie</v>
      </c>
      <c r="F782" s="58" t="str">
        <f t="shared" si="79"/>
        <v>Krauze</v>
      </c>
      <c r="G782" s="58" t="str">
        <f t="shared" si="80"/>
        <v>Ladies Veteran</v>
      </c>
      <c r="H782" s="58" t="str">
        <f t="shared" si="81"/>
        <v>Orca Angling Club</v>
      </c>
      <c r="I782" s="92"/>
      <c r="J782" s="92" t="s">
        <v>1355</v>
      </c>
      <c r="K782" s="92">
        <v>80</v>
      </c>
      <c r="L782" s="91">
        <f t="shared" si="82"/>
        <v>2</v>
      </c>
      <c r="M782" s="91">
        <f t="shared" si="83"/>
        <v>2</v>
      </c>
    </row>
    <row r="783" spans="1:13" x14ac:dyDescent="0.2">
      <c r="A783" s="60" t="s">
        <v>2028</v>
      </c>
      <c r="B783" s="59">
        <v>44303</v>
      </c>
      <c r="C783" s="60" t="s">
        <v>2029</v>
      </c>
      <c r="D783" s="92" t="s">
        <v>544</v>
      </c>
      <c r="E783" s="58" t="str">
        <f t="shared" si="78"/>
        <v>Leon</v>
      </c>
      <c r="F783" s="58" t="str">
        <f t="shared" si="79"/>
        <v>Krauze</v>
      </c>
      <c r="G783" s="58" t="str">
        <f t="shared" si="80"/>
        <v>Men Veteran</v>
      </c>
      <c r="H783" s="58" t="str">
        <f t="shared" si="81"/>
        <v>Orca Angling Club</v>
      </c>
      <c r="I783" s="92" t="s">
        <v>19</v>
      </c>
      <c r="J783" s="92"/>
      <c r="K783" s="92">
        <v>64</v>
      </c>
      <c r="L783" s="91">
        <f t="shared" si="82"/>
        <v>2.7</v>
      </c>
      <c r="M783" s="91">
        <f t="shared" si="83"/>
        <v>2.7</v>
      </c>
    </row>
    <row r="784" spans="1:13" x14ac:dyDescent="0.2">
      <c r="A784" s="60" t="s">
        <v>2028</v>
      </c>
      <c r="B784" s="59">
        <v>44303</v>
      </c>
      <c r="C784" s="60" t="s">
        <v>2029</v>
      </c>
      <c r="D784" s="92" t="s">
        <v>544</v>
      </c>
      <c r="E784" s="58" t="str">
        <f t="shared" si="78"/>
        <v>Leon</v>
      </c>
      <c r="F784" s="58" t="str">
        <f t="shared" si="79"/>
        <v>Krauze</v>
      </c>
      <c r="G784" s="58" t="str">
        <f t="shared" si="80"/>
        <v>Men Veteran</v>
      </c>
      <c r="H784" s="58" t="str">
        <f t="shared" si="81"/>
        <v>Orca Angling Club</v>
      </c>
      <c r="I784" s="92"/>
      <c r="J784" s="92" t="s">
        <v>1350</v>
      </c>
      <c r="K784" s="92">
        <v>171</v>
      </c>
      <c r="L784" s="91">
        <f t="shared" si="82"/>
        <v>65.900000000000006</v>
      </c>
      <c r="M784" s="91">
        <f t="shared" si="83"/>
        <v>65.900000000000006</v>
      </c>
    </row>
    <row r="785" spans="1:13" x14ac:dyDescent="0.2">
      <c r="A785" s="60" t="s">
        <v>2028</v>
      </c>
      <c r="B785" s="59">
        <v>44303</v>
      </c>
      <c r="C785" s="60" t="s">
        <v>2029</v>
      </c>
      <c r="D785" s="92" t="s">
        <v>803</v>
      </c>
      <c r="E785" s="58" t="str">
        <f t="shared" si="78"/>
        <v>Herman</v>
      </c>
      <c r="F785" s="58" t="str">
        <f t="shared" si="79"/>
        <v>Krauze</v>
      </c>
      <c r="G785" s="58" t="str">
        <f t="shared" si="80"/>
        <v>Men U/21</v>
      </c>
      <c r="H785" s="58" t="str">
        <f t="shared" si="81"/>
        <v>Orca Angling Club</v>
      </c>
      <c r="I785" s="92"/>
      <c r="J785" s="92" t="s">
        <v>8</v>
      </c>
      <c r="K785" s="92">
        <v>82</v>
      </c>
      <c r="L785" s="91">
        <f t="shared" si="82"/>
        <v>4.4000000000000004</v>
      </c>
      <c r="M785" s="91">
        <f t="shared" si="83"/>
        <v>4.4000000000000004</v>
      </c>
    </row>
    <row r="786" spans="1:13" x14ac:dyDescent="0.2">
      <c r="A786" s="60" t="s">
        <v>2028</v>
      </c>
      <c r="B786" s="59">
        <v>44303</v>
      </c>
      <c r="C786" s="60" t="s">
        <v>2029</v>
      </c>
      <c r="D786" s="92" t="s">
        <v>680</v>
      </c>
      <c r="E786" s="58" t="str">
        <f t="shared" ref="E786:E831" si="84">IF(D786="","",VLOOKUP(D786,Master,3,FALSE))</f>
        <v>Elaine</v>
      </c>
      <c r="F786" s="58" t="str">
        <f t="shared" ref="F786:F831" si="85">IF(D786="","",VLOOKUP(D786,Master,4,FALSE))</f>
        <v>Vorster</v>
      </c>
      <c r="G786" s="58" t="str">
        <f t="shared" ref="G786:G831" si="86">IF(D786="","",VLOOKUP(D786,Master,5,FALSE))</f>
        <v>Ladies Veteran</v>
      </c>
      <c r="H786" s="58" t="str">
        <f t="shared" ref="H786:H831" si="87">IF(D786="","",VLOOKUP(D786,Master,2,FALSE))</f>
        <v>Orca Angling Club</v>
      </c>
      <c r="I786" s="92" t="s">
        <v>19</v>
      </c>
      <c r="J786" s="92"/>
      <c r="K786" s="92">
        <v>48</v>
      </c>
      <c r="L786" s="91">
        <f t="shared" ref="L786:L831" si="88">IF(K786="","",IF(I786="",ROUND(HLOOKUP(J786,kgList,K786,FALSE),1),ROUND(HLOOKUP(I786,kgList,K786,FALSE),1)))</f>
        <v>1.1000000000000001</v>
      </c>
      <c r="M786" s="91">
        <f t="shared" ref="M786:M831" si="89">IF(L786="","",IF(COUNTA(I786:J786)&gt;1,"Edible or Inedible",IF(COUNTA(I786)=1,L786*1,IF(COUNTA(J786)=1,L786*1,"ERROR"))))</f>
        <v>1.1000000000000001</v>
      </c>
    </row>
    <row r="787" spans="1:13" x14ac:dyDescent="0.2">
      <c r="A787" s="60" t="s">
        <v>2028</v>
      </c>
      <c r="B787" s="59">
        <v>44303</v>
      </c>
      <c r="C787" s="60" t="s">
        <v>2029</v>
      </c>
      <c r="D787" s="92" t="s">
        <v>1226</v>
      </c>
      <c r="E787" s="58" t="str">
        <f t="shared" si="84"/>
        <v>Lourens</v>
      </c>
      <c r="F787" s="58" t="str">
        <f t="shared" si="85"/>
        <v>Fourie</v>
      </c>
      <c r="G787" s="58" t="str">
        <f t="shared" si="86"/>
        <v>Men Master</v>
      </c>
      <c r="H787" s="58" t="str">
        <f t="shared" si="87"/>
        <v>Henties Bay</v>
      </c>
      <c r="I787" s="92"/>
      <c r="J787" s="92" t="s">
        <v>1355</v>
      </c>
      <c r="K787" s="92">
        <v>96</v>
      </c>
      <c r="L787" s="91">
        <f t="shared" si="88"/>
        <v>3.8</v>
      </c>
      <c r="M787" s="91">
        <f t="shared" si="89"/>
        <v>3.8</v>
      </c>
    </row>
    <row r="788" spans="1:13" x14ac:dyDescent="0.2">
      <c r="A788" s="60" t="s">
        <v>2028</v>
      </c>
      <c r="B788" s="59">
        <v>44303</v>
      </c>
      <c r="C788" s="60" t="s">
        <v>2029</v>
      </c>
      <c r="D788" s="92" t="s">
        <v>695</v>
      </c>
      <c r="E788" s="58" t="str">
        <f t="shared" si="84"/>
        <v>Louis</v>
      </c>
      <c r="F788" s="58" t="str">
        <f t="shared" si="85"/>
        <v>Fenaux</v>
      </c>
      <c r="G788" s="58" t="str">
        <f t="shared" si="86"/>
        <v>Men Veteran</v>
      </c>
      <c r="H788" s="58" t="str">
        <f t="shared" si="87"/>
        <v>Henties Bay</v>
      </c>
      <c r="I788" s="92"/>
      <c r="J788" s="92" t="s">
        <v>1355</v>
      </c>
      <c r="K788" s="92">
        <v>88</v>
      </c>
      <c r="L788" s="91">
        <f t="shared" si="88"/>
        <v>2.8</v>
      </c>
      <c r="M788" s="91">
        <f t="shared" si="89"/>
        <v>2.8</v>
      </c>
    </row>
    <row r="789" spans="1:13" x14ac:dyDescent="0.2">
      <c r="A789" s="60" t="s">
        <v>2028</v>
      </c>
      <c r="B789" s="59">
        <v>44303</v>
      </c>
      <c r="C789" s="60" t="s">
        <v>2029</v>
      </c>
      <c r="D789" s="92" t="s">
        <v>695</v>
      </c>
      <c r="E789" s="58" t="str">
        <f t="shared" si="84"/>
        <v>Louis</v>
      </c>
      <c r="F789" s="58" t="str">
        <f t="shared" si="85"/>
        <v>Fenaux</v>
      </c>
      <c r="G789" s="58" t="str">
        <f t="shared" si="86"/>
        <v>Men Veteran</v>
      </c>
      <c r="H789" s="58" t="str">
        <f t="shared" si="87"/>
        <v>Henties Bay</v>
      </c>
      <c r="I789" s="92"/>
      <c r="J789" s="92" t="s">
        <v>1355</v>
      </c>
      <c r="K789" s="92">
        <v>90</v>
      </c>
      <c r="L789" s="91">
        <f t="shared" si="88"/>
        <v>3</v>
      </c>
      <c r="M789" s="91">
        <f t="shared" si="89"/>
        <v>3</v>
      </c>
    </row>
    <row r="790" spans="1:13" x14ac:dyDescent="0.2">
      <c r="A790" s="60" t="s">
        <v>2028</v>
      </c>
      <c r="B790" s="59">
        <v>44303</v>
      </c>
      <c r="C790" s="60" t="s">
        <v>2029</v>
      </c>
      <c r="D790" s="92" t="s">
        <v>1521</v>
      </c>
      <c r="E790" s="58" t="str">
        <f t="shared" si="84"/>
        <v>Tiaan</v>
      </c>
      <c r="F790" s="58" t="str">
        <f t="shared" si="85"/>
        <v>Fourie</v>
      </c>
      <c r="G790" s="58" t="str">
        <f t="shared" si="86"/>
        <v>Men Senior</v>
      </c>
      <c r="H790" s="58" t="str">
        <f t="shared" si="87"/>
        <v>Henties Bay</v>
      </c>
      <c r="I790" s="92"/>
      <c r="J790" s="92" t="s">
        <v>1355</v>
      </c>
      <c r="K790" s="92">
        <v>86</v>
      </c>
      <c r="L790" s="91">
        <f t="shared" si="88"/>
        <v>2.6</v>
      </c>
      <c r="M790" s="91">
        <f t="shared" si="89"/>
        <v>2.6</v>
      </c>
    </row>
    <row r="791" spans="1:13" x14ac:dyDescent="0.2">
      <c r="A791" s="60" t="s">
        <v>2028</v>
      </c>
      <c r="B791" s="59">
        <v>44303</v>
      </c>
      <c r="C791" s="60" t="s">
        <v>2029</v>
      </c>
      <c r="D791" s="92" t="s">
        <v>701</v>
      </c>
      <c r="E791" s="58" t="str">
        <f t="shared" si="84"/>
        <v>Chris</v>
      </c>
      <c r="F791" s="58" t="str">
        <f t="shared" si="85"/>
        <v>Vorster</v>
      </c>
      <c r="G791" s="58" t="str">
        <f t="shared" si="86"/>
        <v>Men Veteran</v>
      </c>
      <c r="H791" s="58" t="str">
        <f t="shared" si="87"/>
        <v>Orca Angling Club</v>
      </c>
      <c r="I791" s="92"/>
      <c r="J791" s="92" t="s">
        <v>1355</v>
      </c>
      <c r="K791" s="92">
        <v>83</v>
      </c>
      <c r="L791" s="91">
        <f t="shared" si="88"/>
        <v>2.2999999999999998</v>
      </c>
      <c r="M791" s="91">
        <f t="shared" si="89"/>
        <v>2.2999999999999998</v>
      </c>
    </row>
    <row r="792" spans="1:13" x14ac:dyDescent="0.2">
      <c r="A792" s="60" t="s">
        <v>2028</v>
      </c>
      <c r="B792" s="59">
        <v>44303</v>
      </c>
      <c r="C792" s="60" t="s">
        <v>2029</v>
      </c>
      <c r="D792" s="92" t="s">
        <v>701</v>
      </c>
      <c r="E792" s="58" t="str">
        <f t="shared" si="84"/>
        <v>Chris</v>
      </c>
      <c r="F792" s="58" t="str">
        <f t="shared" si="85"/>
        <v>Vorster</v>
      </c>
      <c r="G792" s="58" t="str">
        <f t="shared" si="86"/>
        <v>Men Veteran</v>
      </c>
      <c r="H792" s="58" t="str">
        <f t="shared" si="87"/>
        <v>Orca Angling Club</v>
      </c>
      <c r="I792" s="92"/>
      <c r="J792" s="92" t="s">
        <v>1355</v>
      </c>
      <c r="K792" s="92">
        <v>71</v>
      </c>
      <c r="L792" s="91">
        <f t="shared" si="88"/>
        <v>1.3</v>
      </c>
      <c r="M792" s="91">
        <f t="shared" si="89"/>
        <v>1.3</v>
      </c>
    </row>
    <row r="793" spans="1:13" x14ac:dyDescent="0.2">
      <c r="A793" s="60" t="s">
        <v>2028</v>
      </c>
      <c r="B793" s="59">
        <v>44303</v>
      </c>
      <c r="C793" s="60" t="s">
        <v>2029</v>
      </c>
      <c r="D793" s="92" t="s">
        <v>1874</v>
      </c>
      <c r="E793" s="58" t="str">
        <f t="shared" si="84"/>
        <v>Steve</v>
      </c>
      <c r="F793" s="58" t="str">
        <f t="shared" si="85"/>
        <v>Alexander</v>
      </c>
      <c r="G793" s="58" t="str">
        <f t="shared" si="86"/>
        <v>Men Master</v>
      </c>
      <c r="H793" s="58" t="str">
        <f t="shared" si="87"/>
        <v>Henties Bay</v>
      </c>
      <c r="I793" s="92"/>
      <c r="J793" s="92"/>
      <c r="K793" s="92"/>
      <c r="L793" s="91" t="str">
        <f t="shared" si="88"/>
        <v/>
      </c>
      <c r="M793" s="91" t="str">
        <f t="shared" si="89"/>
        <v/>
      </c>
    </row>
    <row r="794" spans="1:13" x14ac:dyDescent="0.2">
      <c r="A794" s="60" t="s">
        <v>2028</v>
      </c>
      <c r="B794" s="59">
        <v>44303</v>
      </c>
      <c r="C794" s="60" t="s">
        <v>2029</v>
      </c>
      <c r="D794" s="92" t="s">
        <v>1445</v>
      </c>
      <c r="E794" s="58" t="str">
        <f t="shared" si="84"/>
        <v>Nadine</v>
      </c>
      <c r="F794" s="58" t="str">
        <f t="shared" si="85"/>
        <v>Downing</v>
      </c>
      <c r="G794" s="58" t="str">
        <f t="shared" si="86"/>
        <v>Ladies Veteran</v>
      </c>
      <c r="H794" s="58" t="str">
        <f t="shared" si="87"/>
        <v>Henties Bay</v>
      </c>
      <c r="I794" s="92"/>
      <c r="J794" s="92" t="s">
        <v>1356</v>
      </c>
      <c r="K794" s="92">
        <v>128</v>
      </c>
      <c r="L794" s="91">
        <f t="shared" si="88"/>
        <v>8.8000000000000007</v>
      </c>
      <c r="M794" s="91">
        <f t="shared" si="89"/>
        <v>8.8000000000000007</v>
      </c>
    </row>
    <row r="795" spans="1:13" x14ac:dyDescent="0.2">
      <c r="A795" s="60" t="s">
        <v>2028</v>
      </c>
      <c r="B795" s="59">
        <v>44303</v>
      </c>
      <c r="C795" s="60" t="s">
        <v>2029</v>
      </c>
      <c r="D795" s="92" t="s">
        <v>623</v>
      </c>
      <c r="E795" s="58" t="str">
        <f t="shared" si="84"/>
        <v>Veronica</v>
      </c>
      <c r="F795" s="58" t="str">
        <f t="shared" si="85"/>
        <v>Nel</v>
      </c>
      <c r="G795" s="58" t="str">
        <f t="shared" si="86"/>
        <v>Ladies Master</v>
      </c>
      <c r="H795" s="58" t="str">
        <f t="shared" si="87"/>
        <v>Henties Bay</v>
      </c>
      <c r="I795" s="92"/>
      <c r="J795" s="92"/>
      <c r="K795" s="92"/>
      <c r="L795" s="91" t="str">
        <f t="shared" si="88"/>
        <v/>
      </c>
      <c r="M795" s="91" t="str">
        <f t="shared" si="89"/>
        <v/>
      </c>
    </row>
    <row r="796" spans="1:13" x14ac:dyDescent="0.2">
      <c r="A796" s="60" t="s">
        <v>2028</v>
      </c>
      <c r="B796" s="59">
        <v>44303</v>
      </c>
      <c r="C796" s="60" t="s">
        <v>2029</v>
      </c>
      <c r="D796" s="92" t="s">
        <v>533</v>
      </c>
      <c r="E796" s="58" t="str">
        <f t="shared" si="84"/>
        <v>Kobus</v>
      </c>
      <c r="F796" s="58" t="str">
        <f t="shared" si="85"/>
        <v>Nel</v>
      </c>
      <c r="G796" s="58" t="str">
        <f t="shared" si="86"/>
        <v>Men Master</v>
      </c>
      <c r="H796" s="58" t="str">
        <f t="shared" si="87"/>
        <v>Henties Bay</v>
      </c>
      <c r="I796" s="92"/>
      <c r="J796" s="92" t="s">
        <v>20</v>
      </c>
      <c r="K796" s="92">
        <v>80</v>
      </c>
      <c r="L796" s="91">
        <f t="shared" si="88"/>
        <v>1.8</v>
      </c>
      <c r="M796" s="91">
        <f t="shared" si="89"/>
        <v>1.8</v>
      </c>
    </row>
    <row r="797" spans="1:13" x14ac:dyDescent="0.2">
      <c r="A797" s="60" t="s">
        <v>2028</v>
      </c>
      <c r="B797" s="59">
        <v>44303</v>
      </c>
      <c r="C797" s="60" t="s">
        <v>2029</v>
      </c>
      <c r="D797" s="92" t="s">
        <v>533</v>
      </c>
      <c r="E797" s="58" t="str">
        <f t="shared" si="84"/>
        <v>Kobus</v>
      </c>
      <c r="F797" s="58" t="str">
        <f t="shared" si="85"/>
        <v>Nel</v>
      </c>
      <c r="G797" s="58" t="str">
        <f t="shared" si="86"/>
        <v>Men Master</v>
      </c>
      <c r="H797" s="58" t="str">
        <f t="shared" si="87"/>
        <v>Henties Bay</v>
      </c>
      <c r="I797" s="92" t="s">
        <v>19</v>
      </c>
      <c r="J797" s="92"/>
      <c r="K797" s="92">
        <v>61</v>
      </c>
      <c r="L797" s="91">
        <f t="shared" si="88"/>
        <v>2.2999999999999998</v>
      </c>
      <c r="M797" s="91">
        <f t="shared" si="89"/>
        <v>2.2999999999999998</v>
      </c>
    </row>
    <row r="798" spans="1:13" x14ac:dyDescent="0.2">
      <c r="A798" s="60" t="s">
        <v>2028</v>
      </c>
      <c r="B798" s="59">
        <v>44303</v>
      </c>
      <c r="C798" s="60" t="s">
        <v>2029</v>
      </c>
      <c r="D798" s="92" t="s">
        <v>533</v>
      </c>
      <c r="E798" s="58" t="str">
        <f t="shared" si="84"/>
        <v>Kobus</v>
      </c>
      <c r="F798" s="58" t="str">
        <f t="shared" si="85"/>
        <v>Nel</v>
      </c>
      <c r="G798" s="58" t="str">
        <f t="shared" si="86"/>
        <v>Men Master</v>
      </c>
      <c r="H798" s="58" t="str">
        <f t="shared" si="87"/>
        <v>Henties Bay</v>
      </c>
      <c r="I798" s="92"/>
      <c r="J798" s="92" t="s">
        <v>20</v>
      </c>
      <c r="K798" s="92">
        <v>70</v>
      </c>
      <c r="L798" s="91">
        <f t="shared" si="88"/>
        <v>1.2</v>
      </c>
      <c r="M798" s="91">
        <f t="shared" si="89"/>
        <v>1.2</v>
      </c>
    </row>
    <row r="799" spans="1:13" x14ac:dyDescent="0.2">
      <c r="A799" s="60" t="s">
        <v>2028</v>
      </c>
      <c r="B799" s="59">
        <v>44303</v>
      </c>
      <c r="C799" s="60" t="s">
        <v>2029</v>
      </c>
      <c r="D799" s="92" t="s">
        <v>614</v>
      </c>
      <c r="E799" s="58" t="str">
        <f t="shared" si="84"/>
        <v>Michele</v>
      </c>
      <c r="F799" s="58" t="str">
        <f t="shared" si="85"/>
        <v>Andersen</v>
      </c>
      <c r="G799" s="58" t="str">
        <f t="shared" si="86"/>
        <v>Ladies Grand Masters</v>
      </c>
      <c r="H799" s="58" t="str">
        <f t="shared" si="87"/>
        <v>Henties Bay</v>
      </c>
      <c r="I799" s="92"/>
      <c r="J799" s="92"/>
      <c r="K799" s="92"/>
      <c r="L799" s="91" t="str">
        <f t="shared" si="88"/>
        <v/>
      </c>
      <c r="M799" s="91" t="str">
        <f t="shared" si="89"/>
        <v/>
      </c>
    </row>
    <row r="800" spans="1:13" x14ac:dyDescent="0.2">
      <c r="A800" s="60" t="s">
        <v>2028</v>
      </c>
      <c r="B800" s="59">
        <v>44303</v>
      </c>
      <c r="C800" s="60" t="s">
        <v>2029</v>
      </c>
      <c r="D800" s="92" t="s">
        <v>595</v>
      </c>
      <c r="E800" s="58" t="str">
        <f t="shared" si="84"/>
        <v>Simen</v>
      </c>
      <c r="F800" s="58" t="str">
        <f t="shared" si="85"/>
        <v>Andersen</v>
      </c>
      <c r="G800" s="58" t="str">
        <f t="shared" si="86"/>
        <v>Men Master</v>
      </c>
      <c r="H800" s="58" t="str">
        <f t="shared" si="87"/>
        <v>Henties Bay</v>
      </c>
      <c r="I800" s="92"/>
      <c r="J800" s="92" t="s">
        <v>1355</v>
      </c>
      <c r="K800" s="92">
        <v>146</v>
      </c>
      <c r="L800" s="91">
        <f t="shared" si="88"/>
        <v>15.9</v>
      </c>
      <c r="M800" s="91">
        <f t="shared" si="89"/>
        <v>15.9</v>
      </c>
    </row>
    <row r="801" spans="1:13" x14ac:dyDescent="0.2">
      <c r="A801" s="60" t="s">
        <v>2028</v>
      </c>
      <c r="B801" s="59">
        <v>44303</v>
      </c>
      <c r="C801" s="60" t="s">
        <v>2029</v>
      </c>
      <c r="D801" s="92" t="s">
        <v>595</v>
      </c>
      <c r="E801" s="58" t="str">
        <f t="shared" si="84"/>
        <v>Simen</v>
      </c>
      <c r="F801" s="58" t="str">
        <f t="shared" si="85"/>
        <v>Andersen</v>
      </c>
      <c r="G801" s="58" t="str">
        <f t="shared" si="86"/>
        <v>Men Master</v>
      </c>
      <c r="H801" s="58" t="str">
        <f t="shared" si="87"/>
        <v>Henties Bay</v>
      </c>
      <c r="I801" s="92"/>
      <c r="J801" s="92" t="s">
        <v>1355</v>
      </c>
      <c r="K801" s="92">
        <v>119</v>
      </c>
      <c r="L801" s="91">
        <f t="shared" si="88"/>
        <v>7.9</v>
      </c>
      <c r="M801" s="91">
        <f t="shared" si="89"/>
        <v>7.9</v>
      </c>
    </row>
    <row r="802" spans="1:13" x14ac:dyDescent="0.2">
      <c r="A802" s="60" t="s">
        <v>2028</v>
      </c>
      <c r="B802" s="59">
        <v>44303</v>
      </c>
      <c r="C802" s="60" t="s">
        <v>2029</v>
      </c>
      <c r="D802" s="92" t="s">
        <v>595</v>
      </c>
      <c r="E802" s="58" t="str">
        <f t="shared" si="84"/>
        <v>Simen</v>
      </c>
      <c r="F802" s="58" t="str">
        <f t="shared" si="85"/>
        <v>Andersen</v>
      </c>
      <c r="G802" s="58" t="str">
        <f t="shared" si="86"/>
        <v>Men Master</v>
      </c>
      <c r="H802" s="58" t="str">
        <f t="shared" si="87"/>
        <v>Henties Bay</v>
      </c>
      <c r="I802" s="92" t="s">
        <v>22</v>
      </c>
      <c r="J802" s="92"/>
      <c r="K802" s="92">
        <v>46</v>
      </c>
      <c r="L802" s="91">
        <f t="shared" si="88"/>
        <v>1.3</v>
      </c>
      <c r="M802" s="91">
        <f t="shared" si="89"/>
        <v>1.3</v>
      </c>
    </row>
    <row r="803" spans="1:13" x14ac:dyDescent="0.2">
      <c r="A803" s="60" t="s">
        <v>2028</v>
      </c>
      <c r="B803" s="59">
        <v>44303</v>
      </c>
      <c r="C803" s="60" t="s">
        <v>2029</v>
      </c>
      <c r="D803" s="92" t="s">
        <v>526</v>
      </c>
      <c r="E803" s="58" t="str">
        <f t="shared" si="84"/>
        <v>Johan</v>
      </c>
      <c r="F803" s="58" t="str">
        <f t="shared" si="85"/>
        <v>Agenbag</v>
      </c>
      <c r="G803" s="58" t="str">
        <f t="shared" si="86"/>
        <v>Men Master</v>
      </c>
      <c r="H803" s="58" t="str">
        <f t="shared" si="87"/>
        <v>Henties Bay</v>
      </c>
      <c r="I803" s="92"/>
      <c r="J803" s="92"/>
      <c r="K803" s="92"/>
      <c r="L803" s="91" t="str">
        <f t="shared" si="88"/>
        <v/>
      </c>
      <c r="M803" s="91" t="str">
        <f t="shared" si="89"/>
        <v/>
      </c>
    </row>
    <row r="804" spans="1:13" x14ac:dyDescent="0.2">
      <c r="A804" s="60" t="s">
        <v>2028</v>
      </c>
      <c r="B804" s="59">
        <v>44303</v>
      </c>
      <c r="C804" s="60" t="s">
        <v>2029</v>
      </c>
      <c r="D804" s="92" t="s">
        <v>592</v>
      </c>
      <c r="E804" s="58" t="str">
        <f t="shared" si="84"/>
        <v>Joseph</v>
      </c>
      <c r="F804" s="58" t="str">
        <f t="shared" si="85"/>
        <v>Payne</v>
      </c>
      <c r="G804" s="58" t="str">
        <f t="shared" si="86"/>
        <v>Men Veteran</v>
      </c>
      <c r="H804" s="58" t="str">
        <f t="shared" si="87"/>
        <v>Otjiwarongo</v>
      </c>
      <c r="I804" s="92"/>
      <c r="J804" s="92"/>
      <c r="K804" s="92"/>
      <c r="L804" s="91" t="str">
        <f t="shared" si="88"/>
        <v/>
      </c>
      <c r="M804" s="91" t="str">
        <f t="shared" si="89"/>
        <v/>
      </c>
    </row>
    <row r="805" spans="1:13" x14ac:dyDescent="0.2">
      <c r="A805" s="60" t="s">
        <v>2028</v>
      </c>
      <c r="B805" s="59">
        <v>44303</v>
      </c>
      <c r="C805" s="60" t="s">
        <v>2029</v>
      </c>
      <c r="D805" s="92" t="s">
        <v>1263</v>
      </c>
      <c r="E805" s="58" t="str">
        <f t="shared" si="84"/>
        <v>Martinus</v>
      </c>
      <c r="F805" s="58" t="str">
        <f t="shared" si="85"/>
        <v>Venter</v>
      </c>
      <c r="G805" s="58" t="str">
        <f t="shared" si="86"/>
        <v>Men Veteran</v>
      </c>
      <c r="H805" s="58" t="str">
        <f t="shared" si="87"/>
        <v>Otjiwarongo</v>
      </c>
      <c r="I805" s="92"/>
      <c r="J805" s="92" t="s">
        <v>1356</v>
      </c>
      <c r="K805" s="92">
        <v>109</v>
      </c>
      <c r="L805" s="91">
        <f t="shared" si="88"/>
        <v>5</v>
      </c>
      <c r="M805" s="91">
        <f t="shared" si="89"/>
        <v>5</v>
      </c>
    </row>
    <row r="806" spans="1:13" x14ac:dyDescent="0.2">
      <c r="A806" s="60" t="s">
        <v>2028</v>
      </c>
      <c r="B806" s="59">
        <v>44303</v>
      </c>
      <c r="C806" s="60" t="s">
        <v>2029</v>
      </c>
      <c r="D806" s="92" t="s">
        <v>569</v>
      </c>
      <c r="E806" s="58" t="str">
        <f t="shared" si="84"/>
        <v>Maritz</v>
      </c>
      <c r="F806" s="58" t="str">
        <f t="shared" si="85"/>
        <v>Jansen van Vuuren</v>
      </c>
      <c r="G806" s="58" t="str">
        <f t="shared" si="86"/>
        <v>Men Veteran</v>
      </c>
      <c r="H806" s="58" t="str">
        <f t="shared" si="87"/>
        <v>Otjiwarongo</v>
      </c>
      <c r="I806" s="92"/>
      <c r="J806" s="92"/>
      <c r="K806" s="92"/>
      <c r="L806" s="91" t="str">
        <f t="shared" si="88"/>
        <v/>
      </c>
      <c r="M806" s="91" t="str">
        <f t="shared" si="89"/>
        <v/>
      </c>
    </row>
    <row r="807" spans="1:13" x14ac:dyDescent="0.2">
      <c r="A807" s="60" t="s">
        <v>2028</v>
      </c>
      <c r="B807" s="59">
        <v>44303</v>
      </c>
      <c r="C807" s="60" t="s">
        <v>2029</v>
      </c>
      <c r="D807" s="92" t="s">
        <v>1804</v>
      </c>
      <c r="E807" s="58" t="str">
        <f t="shared" si="84"/>
        <v>Maritz JNR</v>
      </c>
      <c r="F807" s="58" t="str">
        <f t="shared" si="85"/>
        <v>Jansen Van Vuuren</v>
      </c>
      <c r="G807" s="58" t="str">
        <f t="shared" si="86"/>
        <v>Men U/16</v>
      </c>
      <c r="H807" s="58" t="str">
        <f t="shared" si="87"/>
        <v>Otjiwarongo</v>
      </c>
      <c r="I807" s="92"/>
      <c r="J807" s="92"/>
      <c r="K807" s="92"/>
      <c r="L807" s="91" t="str">
        <f t="shared" si="88"/>
        <v/>
      </c>
      <c r="M807" s="91" t="str">
        <f t="shared" si="89"/>
        <v/>
      </c>
    </row>
    <row r="808" spans="1:13" x14ac:dyDescent="0.2">
      <c r="A808" s="60" t="s">
        <v>2028</v>
      </c>
      <c r="B808" s="59">
        <v>44303</v>
      </c>
      <c r="C808" s="60" t="s">
        <v>2029</v>
      </c>
      <c r="D808" s="92" t="s">
        <v>887</v>
      </c>
      <c r="E808" s="58" t="str">
        <f t="shared" si="84"/>
        <v>Org</v>
      </c>
      <c r="F808" s="58" t="str">
        <f t="shared" si="85"/>
        <v>Van Rensburg</v>
      </c>
      <c r="G808" s="58" t="str">
        <f t="shared" si="86"/>
        <v>Men Senior</v>
      </c>
      <c r="H808" s="58" t="str">
        <f t="shared" si="87"/>
        <v>Mako</v>
      </c>
      <c r="I808" s="92"/>
      <c r="J808" s="92"/>
      <c r="K808" s="92"/>
      <c r="L808" s="91" t="str">
        <f t="shared" si="88"/>
        <v/>
      </c>
      <c r="M808" s="91" t="str">
        <f t="shared" si="89"/>
        <v/>
      </c>
    </row>
    <row r="809" spans="1:13" x14ac:dyDescent="0.2">
      <c r="A809" s="60" t="s">
        <v>2028</v>
      </c>
      <c r="B809" s="59">
        <v>44303</v>
      </c>
      <c r="C809" s="60" t="s">
        <v>2029</v>
      </c>
      <c r="D809" s="92" t="s">
        <v>1771</v>
      </c>
      <c r="E809" s="58" t="str">
        <f t="shared" si="84"/>
        <v>Franco</v>
      </c>
      <c r="F809" s="58" t="str">
        <f t="shared" si="85"/>
        <v>Kuhn</v>
      </c>
      <c r="G809" s="58" t="str">
        <f t="shared" si="86"/>
        <v>Men Senior</v>
      </c>
      <c r="H809" s="58" t="str">
        <f t="shared" si="87"/>
        <v>Otjiwarongo</v>
      </c>
      <c r="I809" s="92"/>
      <c r="J809" s="92" t="s">
        <v>1356</v>
      </c>
      <c r="K809" s="92">
        <v>90</v>
      </c>
      <c r="L809" s="91">
        <f t="shared" si="88"/>
        <v>2.6</v>
      </c>
      <c r="M809" s="91">
        <f t="shared" si="89"/>
        <v>2.6</v>
      </c>
    </row>
    <row r="810" spans="1:13" x14ac:dyDescent="0.2">
      <c r="A810" s="60" t="s">
        <v>2028</v>
      </c>
      <c r="B810" s="59">
        <v>44303</v>
      </c>
      <c r="C810" s="60" t="s">
        <v>2029</v>
      </c>
      <c r="D810" s="92" t="s">
        <v>1424</v>
      </c>
      <c r="E810" s="58" t="str">
        <f t="shared" si="84"/>
        <v>Hannes</v>
      </c>
      <c r="F810" s="58" t="str">
        <f t="shared" si="85"/>
        <v>DeHaast</v>
      </c>
      <c r="G810" s="58" t="str">
        <f t="shared" si="86"/>
        <v>Men Senior</v>
      </c>
      <c r="H810" s="58" t="str">
        <f t="shared" si="87"/>
        <v>Otjiwarongo</v>
      </c>
      <c r="I810" s="92"/>
      <c r="J810" s="92" t="s">
        <v>1356</v>
      </c>
      <c r="K810" s="92">
        <v>116</v>
      </c>
      <c r="L810" s="91">
        <f t="shared" si="88"/>
        <v>6.2</v>
      </c>
      <c r="M810" s="91">
        <f t="shared" si="89"/>
        <v>6.2</v>
      </c>
    </row>
    <row r="811" spans="1:13" x14ac:dyDescent="0.2">
      <c r="A811" s="60" t="s">
        <v>2028</v>
      </c>
      <c r="B811" s="59">
        <v>44303</v>
      </c>
      <c r="C811" s="60" t="s">
        <v>2029</v>
      </c>
      <c r="D811" s="92" t="s">
        <v>1424</v>
      </c>
      <c r="E811" s="58" t="str">
        <f t="shared" si="84"/>
        <v>Hannes</v>
      </c>
      <c r="F811" s="58" t="str">
        <f t="shared" si="85"/>
        <v>DeHaast</v>
      </c>
      <c r="G811" s="58" t="str">
        <f t="shared" si="86"/>
        <v>Men Senior</v>
      </c>
      <c r="H811" s="58" t="str">
        <f t="shared" si="87"/>
        <v>Otjiwarongo</v>
      </c>
      <c r="I811" s="92"/>
      <c r="J811" s="92" t="s">
        <v>1349</v>
      </c>
      <c r="K811" s="92">
        <v>175</v>
      </c>
      <c r="L811" s="91">
        <f t="shared" si="88"/>
        <v>74.099999999999994</v>
      </c>
      <c r="M811" s="91">
        <f t="shared" si="89"/>
        <v>74.099999999999994</v>
      </c>
    </row>
    <row r="812" spans="1:13" x14ac:dyDescent="0.2">
      <c r="A812" s="60" t="s">
        <v>2028</v>
      </c>
      <c r="B812" s="59">
        <v>44303</v>
      </c>
      <c r="C812" s="60" t="s">
        <v>2029</v>
      </c>
      <c r="D812" s="92" t="s">
        <v>1028</v>
      </c>
      <c r="E812" s="58" t="str">
        <f t="shared" si="84"/>
        <v>Otto</v>
      </c>
      <c r="F812" s="58" t="str">
        <f t="shared" si="85"/>
        <v>Feyerabend</v>
      </c>
      <c r="G812" s="58" t="str">
        <f t="shared" si="86"/>
        <v>Men U/21</v>
      </c>
      <c r="H812" s="58" t="str">
        <f t="shared" si="87"/>
        <v>Otjiwarongo</v>
      </c>
      <c r="I812" s="92" t="s">
        <v>19</v>
      </c>
      <c r="J812" s="92"/>
      <c r="K812" s="92">
        <v>49</v>
      </c>
      <c r="L812" s="91">
        <f t="shared" si="88"/>
        <v>1.2</v>
      </c>
      <c r="M812" s="91">
        <f t="shared" si="89"/>
        <v>1.2</v>
      </c>
    </row>
    <row r="813" spans="1:13" x14ac:dyDescent="0.2">
      <c r="A813" s="60" t="s">
        <v>2028</v>
      </c>
      <c r="B813" s="59">
        <v>44303</v>
      </c>
      <c r="C813" s="60" t="s">
        <v>2029</v>
      </c>
      <c r="D813" s="92" t="s">
        <v>1028</v>
      </c>
      <c r="E813" s="58" t="str">
        <f t="shared" si="84"/>
        <v>Otto</v>
      </c>
      <c r="F813" s="58" t="str">
        <f t="shared" si="85"/>
        <v>Feyerabend</v>
      </c>
      <c r="G813" s="58" t="str">
        <f t="shared" si="86"/>
        <v>Men U/21</v>
      </c>
      <c r="H813" s="58" t="str">
        <f t="shared" si="87"/>
        <v>Otjiwarongo</v>
      </c>
      <c r="I813" s="92"/>
      <c r="J813" s="92" t="s">
        <v>1355</v>
      </c>
      <c r="K813" s="92">
        <v>124</v>
      </c>
      <c r="L813" s="91">
        <f t="shared" si="88"/>
        <v>9.1</v>
      </c>
      <c r="M813" s="91">
        <f t="shared" si="89"/>
        <v>9.1</v>
      </c>
    </row>
    <row r="814" spans="1:13" x14ac:dyDescent="0.2">
      <c r="A814" s="60" t="s">
        <v>2028</v>
      </c>
      <c r="B814" s="59">
        <v>44303</v>
      </c>
      <c r="C814" s="60" t="s">
        <v>2029</v>
      </c>
      <c r="D814" s="92" t="s">
        <v>1202</v>
      </c>
      <c r="E814" s="58" t="str">
        <f t="shared" si="84"/>
        <v>Rinus</v>
      </c>
      <c r="F814" s="58" t="str">
        <f t="shared" si="85"/>
        <v>Van Der Westhuizen</v>
      </c>
      <c r="G814" s="58" t="str">
        <f t="shared" si="86"/>
        <v>Men Senior</v>
      </c>
      <c r="H814" s="58" t="str">
        <f t="shared" si="87"/>
        <v>Otjiwarongo</v>
      </c>
      <c r="I814" s="92"/>
      <c r="J814" s="92" t="s">
        <v>1355</v>
      </c>
      <c r="K814" s="92">
        <v>93</v>
      </c>
      <c r="L814" s="91">
        <f t="shared" si="88"/>
        <v>3.4</v>
      </c>
      <c r="M814" s="91">
        <f t="shared" si="89"/>
        <v>3.4</v>
      </c>
    </row>
    <row r="815" spans="1:13" x14ac:dyDescent="0.2">
      <c r="A815" s="60" t="s">
        <v>2028</v>
      </c>
      <c r="B815" s="59">
        <v>44303</v>
      </c>
      <c r="C815" s="60" t="s">
        <v>2029</v>
      </c>
      <c r="D815" s="92" t="s">
        <v>675</v>
      </c>
      <c r="E815" s="58" t="str">
        <f t="shared" si="84"/>
        <v>Dederick Du Rant ( Jnr )</v>
      </c>
      <c r="F815" s="58" t="str">
        <f t="shared" si="85"/>
        <v>Louw</v>
      </c>
      <c r="G815" s="58" t="str">
        <f t="shared" si="86"/>
        <v>Men U/16</v>
      </c>
      <c r="H815" s="58" t="str">
        <f t="shared" si="87"/>
        <v>xOtjiwarongo</v>
      </c>
      <c r="I815" s="92"/>
      <c r="J815" s="92"/>
      <c r="K815" s="92"/>
      <c r="L815" s="91" t="str">
        <f t="shared" si="88"/>
        <v/>
      </c>
      <c r="M815" s="91" t="str">
        <f t="shared" si="89"/>
        <v/>
      </c>
    </row>
    <row r="816" spans="1:13" x14ac:dyDescent="0.2">
      <c r="A816" s="60" t="s">
        <v>2028</v>
      </c>
      <c r="B816" s="59">
        <v>44303</v>
      </c>
      <c r="C816" s="60" t="s">
        <v>2029</v>
      </c>
      <c r="D816" s="92" t="s">
        <v>668</v>
      </c>
      <c r="E816" s="58" t="str">
        <f t="shared" si="84"/>
        <v>Dederick Du Rant</v>
      </c>
      <c r="F816" s="58" t="str">
        <f t="shared" si="85"/>
        <v>Louw</v>
      </c>
      <c r="G816" s="58" t="str">
        <f t="shared" si="86"/>
        <v>Men Veteran</v>
      </c>
      <c r="H816" s="58" t="str">
        <f t="shared" si="87"/>
        <v>xOtjiwarongo</v>
      </c>
      <c r="I816" s="92"/>
      <c r="J816" s="92"/>
      <c r="K816" s="92"/>
      <c r="L816" s="91" t="str">
        <f t="shared" si="88"/>
        <v/>
      </c>
      <c r="M816" s="91" t="str">
        <f t="shared" si="89"/>
        <v/>
      </c>
    </row>
    <row r="817" spans="1:13" x14ac:dyDescent="0.2">
      <c r="A817" s="60" t="s">
        <v>2028</v>
      </c>
      <c r="B817" s="59">
        <v>44303</v>
      </c>
      <c r="C817" s="60" t="s">
        <v>2029</v>
      </c>
      <c r="D817" s="92" t="s">
        <v>1703</v>
      </c>
      <c r="E817" s="58" t="str">
        <f t="shared" si="84"/>
        <v>Ferdie</v>
      </c>
      <c r="F817" s="58" t="str">
        <f t="shared" si="85"/>
        <v>Kuhn</v>
      </c>
      <c r="G817" s="58" t="str">
        <f t="shared" si="86"/>
        <v>Men Master</v>
      </c>
      <c r="H817" s="58" t="str">
        <f t="shared" si="87"/>
        <v>Otjiwarongo</v>
      </c>
      <c r="I817" s="92"/>
      <c r="J817" s="92"/>
      <c r="K817" s="92"/>
      <c r="L817" s="91" t="str">
        <f t="shared" si="88"/>
        <v/>
      </c>
      <c r="M817" s="91" t="str">
        <f t="shared" si="89"/>
        <v/>
      </c>
    </row>
    <row r="818" spans="1:13" x14ac:dyDescent="0.2">
      <c r="A818" s="60" t="s">
        <v>2028</v>
      </c>
      <c r="B818" s="59">
        <v>44303</v>
      </c>
      <c r="C818" s="60" t="s">
        <v>2029</v>
      </c>
      <c r="D818" s="92" t="s">
        <v>779</v>
      </c>
      <c r="E818" s="58" t="str">
        <f t="shared" si="84"/>
        <v>Francois</v>
      </c>
      <c r="F818" s="58" t="str">
        <f t="shared" si="85"/>
        <v>Swart</v>
      </c>
      <c r="G818" s="58" t="str">
        <f t="shared" si="86"/>
        <v>Men Senior</v>
      </c>
      <c r="H818" s="58" t="str">
        <f t="shared" si="87"/>
        <v>xOtjiwarongo</v>
      </c>
      <c r="I818" s="92"/>
      <c r="J818" s="92"/>
      <c r="K818" s="92"/>
      <c r="L818" s="91" t="str">
        <f t="shared" si="88"/>
        <v/>
      </c>
      <c r="M818" s="91" t="str">
        <f t="shared" si="89"/>
        <v/>
      </c>
    </row>
    <row r="819" spans="1:13" x14ac:dyDescent="0.2">
      <c r="A819" s="60" t="s">
        <v>2028</v>
      </c>
      <c r="B819" s="59">
        <v>44303</v>
      </c>
      <c r="C819" s="60" t="s">
        <v>2029</v>
      </c>
      <c r="D819" s="92" t="s">
        <v>610</v>
      </c>
      <c r="E819" s="58" t="str">
        <f t="shared" si="84"/>
        <v>Bijorn</v>
      </c>
      <c r="F819" s="58" t="str">
        <f t="shared" si="85"/>
        <v>Le Roux</v>
      </c>
      <c r="G819" s="58" t="str">
        <f t="shared" si="86"/>
        <v>Men Senior</v>
      </c>
      <c r="H819" s="58" t="str">
        <f t="shared" si="87"/>
        <v>Otjiwarongo</v>
      </c>
      <c r="I819" s="92"/>
      <c r="J819" s="92"/>
      <c r="K819" s="92"/>
      <c r="L819" s="91" t="str">
        <f t="shared" si="88"/>
        <v/>
      </c>
      <c r="M819" s="91" t="str">
        <f t="shared" si="89"/>
        <v/>
      </c>
    </row>
    <row r="820" spans="1:13" x14ac:dyDescent="0.2">
      <c r="A820" s="60" t="s">
        <v>2028</v>
      </c>
      <c r="B820" s="59">
        <v>44303</v>
      </c>
      <c r="C820" s="60" t="s">
        <v>2029</v>
      </c>
      <c r="D820" s="92" t="s">
        <v>568</v>
      </c>
      <c r="E820" s="58" t="str">
        <f t="shared" si="84"/>
        <v>Chris</v>
      </c>
      <c r="F820" s="58" t="str">
        <f t="shared" si="85"/>
        <v>Feyerabend</v>
      </c>
      <c r="G820" s="58" t="str">
        <f t="shared" si="86"/>
        <v>Men Veteran</v>
      </c>
      <c r="H820" s="58" t="str">
        <f t="shared" si="87"/>
        <v>Otjiwarongo</v>
      </c>
      <c r="I820" s="92"/>
      <c r="J820" s="92"/>
      <c r="K820" s="92"/>
      <c r="L820" s="91" t="str">
        <f t="shared" si="88"/>
        <v/>
      </c>
      <c r="M820" s="91" t="str">
        <f t="shared" si="89"/>
        <v/>
      </c>
    </row>
    <row r="821" spans="1:13" x14ac:dyDescent="0.2">
      <c r="A821" s="60" t="s">
        <v>2028</v>
      </c>
      <c r="B821" s="59">
        <v>44303</v>
      </c>
      <c r="C821" s="60" t="s">
        <v>2029</v>
      </c>
      <c r="D821" s="92" t="s">
        <v>1768</v>
      </c>
      <c r="E821" s="58" t="str">
        <f t="shared" si="84"/>
        <v>Willem Louis</v>
      </c>
      <c r="F821" s="58" t="str">
        <f t="shared" si="85"/>
        <v>Klazinga</v>
      </c>
      <c r="G821" s="58" t="str">
        <f t="shared" si="86"/>
        <v>Men Grand Masters</v>
      </c>
      <c r="H821" s="58" t="str">
        <f t="shared" si="87"/>
        <v>Otjiwarongo</v>
      </c>
      <c r="I821" s="92"/>
      <c r="J821" s="92"/>
      <c r="K821" s="92"/>
      <c r="L821" s="91" t="str">
        <f t="shared" si="88"/>
        <v/>
      </c>
      <c r="M821" s="91" t="str">
        <f t="shared" si="89"/>
        <v/>
      </c>
    </row>
    <row r="822" spans="1:13" x14ac:dyDescent="0.2">
      <c r="A822" s="60" t="s">
        <v>2028</v>
      </c>
      <c r="B822" s="59">
        <v>44303</v>
      </c>
      <c r="C822" s="60" t="s">
        <v>2029</v>
      </c>
      <c r="D822" s="92" t="s">
        <v>2030</v>
      </c>
      <c r="E822" s="58" t="str">
        <f t="shared" si="84"/>
        <v>Lezelle</v>
      </c>
      <c r="F822" s="58" t="str">
        <f t="shared" si="85"/>
        <v xml:space="preserve">Smit </v>
      </c>
      <c r="G822" s="58" t="str">
        <f t="shared" si="86"/>
        <v>Ladies Veteran</v>
      </c>
      <c r="H822" s="58" t="str">
        <f t="shared" si="87"/>
        <v>Benguella</v>
      </c>
      <c r="I822" s="92"/>
      <c r="J822" s="92"/>
      <c r="K822" s="92"/>
      <c r="L822" s="91" t="str">
        <f t="shared" si="88"/>
        <v/>
      </c>
      <c r="M822" s="91" t="str">
        <f t="shared" si="89"/>
        <v/>
      </c>
    </row>
    <row r="823" spans="1:13" x14ac:dyDescent="0.2">
      <c r="A823" s="60" t="s">
        <v>2028</v>
      </c>
      <c r="B823" s="59">
        <v>44303</v>
      </c>
      <c r="C823" s="60" t="s">
        <v>2029</v>
      </c>
      <c r="D823" s="92" t="s">
        <v>2031</v>
      </c>
      <c r="E823" s="58" t="str">
        <f t="shared" si="84"/>
        <v>Helmut</v>
      </c>
      <c r="F823" s="58" t="str">
        <f t="shared" si="85"/>
        <v>Dobberstein</v>
      </c>
      <c r="G823" s="58" t="str">
        <f t="shared" si="86"/>
        <v>Men U/16</v>
      </c>
      <c r="H823" s="58" t="str">
        <f t="shared" si="87"/>
        <v>Benguella</v>
      </c>
      <c r="I823" s="92"/>
      <c r="J823" s="92"/>
      <c r="K823" s="92"/>
      <c r="L823" s="91" t="str">
        <f t="shared" si="88"/>
        <v/>
      </c>
      <c r="M823" s="91" t="str">
        <f t="shared" si="89"/>
        <v/>
      </c>
    </row>
    <row r="824" spans="1:13" x14ac:dyDescent="0.2">
      <c r="A824" s="60" t="s">
        <v>2028</v>
      </c>
      <c r="B824" s="59">
        <v>44303</v>
      </c>
      <c r="C824" s="60" t="s">
        <v>2029</v>
      </c>
      <c r="D824" s="92" t="s">
        <v>2032</v>
      </c>
      <c r="E824" s="58" t="str">
        <f t="shared" si="84"/>
        <v>Luan</v>
      </c>
      <c r="F824" s="58" t="str">
        <f t="shared" si="85"/>
        <v>Karstens</v>
      </c>
      <c r="G824" s="58" t="str">
        <f t="shared" si="86"/>
        <v>Men U/16</v>
      </c>
      <c r="H824" s="58" t="str">
        <f t="shared" si="87"/>
        <v>Benguella</v>
      </c>
      <c r="I824" s="92"/>
      <c r="J824" s="92"/>
      <c r="K824" s="92"/>
      <c r="L824" s="91" t="str">
        <f t="shared" si="88"/>
        <v/>
      </c>
      <c r="M824" s="91" t="str">
        <f t="shared" si="89"/>
        <v/>
      </c>
    </row>
    <row r="825" spans="1:13" x14ac:dyDescent="0.2">
      <c r="A825" s="60" t="s">
        <v>2028</v>
      </c>
      <c r="B825" s="59">
        <v>44303</v>
      </c>
      <c r="C825" s="60" t="s">
        <v>2029</v>
      </c>
      <c r="D825" s="92" t="s">
        <v>2033</v>
      </c>
      <c r="E825" s="58" t="str">
        <f t="shared" si="84"/>
        <v>Dries</v>
      </c>
      <c r="F825" s="58" t="str">
        <f t="shared" si="85"/>
        <v>Van Zyl</v>
      </c>
      <c r="G825" s="58" t="str">
        <f t="shared" si="86"/>
        <v>Men Senior</v>
      </c>
      <c r="H825" s="58" t="str">
        <f t="shared" si="87"/>
        <v>Benguella</v>
      </c>
      <c r="I825" s="92"/>
      <c r="J825" s="92"/>
      <c r="K825" s="92"/>
      <c r="L825" s="91" t="str">
        <f t="shared" si="88"/>
        <v/>
      </c>
      <c r="M825" s="91" t="str">
        <f t="shared" si="89"/>
        <v/>
      </c>
    </row>
    <row r="826" spans="1:13" x14ac:dyDescent="0.2">
      <c r="A826" s="60" t="s">
        <v>2028</v>
      </c>
      <c r="B826" s="59">
        <v>44303</v>
      </c>
      <c r="C826" s="60" t="s">
        <v>2029</v>
      </c>
      <c r="D826" s="92" t="s">
        <v>591</v>
      </c>
      <c r="E826" s="58" t="str">
        <f t="shared" si="84"/>
        <v>Deon</v>
      </c>
      <c r="F826" s="58" t="str">
        <f t="shared" si="85"/>
        <v>Jacobs</v>
      </c>
      <c r="G826" s="58" t="str">
        <f t="shared" si="86"/>
        <v>Men Grand Masters</v>
      </c>
      <c r="H826" s="58" t="str">
        <f t="shared" si="87"/>
        <v>Benguella</v>
      </c>
      <c r="I826" s="92"/>
      <c r="J826" s="92"/>
      <c r="K826" s="92"/>
      <c r="L826" s="91" t="str">
        <f t="shared" si="88"/>
        <v/>
      </c>
      <c r="M826" s="91" t="str">
        <f t="shared" si="89"/>
        <v/>
      </c>
    </row>
    <row r="827" spans="1:13" x14ac:dyDescent="0.2">
      <c r="A827" s="60" t="s">
        <v>2028</v>
      </c>
      <c r="B827" s="59">
        <v>44303</v>
      </c>
      <c r="C827" s="60" t="s">
        <v>2029</v>
      </c>
      <c r="D827" s="92" t="s">
        <v>825</v>
      </c>
      <c r="E827" s="58" t="str">
        <f t="shared" si="84"/>
        <v>Chris</v>
      </c>
      <c r="F827" s="58" t="str">
        <f t="shared" si="85"/>
        <v>Coetzee</v>
      </c>
      <c r="G827" s="58" t="str">
        <f t="shared" si="86"/>
        <v>Men Grand Masters</v>
      </c>
      <c r="H827" s="58" t="str">
        <f t="shared" si="87"/>
        <v>xBenguella</v>
      </c>
      <c r="I827" s="92"/>
      <c r="J827" s="92"/>
      <c r="K827" s="92"/>
      <c r="L827" s="91" t="str">
        <f t="shared" si="88"/>
        <v/>
      </c>
      <c r="M827" s="91" t="str">
        <f t="shared" si="89"/>
        <v/>
      </c>
    </row>
    <row r="828" spans="1:13" x14ac:dyDescent="0.2">
      <c r="A828" s="60" t="s">
        <v>2028</v>
      </c>
      <c r="B828" s="59">
        <v>44303</v>
      </c>
      <c r="C828" s="60" t="s">
        <v>2029</v>
      </c>
      <c r="D828" s="92" t="s">
        <v>1060</v>
      </c>
      <c r="E828" s="58" t="str">
        <f t="shared" si="84"/>
        <v>Graham</v>
      </c>
      <c r="F828" s="58" t="str">
        <f t="shared" si="85"/>
        <v>Gramovsky</v>
      </c>
      <c r="G828" s="58" t="str">
        <f t="shared" si="86"/>
        <v>Men Veteran</v>
      </c>
      <c r="H828" s="58" t="str">
        <f t="shared" si="87"/>
        <v>Benguella</v>
      </c>
      <c r="I828" s="92"/>
      <c r="J828" s="92" t="s">
        <v>1355</v>
      </c>
      <c r="K828" s="92">
        <v>110</v>
      </c>
      <c r="L828" s="91">
        <f t="shared" si="88"/>
        <v>6</v>
      </c>
      <c r="M828" s="91">
        <f t="shared" si="89"/>
        <v>6</v>
      </c>
    </row>
    <row r="829" spans="1:13" x14ac:dyDescent="0.2">
      <c r="A829" s="60" t="s">
        <v>2028</v>
      </c>
      <c r="B829" s="59">
        <v>44303</v>
      </c>
      <c r="C829" s="60" t="s">
        <v>2029</v>
      </c>
      <c r="D829" s="92" t="s">
        <v>1727</v>
      </c>
      <c r="E829" s="58" t="str">
        <f t="shared" si="84"/>
        <v>Frikkie</v>
      </c>
      <c r="F829" s="58" t="str">
        <f t="shared" si="85"/>
        <v>Cloete</v>
      </c>
      <c r="G829" s="58" t="str">
        <f t="shared" si="86"/>
        <v>Men Senior</v>
      </c>
      <c r="H829" s="58" t="str">
        <f t="shared" si="87"/>
        <v>xBenguella</v>
      </c>
      <c r="I829" s="92"/>
      <c r="J829" s="92" t="s">
        <v>8</v>
      </c>
      <c r="K829" s="92">
        <v>76</v>
      </c>
      <c r="L829" s="91">
        <f t="shared" si="88"/>
        <v>3.5</v>
      </c>
      <c r="M829" s="91">
        <f t="shared" si="89"/>
        <v>3.5</v>
      </c>
    </row>
    <row r="830" spans="1:13" x14ac:dyDescent="0.2">
      <c r="A830" s="60" t="s">
        <v>2028</v>
      </c>
      <c r="B830" s="59">
        <v>44303</v>
      </c>
      <c r="C830" s="60" t="s">
        <v>2029</v>
      </c>
      <c r="D830" s="92" t="s">
        <v>728</v>
      </c>
      <c r="E830" s="58" t="str">
        <f t="shared" si="84"/>
        <v>Spyker</v>
      </c>
      <c r="F830" s="58" t="str">
        <f t="shared" si="85"/>
        <v>Kruger</v>
      </c>
      <c r="G830" s="58" t="str">
        <f t="shared" si="86"/>
        <v>Men Master</v>
      </c>
      <c r="H830" s="58" t="str">
        <f t="shared" si="87"/>
        <v>Benguella</v>
      </c>
      <c r="I830" s="92"/>
      <c r="J830" s="92" t="s">
        <v>1356</v>
      </c>
      <c r="K830" s="92">
        <v>107</v>
      </c>
      <c r="L830" s="91">
        <f t="shared" si="88"/>
        <v>4.7</v>
      </c>
      <c r="M830" s="91">
        <f t="shared" si="89"/>
        <v>4.7</v>
      </c>
    </row>
    <row r="831" spans="1:13" x14ac:dyDescent="0.2">
      <c r="A831" s="60" t="s">
        <v>2028</v>
      </c>
      <c r="B831" s="59">
        <v>44303</v>
      </c>
      <c r="C831" s="60" t="s">
        <v>2029</v>
      </c>
      <c r="D831" s="92" t="s">
        <v>573</v>
      </c>
      <c r="E831" s="58" t="str">
        <f t="shared" si="84"/>
        <v>Marina</v>
      </c>
      <c r="F831" s="58" t="str">
        <f t="shared" si="85"/>
        <v>Kruger</v>
      </c>
      <c r="G831" s="58" t="str">
        <f t="shared" si="86"/>
        <v>Ladies Master</v>
      </c>
      <c r="H831" s="58" t="str">
        <f t="shared" si="87"/>
        <v>Benguella</v>
      </c>
      <c r="I831" s="92"/>
      <c r="J831" s="92"/>
      <c r="K831" s="92"/>
      <c r="L831" s="91" t="str">
        <f t="shared" si="88"/>
        <v/>
      </c>
      <c r="M831" s="91" t="str">
        <f t="shared" si="89"/>
        <v/>
      </c>
    </row>
    <row r="832" spans="1:13" x14ac:dyDescent="0.2">
      <c r="A832" s="60" t="s">
        <v>2028</v>
      </c>
      <c r="B832" s="59">
        <v>44303</v>
      </c>
      <c r="C832" s="60" t="s">
        <v>2029</v>
      </c>
      <c r="D832" s="92" t="s">
        <v>634</v>
      </c>
      <c r="E832" s="58" t="str">
        <f t="shared" ref="E832:E895" si="90">IF(D832="","",VLOOKUP(D832,Master,3,FALSE))</f>
        <v>Hennie</v>
      </c>
      <c r="F832" s="58" t="str">
        <f t="shared" ref="F832:F895" si="91">IF(D832="","",VLOOKUP(D832,Master,4,FALSE))</f>
        <v>Cloete</v>
      </c>
      <c r="G832" s="58" t="str">
        <f t="shared" ref="G832:G895" si="92">IF(D832="","",VLOOKUP(D832,Master,5,FALSE))</f>
        <v>Men Grand Masters</v>
      </c>
      <c r="H832" s="58" t="str">
        <f t="shared" ref="H832:H895" si="93">IF(D832="","",VLOOKUP(D832,Master,2,FALSE))</f>
        <v>Benguella</v>
      </c>
      <c r="I832" s="92"/>
      <c r="J832" s="92"/>
      <c r="K832" s="92"/>
      <c r="L832" s="91" t="str">
        <f t="shared" ref="L832:L895" si="94">IF(K832="","",IF(I832="",ROUND(HLOOKUP(J832,kgList,K832,FALSE),1),ROUND(HLOOKUP(I832,kgList,K832,FALSE),1)))</f>
        <v/>
      </c>
      <c r="M832" s="91" t="str">
        <f t="shared" ref="M832:M895" si="95">IF(L832="","",IF(COUNTA(I832:J832)&gt;1,"Edible or Inedible",IF(COUNTA(I832)=1,L832*1,IF(COUNTA(J832)=1,L832*1,"ERROR"))))</f>
        <v/>
      </c>
    </row>
    <row r="833" spans="1:13" x14ac:dyDescent="0.2">
      <c r="A833" s="60" t="s">
        <v>2028</v>
      </c>
      <c r="B833" s="59">
        <v>44303</v>
      </c>
      <c r="C833" s="60" t="s">
        <v>2029</v>
      </c>
      <c r="D833" s="92" t="s">
        <v>1818</v>
      </c>
      <c r="E833" s="58" t="str">
        <f t="shared" si="90"/>
        <v>Norman</v>
      </c>
      <c r="F833" s="58" t="str">
        <f t="shared" si="91"/>
        <v>Campbell</v>
      </c>
      <c r="G833" s="58" t="str">
        <f t="shared" si="92"/>
        <v>Men Senior</v>
      </c>
      <c r="H833" s="58" t="str">
        <f t="shared" si="93"/>
        <v>Benguella</v>
      </c>
      <c r="I833" s="92"/>
      <c r="J833" s="92" t="s">
        <v>10</v>
      </c>
      <c r="K833" s="92">
        <v>40</v>
      </c>
      <c r="L833" s="91">
        <f t="shared" si="94"/>
        <v>1</v>
      </c>
      <c r="M833" s="91">
        <f t="shared" si="95"/>
        <v>1</v>
      </c>
    </row>
    <row r="834" spans="1:13" x14ac:dyDescent="0.2">
      <c r="A834" s="60" t="s">
        <v>2028</v>
      </c>
      <c r="B834" s="59">
        <v>44303</v>
      </c>
      <c r="C834" s="60" t="s">
        <v>2029</v>
      </c>
      <c r="D834" s="92" t="s">
        <v>714</v>
      </c>
      <c r="E834" s="58" t="str">
        <f t="shared" si="90"/>
        <v>Chips</v>
      </c>
      <c r="F834" s="58" t="str">
        <f t="shared" si="91"/>
        <v>Chiappini</v>
      </c>
      <c r="G834" s="58" t="str">
        <f t="shared" si="92"/>
        <v>Men Grand Masters</v>
      </c>
      <c r="H834" s="58" t="str">
        <f t="shared" si="93"/>
        <v>Benguella</v>
      </c>
      <c r="I834" s="92"/>
      <c r="J834" s="92"/>
      <c r="K834" s="92"/>
      <c r="L834" s="91" t="str">
        <f t="shared" si="94"/>
        <v/>
      </c>
      <c r="M834" s="91" t="str">
        <f t="shared" si="95"/>
        <v/>
      </c>
    </row>
    <row r="835" spans="1:13" x14ac:dyDescent="0.2">
      <c r="A835" s="60" t="s">
        <v>2028</v>
      </c>
      <c r="B835" s="59">
        <v>44303</v>
      </c>
      <c r="C835" s="60" t="s">
        <v>2029</v>
      </c>
      <c r="D835" s="92" t="s">
        <v>613</v>
      </c>
      <c r="E835" s="58" t="str">
        <f t="shared" si="90"/>
        <v>Shaun</v>
      </c>
      <c r="F835" s="58" t="str">
        <f t="shared" si="91"/>
        <v>Bothma</v>
      </c>
      <c r="G835" s="58" t="str">
        <f t="shared" si="92"/>
        <v>Men Veteran</v>
      </c>
      <c r="H835" s="58" t="str">
        <f t="shared" si="93"/>
        <v>Benguella</v>
      </c>
      <c r="I835" s="92"/>
      <c r="J835" s="92"/>
      <c r="K835" s="92"/>
      <c r="L835" s="91" t="str">
        <f t="shared" si="94"/>
        <v/>
      </c>
      <c r="M835" s="91" t="str">
        <f t="shared" si="95"/>
        <v/>
      </c>
    </row>
    <row r="836" spans="1:13" x14ac:dyDescent="0.2">
      <c r="A836" s="60" t="s">
        <v>2028</v>
      </c>
      <c r="B836" s="59">
        <v>44303</v>
      </c>
      <c r="C836" s="60" t="s">
        <v>2029</v>
      </c>
      <c r="D836" s="92" t="s">
        <v>715</v>
      </c>
      <c r="E836" s="58" t="str">
        <f t="shared" si="90"/>
        <v>Loandro</v>
      </c>
      <c r="F836" s="58" t="str">
        <f t="shared" si="91"/>
        <v>Steenkamp</v>
      </c>
      <c r="G836" s="58" t="str">
        <f t="shared" si="92"/>
        <v>Men Master</v>
      </c>
      <c r="H836" s="58" t="str">
        <f t="shared" si="93"/>
        <v>Benguella</v>
      </c>
      <c r="I836" s="92"/>
      <c r="J836" s="92" t="s">
        <v>1355</v>
      </c>
      <c r="K836" s="92">
        <v>97</v>
      </c>
      <c r="L836" s="91">
        <f t="shared" si="94"/>
        <v>3.9</v>
      </c>
      <c r="M836" s="91">
        <f t="shared" si="95"/>
        <v>3.9</v>
      </c>
    </row>
    <row r="837" spans="1:13" x14ac:dyDescent="0.2">
      <c r="A837" s="60" t="s">
        <v>2028</v>
      </c>
      <c r="B837" s="59">
        <v>44303</v>
      </c>
      <c r="C837" s="60" t="s">
        <v>2029</v>
      </c>
      <c r="D837" s="92" t="s">
        <v>719</v>
      </c>
      <c r="E837" s="58" t="str">
        <f t="shared" si="90"/>
        <v>Nadia</v>
      </c>
      <c r="F837" s="58" t="str">
        <f t="shared" si="91"/>
        <v>Steenkamp</v>
      </c>
      <c r="G837" s="58" t="str">
        <f t="shared" si="92"/>
        <v>Ladies Veteran</v>
      </c>
      <c r="H837" s="58" t="str">
        <f t="shared" si="93"/>
        <v>Benguella</v>
      </c>
      <c r="I837" s="92"/>
      <c r="J837" s="92" t="s">
        <v>1355</v>
      </c>
      <c r="K837" s="92">
        <v>110</v>
      </c>
      <c r="L837" s="91">
        <f t="shared" si="94"/>
        <v>6</v>
      </c>
      <c r="M837" s="91">
        <f t="shared" si="95"/>
        <v>6</v>
      </c>
    </row>
    <row r="838" spans="1:13" x14ac:dyDescent="0.2">
      <c r="A838" s="60" t="s">
        <v>2028</v>
      </c>
      <c r="B838" s="59">
        <v>44303</v>
      </c>
      <c r="C838" s="60" t="s">
        <v>2029</v>
      </c>
      <c r="D838" s="92" t="s">
        <v>719</v>
      </c>
      <c r="E838" s="58" t="str">
        <f t="shared" si="90"/>
        <v>Nadia</v>
      </c>
      <c r="F838" s="58" t="str">
        <f t="shared" si="91"/>
        <v>Steenkamp</v>
      </c>
      <c r="G838" s="58" t="str">
        <f t="shared" si="92"/>
        <v>Ladies Veteran</v>
      </c>
      <c r="H838" s="58" t="str">
        <f t="shared" si="93"/>
        <v>Benguella</v>
      </c>
      <c r="I838" s="92" t="s">
        <v>19</v>
      </c>
      <c r="J838" s="92"/>
      <c r="K838" s="92">
        <v>41</v>
      </c>
      <c r="L838" s="91">
        <f t="shared" si="94"/>
        <v>0.7</v>
      </c>
      <c r="M838" s="91">
        <f t="shared" si="95"/>
        <v>0.7</v>
      </c>
    </row>
    <row r="839" spans="1:13" x14ac:dyDescent="0.2">
      <c r="A839" s="60" t="s">
        <v>2028</v>
      </c>
      <c r="B839" s="59">
        <v>44303</v>
      </c>
      <c r="C839" s="60" t="s">
        <v>2029</v>
      </c>
      <c r="D839" s="92" t="s">
        <v>530</v>
      </c>
      <c r="E839" s="58" t="str">
        <f t="shared" si="90"/>
        <v>Etienne</v>
      </c>
      <c r="F839" s="58" t="str">
        <f t="shared" si="91"/>
        <v>Stipp</v>
      </c>
      <c r="G839" s="58" t="str">
        <f t="shared" si="92"/>
        <v>Men Master</v>
      </c>
      <c r="H839" s="58" t="str">
        <f t="shared" si="93"/>
        <v>Benguella</v>
      </c>
      <c r="I839" s="92"/>
      <c r="J839" s="92" t="s">
        <v>1355</v>
      </c>
      <c r="K839" s="92">
        <v>134</v>
      </c>
      <c r="L839" s="91">
        <f t="shared" si="94"/>
        <v>11.8</v>
      </c>
      <c r="M839" s="91">
        <f t="shared" si="95"/>
        <v>11.8</v>
      </c>
    </row>
    <row r="840" spans="1:13" x14ac:dyDescent="0.2">
      <c r="A840" s="60" t="s">
        <v>2028</v>
      </c>
      <c r="B840" s="59">
        <v>44303</v>
      </c>
      <c r="C840" s="60" t="s">
        <v>2029</v>
      </c>
      <c r="D840" s="92" t="s">
        <v>530</v>
      </c>
      <c r="E840" s="58" t="str">
        <f t="shared" si="90"/>
        <v>Etienne</v>
      </c>
      <c r="F840" s="58" t="str">
        <f t="shared" si="91"/>
        <v>Stipp</v>
      </c>
      <c r="G840" s="58" t="str">
        <f t="shared" si="92"/>
        <v>Men Master</v>
      </c>
      <c r="H840" s="58" t="str">
        <f t="shared" si="93"/>
        <v>Benguella</v>
      </c>
      <c r="I840" s="92"/>
      <c r="J840" s="92" t="s">
        <v>1354</v>
      </c>
      <c r="K840" s="92">
        <v>145</v>
      </c>
      <c r="L840" s="91">
        <f t="shared" si="94"/>
        <v>40.6</v>
      </c>
      <c r="M840" s="91">
        <f t="shared" si="95"/>
        <v>40.6</v>
      </c>
    </row>
    <row r="841" spans="1:13" x14ac:dyDescent="0.2">
      <c r="A841" s="60" t="s">
        <v>2028</v>
      </c>
      <c r="B841" s="59">
        <v>44303</v>
      </c>
      <c r="C841" s="60" t="s">
        <v>2029</v>
      </c>
      <c r="D841" s="92" t="s">
        <v>1265</v>
      </c>
      <c r="E841" s="58" t="str">
        <f t="shared" si="90"/>
        <v>Jean</v>
      </c>
      <c r="F841" s="58" t="str">
        <f t="shared" si="91"/>
        <v>Visser</v>
      </c>
      <c r="G841" s="58" t="str">
        <f t="shared" si="92"/>
        <v>Men Senior</v>
      </c>
      <c r="H841" s="58" t="str">
        <f t="shared" si="93"/>
        <v>Benguella</v>
      </c>
      <c r="I841" s="92"/>
      <c r="J841" s="92" t="s">
        <v>1356</v>
      </c>
      <c r="K841" s="92">
        <v>91</v>
      </c>
      <c r="L841" s="91">
        <f t="shared" si="94"/>
        <v>2.7</v>
      </c>
      <c r="M841" s="91">
        <f t="shared" si="95"/>
        <v>2.7</v>
      </c>
    </row>
    <row r="842" spans="1:13" x14ac:dyDescent="0.2">
      <c r="A842" s="60" t="s">
        <v>2028</v>
      </c>
      <c r="B842" s="59">
        <v>44303</v>
      </c>
      <c r="C842" s="60" t="s">
        <v>2029</v>
      </c>
      <c r="D842" s="92" t="s">
        <v>1265</v>
      </c>
      <c r="E842" s="58" t="str">
        <f t="shared" si="90"/>
        <v>Jean</v>
      </c>
      <c r="F842" s="58" t="str">
        <f t="shared" si="91"/>
        <v>Visser</v>
      </c>
      <c r="G842" s="58" t="str">
        <f t="shared" si="92"/>
        <v>Men Senior</v>
      </c>
      <c r="H842" s="58" t="str">
        <f t="shared" si="93"/>
        <v>Benguella</v>
      </c>
      <c r="I842" s="92"/>
      <c r="J842" s="92" t="s">
        <v>1333</v>
      </c>
      <c r="K842" s="92">
        <v>61</v>
      </c>
      <c r="L842" s="91">
        <f t="shared" si="94"/>
        <v>4.0999999999999996</v>
      </c>
      <c r="M842" s="91">
        <f t="shared" si="95"/>
        <v>4.0999999999999996</v>
      </c>
    </row>
    <row r="843" spans="1:13" x14ac:dyDescent="0.2">
      <c r="A843" s="60" t="s">
        <v>2028</v>
      </c>
      <c r="B843" s="59">
        <v>44303</v>
      </c>
      <c r="C843" s="60" t="s">
        <v>2029</v>
      </c>
      <c r="D843" s="92" t="s">
        <v>1041</v>
      </c>
      <c r="E843" s="58" t="str">
        <f t="shared" si="90"/>
        <v>Louis</v>
      </c>
      <c r="F843" s="58" t="str">
        <f t="shared" si="91"/>
        <v>Arangies</v>
      </c>
      <c r="G843" s="58" t="str">
        <f t="shared" si="92"/>
        <v>Men Veteran</v>
      </c>
      <c r="H843" s="58" t="str">
        <f t="shared" si="93"/>
        <v>Benguella</v>
      </c>
      <c r="I843" s="92"/>
      <c r="J843" s="92" t="s">
        <v>1356</v>
      </c>
      <c r="K843" s="92">
        <v>85</v>
      </c>
      <c r="L843" s="91">
        <f t="shared" si="94"/>
        <v>2.1</v>
      </c>
      <c r="M843" s="91">
        <f t="shared" si="95"/>
        <v>2.1</v>
      </c>
    </row>
    <row r="844" spans="1:13" x14ac:dyDescent="0.2">
      <c r="A844" s="60" t="s">
        <v>2028</v>
      </c>
      <c r="B844" s="59">
        <v>44303</v>
      </c>
      <c r="C844" s="60" t="s">
        <v>2029</v>
      </c>
      <c r="D844" s="92" t="s">
        <v>1793</v>
      </c>
      <c r="E844" s="58" t="str">
        <f t="shared" si="90"/>
        <v>Hendrik JNR</v>
      </c>
      <c r="F844" s="58" t="str">
        <f t="shared" si="91"/>
        <v>Cloete</v>
      </c>
      <c r="G844" s="58" t="str">
        <f t="shared" si="92"/>
        <v>Men Senior</v>
      </c>
      <c r="H844" s="58" t="str">
        <f t="shared" si="93"/>
        <v>Benguella</v>
      </c>
      <c r="I844" s="92"/>
      <c r="J844" s="92"/>
      <c r="K844" s="92"/>
      <c r="L844" s="91" t="str">
        <f t="shared" si="94"/>
        <v/>
      </c>
      <c r="M844" s="91" t="str">
        <f t="shared" si="95"/>
        <v/>
      </c>
    </row>
    <row r="845" spans="1:13" x14ac:dyDescent="0.2">
      <c r="A845" s="60" t="s">
        <v>2028</v>
      </c>
      <c r="B845" s="59">
        <v>44303</v>
      </c>
      <c r="C845" s="60" t="s">
        <v>2029</v>
      </c>
      <c r="D845" s="92" t="s">
        <v>1651</v>
      </c>
      <c r="E845" s="58" t="str">
        <f t="shared" si="90"/>
        <v>Daniela</v>
      </c>
      <c r="F845" s="58" t="str">
        <f t="shared" si="91"/>
        <v>Schmalzriedt</v>
      </c>
      <c r="G845" s="58" t="str">
        <f t="shared" si="92"/>
        <v>Ladies Veteran</v>
      </c>
      <c r="H845" s="58" t="str">
        <f t="shared" si="93"/>
        <v>Benguella</v>
      </c>
      <c r="I845" s="92"/>
      <c r="J845" s="92"/>
      <c r="K845" s="92"/>
      <c r="L845" s="91" t="str">
        <f t="shared" si="94"/>
        <v/>
      </c>
      <c r="M845" s="91" t="str">
        <f t="shared" si="95"/>
        <v/>
      </c>
    </row>
    <row r="846" spans="1:13" x14ac:dyDescent="0.2">
      <c r="A846" s="60" t="s">
        <v>2028</v>
      </c>
      <c r="B846" s="59">
        <v>44303</v>
      </c>
      <c r="C846" s="60" t="s">
        <v>2029</v>
      </c>
      <c r="D846" s="92" t="s">
        <v>1095</v>
      </c>
      <c r="E846" s="58" t="str">
        <f t="shared" si="90"/>
        <v>Harald</v>
      </c>
      <c r="F846" s="58" t="str">
        <f t="shared" si="91"/>
        <v>Piek</v>
      </c>
      <c r="G846" s="58" t="str">
        <f t="shared" si="92"/>
        <v>Men Veteran</v>
      </c>
      <c r="H846" s="58" t="str">
        <f t="shared" si="93"/>
        <v>Benguella</v>
      </c>
      <c r="I846" s="92"/>
      <c r="J846" s="92"/>
      <c r="K846" s="92"/>
      <c r="L846" s="91" t="str">
        <f t="shared" si="94"/>
        <v/>
      </c>
      <c r="M846" s="91" t="str">
        <f t="shared" si="95"/>
        <v/>
      </c>
    </row>
    <row r="847" spans="1:13" x14ac:dyDescent="0.2">
      <c r="A847" s="60" t="s">
        <v>2028</v>
      </c>
      <c r="B847" s="59">
        <v>44303</v>
      </c>
      <c r="C847" s="60" t="s">
        <v>2029</v>
      </c>
      <c r="D847" s="92" t="s">
        <v>718</v>
      </c>
      <c r="E847" s="58" t="str">
        <f t="shared" si="90"/>
        <v>Jaco</v>
      </c>
      <c r="F847" s="58" t="str">
        <f t="shared" si="91"/>
        <v>Serfontein</v>
      </c>
      <c r="G847" s="58" t="str">
        <f t="shared" si="92"/>
        <v>Men Veteran</v>
      </c>
      <c r="H847" s="58" t="str">
        <f t="shared" si="93"/>
        <v>Benguella</v>
      </c>
      <c r="I847" s="92"/>
      <c r="J847" s="92" t="s">
        <v>1355</v>
      </c>
      <c r="K847" s="92">
        <v>138</v>
      </c>
      <c r="L847" s="91">
        <f t="shared" si="94"/>
        <v>13.1</v>
      </c>
      <c r="M847" s="91">
        <f t="shared" si="95"/>
        <v>13.1</v>
      </c>
    </row>
    <row r="848" spans="1:13" x14ac:dyDescent="0.2">
      <c r="A848" s="60" t="s">
        <v>2028</v>
      </c>
      <c r="B848" s="59">
        <v>44303</v>
      </c>
      <c r="C848" s="60" t="s">
        <v>2029</v>
      </c>
      <c r="D848" s="92" t="s">
        <v>770</v>
      </c>
      <c r="E848" s="58" t="str">
        <f t="shared" si="90"/>
        <v>Johan</v>
      </c>
      <c r="F848" s="58" t="str">
        <f t="shared" si="91"/>
        <v>Faber</v>
      </c>
      <c r="G848" s="58" t="str">
        <f t="shared" si="92"/>
        <v>Men Senior</v>
      </c>
      <c r="H848" s="58" t="str">
        <f t="shared" si="93"/>
        <v>xOkahandja</v>
      </c>
      <c r="I848" s="92"/>
      <c r="J848" s="92"/>
      <c r="K848" s="92"/>
      <c r="L848" s="91" t="str">
        <f t="shared" si="94"/>
        <v/>
      </c>
      <c r="M848" s="91" t="str">
        <f t="shared" si="95"/>
        <v/>
      </c>
    </row>
    <row r="849" spans="1:13" x14ac:dyDescent="0.2">
      <c r="A849" s="60" t="s">
        <v>2028</v>
      </c>
      <c r="B849" s="59">
        <v>44303</v>
      </c>
      <c r="C849" s="60" t="s">
        <v>2029</v>
      </c>
      <c r="D849" s="92" t="s">
        <v>1714</v>
      </c>
      <c r="E849" s="58" t="str">
        <f t="shared" si="90"/>
        <v>Danie</v>
      </c>
      <c r="F849" s="58" t="str">
        <f t="shared" si="91"/>
        <v>Van Wyk</v>
      </c>
      <c r="G849" s="58" t="str">
        <f t="shared" si="92"/>
        <v>Men Senior</v>
      </c>
      <c r="H849" s="58" t="str">
        <f t="shared" si="93"/>
        <v>Okahandja</v>
      </c>
      <c r="I849" s="92"/>
      <c r="J849" s="92"/>
      <c r="K849" s="92"/>
      <c r="L849" s="91" t="str">
        <f t="shared" si="94"/>
        <v/>
      </c>
      <c r="M849" s="91" t="str">
        <f t="shared" si="95"/>
        <v/>
      </c>
    </row>
    <row r="850" spans="1:13" x14ac:dyDescent="0.2">
      <c r="A850" s="60" t="s">
        <v>2028</v>
      </c>
      <c r="B850" s="59">
        <v>44303</v>
      </c>
      <c r="C850" s="60" t="s">
        <v>2029</v>
      </c>
      <c r="D850" s="92" t="s">
        <v>1799</v>
      </c>
      <c r="E850" s="58" t="str">
        <f t="shared" si="90"/>
        <v>Gunther</v>
      </c>
      <c r="F850" s="58" t="str">
        <f t="shared" si="91"/>
        <v>Heimstadt</v>
      </c>
      <c r="G850" s="58" t="str">
        <f t="shared" si="92"/>
        <v>Men Veteran</v>
      </c>
      <c r="H850" s="58" t="str">
        <f t="shared" si="93"/>
        <v>xOkahandja</v>
      </c>
      <c r="I850" s="92"/>
      <c r="J850" s="92"/>
      <c r="K850" s="92"/>
      <c r="L850" s="91" t="str">
        <f t="shared" si="94"/>
        <v/>
      </c>
      <c r="M850" s="91" t="str">
        <f t="shared" si="95"/>
        <v/>
      </c>
    </row>
    <row r="851" spans="1:13" x14ac:dyDescent="0.2">
      <c r="A851" s="60" t="s">
        <v>2028</v>
      </c>
      <c r="B851" s="59">
        <v>44303</v>
      </c>
      <c r="C851" s="60" t="s">
        <v>2029</v>
      </c>
      <c r="D851" s="92" t="s">
        <v>754</v>
      </c>
      <c r="E851" s="58" t="str">
        <f t="shared" si="90"/>
        <v>Heiko</v>
      </c>
      <c r="F851" s="58" t="str">
        <f t="shared" si="91"/>
        <v>Doll</v>
      </c>
      <c r="G851" s="58" t="str">
        <f t="shared" si="92"/>
        <v>Men Veteran</v>
      </c>
      <c r="H851" s="58" t="str">
        <f t="shared" si="93"/>
        <v>Okahandja</v>
      </c>
      <c r="I851" s="92" t="s">
        <v>19</v>
      </c>
      <c r="J851" s="92"/>
      <c r="K851" s="92">
        <v>112</v>
      </c>
      <c r="L851" s="91">
        <f t="shared" si="94"/>
        <v>14.9</v>
      </c>
      <c r="M851" s="91">
        <f t="shared" si="95"/>
        <v>14.9</v>
      </c>
    </row>
    <row r="852" spans="1:13" x14ac:dyDescent="0.2">
      <c r="A852" s="60" t="s">
        <v>2028</v>
      </c>
      <c r="B852" s="59">
        <v>44303</v>
      </c>
      <c r="C852" s="60" t="s">
        <v>2029</v>
      </c>
      <c r="D852" s="92" t="s">
        <v>1266</v>
      </c>
      <c r="E852" s="58" t="str">
        <f t="shared" si="90"/>
        <v>Armand</v>
      </c>
      <c r="F852" s="58" t="str">
        <f t="shared" si="91"/>
        <v>Fourie</v>
      </c>
      <c r="G852" s="58" t="str">
        <f t="shared" si="92"/>
        <v>Men Senior</v>
      </c>
      <c r="H852" s="58" t="str">
        <f t="shared" si="93"/>
        <v>Okahandja</v>
      </c>
      <c r="I852" s="92"/>
      <c r="J852" s="92" t="s">
        <v>1349</v>
      </c>
      <c r="K852" s="92">
        <v>161</v>
      </c>
      <c r="L852" s="91">
        <f t="shared" si="94"/>
        <v>57</v>
      </c>
      <c r="M852" s="91">
        <f t="shared" si="95"/>
        <v>57</v>
      </c>
    </row>
    <row r="853" spans="1:13" x14ac:dyDescent="0.2">
      <c r="A853" s="60" t="s">
        <v>2028</v>
      </c>
      <c r="B853" s="59">
        <v>44303</v>
      </c>
      <c r="C853" s="60" t="s">
        <v>2029</v>
      </c>
      <c r="D853" s="92" t="s">
        <v>1426</v>
      </c>
      <c r="E853" s="58" t="str">
        <f t="shared" si="90"/>
        <v>Johan Spyker</v>
      </c>
      <c r="F853" s="58" t="str">
        <f t="shared" si="91"/>
        <v>Kotze</v>
      </c>
      <c r="G853" s="58" t="str">
        <f t="shared" si="92"/>
        <v>Men Senior</v>
      </c>
      <c r="H853" s="58" t="str">
        <f t="shared" si="93"/>
        <v>Okahandja</v>
      </c>
      <c r="I853" s="92"/>
      <c r="J853" s="92" t="s">
        <v>1349</v>
      </c>
      <c r="K853" s="92">
        <v>159</v>
      </c>
      <c r="L853" s="91">
        <f t="shared" si="94"/>
        <v>54.8</v>
      </c>
      <c r="M853" s="91">
        <f t="shared" si="95"/>
        <v>54.8</v>
      </c>
    </row>
    <row r="854" spans="1:13" x14ac:dyDescent="0.2">
      <c r="A854" s="60" t="s">
        <v>2028</v>
      </c>
      <c r="B854" s="59">
        <v>44303</v>
      </c>
      <c r="C854" s="60" t="s">
        <v>2029</v>
      </c>
      <c r="D854" s="92" t="s">
        <v>1426</v>
      </c>
      <c r="E854" s="58" t="str">
        <f t="shared" si="90"/>
        <v>Johan Spyker</v>
      </c>
      <c r="F854" s="58" t="str">
        <f t="shared" si="91"/>
        <v>Kotze</v>
      </c>
      <c r="G854" s="58" t="str">
        <f t="shared" si="92"/>
        <v>Men Senior</v>
      </c>
      <c r="H854" s="58" t="str">
        <f t="shared" si="93"/>
        <v>Okahandja</v>
      </c>
      <c r="I854" s="92"/>
      <c r="J854" s="92" t="s">
        <v>1355</v>
      </c>
      <c r="K854" s="92">
        <v>126</v>
      </c>
      <c r="L854" s="91">
        <f t="shared" si="94"/>
        <v>9.6</v>
      </c>
      <c r="M854" s="91">
        <f t="shared" si="95"/>
        <v>9.6</v>
      </c>
    </row>
    <row r="855" spans="1:13" x14ac:dyDescent="0.2">
      <c r="A855" s="60" t="s">
        <v>2028</v>
      </c>
      <c r="B855" s="59">
        <v>44303</v>
      </c>
      <c r="C855" s="60" t="s">
        <v>2029</v>
      </c>
      <c r="D855" s="92" t="s">
        <v>1800</v>
      </c>
      <c r="E855" s="58" t="str">
        <f t="shared" si="90"/>
        <v>Eugene</v>
      </c>
      <c r="F855" s="58" t="str">
        <f t="shared" si="91"/>
        <v>Rautenbach</v>
      </c>
      <c r="G855" s="58" t="str">
        <f t="shared" si="92"/>
        <v>Men Senior</v>
      </c>
      <c r="H855" s="58" t="str">
        <f t="shared" si="93"/>
        <v>Okahandja</v>
      </c>
      <c r="I855" s="92"/>
      <c r="J855" s="92" t="s">
        <v>1355</v>
      </c>
      <c r="K855" s="92">
        <v>116</v>
      </c>
      <c r="L855" s="91">
        <f t="shared" si="94"/>
        <v>7.2</v>
      </c>
      <c r="M855" s="91">
        <f t="shared" si="95"/>
        <v>7.2</v>
      </c>
    </row>
    <row r="856" spans="1:13" x14ac:dyDescent="0.2">
      <c r="A856" s="60" t="s">
        <v>2028</v>
      </c>
      <c r="B856" s="59">
        <v>44303</v>
      </c>
      <c r="C856" s="60" t="s">
        <v>2029</v>
      </c>
      <c r="D856" s="92" t="s">
        <v>590</v>
      </c>
      <c r="E856" s="58" t="str">
        <f t="shared" si="90"/>
        <v>James</v>
      </c>
      <c r="F856" s="58" t="str">
        <f t="shared" si="91"/>
        <v>Scholtz</v>
      </c>
      <c r="G856" s="58" t="str">
        <f t="shared" si="92"/>
        <v>Men Veteran</v>
      </c>
      <c r="H856" s="58" t="str">
        <f t="shared" si="93"/>
        <v>xOkahandja</v>
      </c>
      <c r="I856" s="92"/>
      <c r="J856" s="92"/>
      <c r="K856" s="92"/>
      <c r="L856" s="91" t="str">
        <f t="shared" si="94"/>
        <v/>
      </c>
      <c r="M856" s="91" t="str">
        <f t="shared" si="95"/>
        <v/>
      </c>
    </row>
    <row r="857" spans="1:13" x14ac:dyDescent="0.2">
      <c r="A857" s="60" t="s">
        <v>2028</v>
      </c>
      <c r="B857" s="59">
        <v>44303</v>
      </c>
      <c r="C857" s="60" t="s">
        <v>2029</v>
      </c>
      <c r="D857" s="92" t="s">
        <v>1600</v>
      </c>
      <c r="E857" s="58" t="str">
        <f t="shared" si="90"/>
        <v>Tinus</v>
      </c>
      <c r="F857" s="58" t="str">
        <f t="shared" si="91"/>
        <v>Du Plessis</v>
      </c>
      <c r="G857" s="58" t="str">
        <f t="shared" si="92"/>
        <v>Men Senior</v>
      </c>
      <c r="H857" s="58" t="str">
        <f t="shared" si="93"/>
        <v>Okahandja</v>
      </c>
      <c r="I857" s="92"/>
      <c r="J857" s="92"/>
      <c r="K857" s="92"/>
      <c r="L857" s="91" t="str">
        <f t="shared" si="94"/>
        <v/>
      </c>
      <c r="M857" s="91" t="str">
        <f t="shared" si="95"/>
        <v/>
      </c>
    </row>
    <row r="858" spans="1:13" x14ac:dyDescent="0.2">
      <c r="A858" s="60" t="s">
        <v>2028</v>
      </c>
      <c r="B858" s="59">
        <v>44303</v>
      </c>
      <c r="C858" s="60" t="s">
        <v>2029</v>
      </c>
      <c r="D858" s="92" t="s">
        <v>1180</v>
      </c>
      <c r="E858" s="58" t="str">
        <f t="shared" si="90"/>
        <v>Christo</v>
      </c>
      <c r="F858" s="58" t="str">
        <f t="shared" si="91"/>
        <v>Senekal</v>
      </c>
      <c r="G858" s="58" t="str">
        <f t="shared" si="92"/>
        <v>Men Senior</v>
      </c>
      <c r="H858" s="58" t="str">
        <f t="shared" si="93"/>
        <v>Okahandja</v>
      </c>
      <c r="I858" s="92"/>
      <c r="J858" s="92" t="s">
        <v>1382</v>
      </c>
      <c r="K858" s="92">
        <v>65</v>
      </c>
      <c r="L858" s="91">
        <f t="shared" si="94"/>
        <v>3.9</v>
      </c>
      <c r="M858" s="91">
        <f t="shared" si="95"/>
        <v>3.9</v>
      </c>
    </row>
    <row r="859" spans="1:13" x14ac:dyDescent="0.2">
      <c r="A859" s="60" t="s">
        <v>2028</v>
      </c>
      <c r="B859" s="59">
        <v>44303</v>
      </c>
      <c r="C859" s="60" t="s">
        <v>2029</v>
      </c>
      <c r="D859" s="92" t="s">
        <v>1801</v>
      </c>
      <c r="E859" s="58" t="str">
        <f t="shared" si="90"/>
        <v>Heiko Jnr</v>
      </c>
      <c r="F859" s="58" t="str">
        <f t="shared" si="91"/>
        <v>Doll</v>
      </c>
      <c r="G859" s="58" t="str">
        <f t="shared" si="92"/>
        <v>Men U/16</v>
      </c>
      <c r="H859" s="58" t="str">
        <f t="shared" si="93"/>
        <v>Okahandja</v>
      </c>
      <c r="I859" s="92"/>
      <c r="J859" s="92" t="s">
        <v>1355</v>
      </c>
      <c r="K859" s="92">
        <v>148</v>
      </c>
      <c r="L859" s="91">
        <f t="shared" si="94"/>
        <v>16.600000000000001</v>
      </c>
      <c r="M859" s="91">
        <f t="shared" si="95"/>
        <v>16.600000000000001</v>
      </c>
    </row>
    <row r="860" spans="1:13" x14ac:dyDescent="0.2">
      <c r="A860" s="60" t="s">
        <v>2028</v>
      </c>
      <c r="B860" s="59">
        <v>44303</v>
      </c>
      <c r="C860" s="60" t="s">
        <v>2029</v>
      </c>
      <c r="D860" s="92" t="s">
        <v>800</v>
      </c>
      <c r="E860" s="58" t="str">
        <f t="shared" si="90"/>
        <v>Jani-Mari</v>
      </c>
      <c r="F860" s="58" t="str">
        <f t="shared" si="91"/>
        <v>Van Heerden</v>
      </c>
      <c r="G860" s="58" t="str">
        <f t="shared" si="92"/>
        <v>Ladies U/16</v>
      </c>
      <c r="H860" s="58" t="str">
        <f t="shared" si="93"/>
        <v>Okahandja</v>
      </c>
      <c r="I860" s="92"/>
      <c r="J860" s="92"/>
      <c r="K860" s="92"/>
      <c r="L860" s="91" t="str">
        <f t="shared" si="94"/>
        <v/>
      </c>
      <c r="M860" s="91" t="str">
        <f t="shared" si="95"/>
        <v/>
      </c>
    </row>
    <row r="861" spans="1:13" x14ac:dyDescent="0.2">
      <c r="A861" s="60" t="s">
        <v>2028</v>
      </c>
      <c r="B861" s="59">
        <v>44303</v>
      </c>
      <c r="C861" s="60" t="s">
        <v>2029</v>
      </c>
      <c r="D861" s="92" t="s">
        <v>851</v>
      </c>
      <c r="E861" s="58" t="str">
        <f t="shared" si="90"/>
        <v>Maree</v>
      </c>
      <c r="F861" s="58" t="str">
        <f t="shared" si="91"/>
        <v>Van Heerden</v>
      </c>
      <c r="G861" s="58" t="str">
        <f t="shared" si="92"/>
        <v>Men Veteran</v>
      </c>
      <c r="H861" s="58" t="str">
        <f t="shared" si="93"/>
        <v>Okahandja</v>
      </c>
      <c r="I861" s="92"/>
      <c r="J861" s="92"/>
      <c r="K861" s="92"/>
      <c r="L861" s="91" t="str">
        <f t="shared" si="94"/>
        <v/>
      </c>
      <c r="M861" s="91" t="str">
        <f t="shared" si="95"/>
        <v/>
      </c>
    </row>
    <row r="862" spans="1:13" x14ac:dyDescent="0.2">
      <c r="A862" s="60" t="s">
        <v>2028</v>
      </c>
      <c r="B862" s="59">
        <v>44303</v>
      </c>
      <c r="C862" s="60" t="s">
        <v>2029</v>
      </c>
      <c r="D862" s="92" t="s">
        <v>1119</v>
      </c>
      <c r="E862" s="58" t="str">
        <f t="shared" si="90"/>
        <v>Fanie</v>
      </c>
      <c r="F862" s="58" t="str">
        <f t="shared" si="91"/>
        <v>Van Vuuren</v>
      </c>
      <c r="G862" s="58" t="str">
        <f t="shared" si="92"/>
        <v>Men Grand Masters</v>
      </c>
      <c r="H862" s="58" t="str">
        <f t="shared" si="93"/>
        <v>Okahandja</v>
      </c>
      <c r="I862" s="92"/>
      <c r="J862" s="92"/>
      <c r="K862" s="92"/>
      <c r="L862" s="91" t="str">
        <f t="shared" si="94"/>
        <v/>
      </c>
      <c r="M862" s="91" t="str">
        <f t="shared" si="95"/>
        <v/>
      </c>
    </row>
    <row r="863" spans="1:13" x14ac:dyDescent="0.2">
      <c r="A863" s="60" t="s">
        <v>2028</v>
      </c>
      <c r="B863" s="59">
        <v>44303</v>
      </c>
      <c r="C863" s="60" t="s">
        <v>2029</v>
      </c>
      <c r="D863" s="92" t="s">
        <v>892</v>
      </c>
      <c r="E863" s="58" t="str">
        <f t="shared" si="90"/>
        <v>Renate</v>
      </c>
      <c r="F863" s="58" t="str">
        <f t="shared" si="91"/>
        <v>Gruttemeyer</v>
      </c>
      <c r="G863" s="58" t="str">
        <f t="shared" si="92"/>
        <v>Ladies Master</v>
      </c>
      <c r="H863" s="58" t="str">
        <f t="shared" si="93"/>
        <v>Okahandja</v>
      </c>
      <c r="I863" s="92"/>
      <c r="J863" s="92" t="s">
        <v>20</v>
      </c>
      <c r="K863" s="92">
        <v>75</v>
      </c>
      <c r="L863" s="91">
        <f t="shared" si="94"/>
        <v>1.5</v>
      </c>
      <c r="M863" s="91">
        <f t="shared" si="95"/>
        <v>1.5</v>
      </c>
    </row>
    <row r="864" spans="1:13" x14ac:dyDescent="0.2">
      <c r="A864" s="60" t="s">
        <v>2028</v>
      </c>
      <c r="B864" s="59">
        <v>44303</v>
      </c>
      <c r="C864" s="60" t="s">
        <v>2029</v>
      </c>
      <c r="D864" s="92" t="s">
        <v>599</v>
      </c>
      <c r="E864" s="58" t="str">
        <f t="shared" si="90"/>
        <v>JJ</v>
      </c>
      <c r="F864" s="58" t="str">
        <f t="shared" si="91"/>
        <v>Joubert</v>
      </c>
      <c r="G864" s="58" t="str">
        <f t="shared" si="92"/>
        <v>Men U/21</v>
      </c>
      <c r="H864" s="58" t="str">
        <f t="shared" si="93"/>
        <v>xOkahandja</v>
      </c>
      <c r="I864" s="92"/>
      <c r="J864" s="92"/>
      <c r="K864" s="92"/>
      <c r="L864" s="91" t="str">
        <f t="shared" si="94"/>
        <v/>
      </c>
      <c r="M864" s="91" t="str">
        <f t="shared" si="95"/>
        <v/>
      </c>
    </row>
    <row r="865" spans="1:13" x14ac:dyDescent="0.2">
      <c r="A865" s="60" t="s">
        <v>2028</v>
      </c>
      <c r="B865" s="59">
        <v>44303</v>
      </c>
      <c r="C865" s="60" t="s">
        <v>2029</v>
      </c>
      <c r="D865" s="92" t="s">
        <v>1409</v>
      </c>
      <c r="E865" s="58" t="str">
        <f t="shared" si="90"/>
        <v>Jacques</v>
      </c>
      <c r="F865" s="58" t="str">
        <f t="shared" si="91"/>
        <v>Joubert</v>
      </c>
      <c r="G865" s="58" t="str">
        <f t="shared" si="92"/>
        <v>Men Master</v>
      </c>
      <c r="H865" s="58" t="str">
        <f t="shared" si="93"/>
        <v>Okahandja</v>
      </c>
      <c r="I865" s="92"/>
      <c r="J865" s="92" t="s">
        <v>20</v>
      </c>
      <c r="K865" s="92">
        <v>68</v>
      </c>
      <c r="L865" s="91">
        <f t="shared" si="94"/>
        <v>1.1000000000000001</v>
      </c>
      <c r="M865" s="91">
        <f t="shared" si="95"/>
        <v>1.1000000000000001</v>
      </c>
    </row>
    <row r="866" spans="1:13" x14ac:dyDescent="0.2">
      <c r="A866" s="60" t="s">
        <v>2028</v>
      </c>
      <c r="B866" s="59">
        <v>44303</v>
      </c>
      <c r="C866" s="60" t="s">
        <v>2029</v>
      </c>
      <c r="D866" s="92" t="s">
        <v>1409</v>
      </c>
      <c r="E866" s="58" t="str">
        <f t="shared" si="90"/>
        <v>Jacques</v>
      </c>
      <c r="F866" s="58" t="str">
        <f t="shared" si="91"/>
        <v>Joubert</v>
      </c>
      <c r="G866" s="58" t="str">
        <f t="shared" si="92"/>
        <v>Men Master</v>
      </c>
      <c r="H866" s="58" t="str">
        <f t="shared" si="93"/>
        <v>Okahandja</v>
      </c>
      <c r="I866" s="92"/>
      <c r="J866" s="92" t="s">
        <v>1355</v>
      </c>
      <c r="K866" s="92">
        <v>89</v>
      </c>
      <c r="L866" s="91">
        <f t="shared" si="94"/>
        <v>2.9</v>
      </c>
      <c r="M866" s="91">
        <f t="shared" si="95"/>
        <v>2.9</v>
      </c>
    </row>
    <row r="867" spans="1:13" x14ac:dyDescent="0.2">
      <c r="A867" s="60" t="s">
        <v>2028</v>
      </c>
      <c r="B867" s="59">
        <v>44303</v>
      </c>
      <c r="C867" s="60" t="s">
        <v>2029</v>
      </c>
      <c r="D867" s="92" t="s">
        <v>2034</v>
      </c>
      <c r="E867" s="58" t="str">
        <f t="shared" si="90"/>
        <v>Herman</v>
      </c>
      <c r="F867" s="58" t="str">
        <f t="shared" si="91"/>
        <v>Fourie</v>
      </c>
      <c r="G867" s="58" t="str">
        <f t="shared" si="92"/>
        <v>Men Grand Masters</v>
      </c>
      <c r="H867" s="58" t="str">
        <f t="shared" si="93"/>
        <v>Okahandja</v>
      </c>
      <c r="I867" s="92" t="s">
        <v>19</v>
      </c>
      <c r="J867" s="92"/>
      <c r="K867" s="92">
        <v>58</v>
      </c>
      <c r="L867" s="91">
        <f t="shared" si="94"/>
        <v>2</v>
      </c>
      <c r="M867" s="91">
        <f t="shared" si="95"/>
        <v>2</v>
      </c>
    </row>
    <row r="868" spans="1:13" x14ac:dyDescent="0.2">
      <c r="A868" s="60" t="s">
        <v>2028</v>
      </c>
      <c r="B868" s="59">
        <v>44303</v>
      </c>
      <c r="C868" s="60" t="s">
        <v>2029</v>
      </c>
      <c r="D868" s="92" t="s">
        <v>1398</v>
      </c>
      <c r="E868" s="58" t="str">
        <f t="shared" si="90"/>
        <v>Kiaan</v>
      </c>
      <c r="F868" s="58" t="str">
        <f t="shared" si="91"/>
        <v>Fourie</v>
      </c>
      <c r="G868" s="58" t="str">
        <f t="shared" si="92"/>
        <v>Men Senior</v>
      </c>
      <c r="H868" s="58" t="str">
        <f t="shared" si="93"/>
        <v>Okahandja</v>
      </c>
      <c r="I868" s="92"/>
      <c r="J868" s="92"/>
      <c r="K868" s="92"/>
      <c r="L868" s="91" t="str">
        <f t="shared" si="94"/>
        <v/>
      </c>
      <c r="M868" s="91" t="str">
        <f t="shared" si="95"/>
        <v/>
      </c>
    </row>
    <row r="869" spans="1:13" x14ac:dyDescent="0.2">
      <c r="A869" s="60" t="s">
        <v>2028</v>
      </c>
      <c r="B869" s="59">
        <v>44303</v>
      </c>
      <c r="C869" s="60" t="s">
        <v>2029</v>
      </c>
      <c r="D869" s="92" t="s">
        <v>933</v>
      </c>
      <c r="E869" s="58" t="str">
        <f t="shared" si="90"/>
        <v>Darren</v>
      </c>
      <c r="F869" s="58" t="str">
        <f t="shared" si="91"/>
        <v>Van Dyk</v>
      </c>
      <c r="G869" s="58" t="str">
        <f t="shared" si="92"/>
        <v>Men Senior</v>
      </c>
      <c r="H869" s="58" t="str">
        <f t="shared" si="93"/>
        <v>Okahandja</v>
      </c>
      <c r="I869" s="92"/>
      <c r="J869" s="92" t="s">
        <v>1355</v>
      </c>
      <c r="K869" s="92">
        <v>116</v>
      </c>
      <c r="L869" s="91">
        <f t="shared" si="94"/>
        <v>7.2</v>
      </c>
      <c r="M869" s="91">
        <f t="shared" si="95"/>
        <v>7.2</v>
      </c>
    </row>
    <row r="870" spans="1:13" x14ac:dyDescent="0.2">
      <c r="A870" s="60" t="s">
        <v>2028</v>
      </c>
      <c r="B870" s="59">
        <v>44303</v>
      </c>
      <c r="C870" s="60" t="s">
        <v>2029</v>
      </c>
      <c r="D870" s="92" t="s">
        <v>657</v>
      </c>
      <c r="E870" s="58" t="str">
        <f t="shared" si="90"/>
        <v>Gerrit</v>
      </c>
      <c r="F870" s="58" t="str">
        <f t="shared" si="91"/>
        <v>Viljoen</v>
      </c>
      <c r="G870" s="58" t="str">
        <f t="shared" si="92"/>
        <v>Men Grand Masters</v>
      </c>
      <c r="H870" s="58" t="str">
        <f t="shared" si="93"/>
        <v>Okahandja</v>
      </c>
      <c r="I870" s="92"/>
      <c r="J870" s="92" t="s">
        <v>1355</v>
      </c>
      <c r="K870" s="92">
        <v>109</v>
      </c>
      <c r="L870" s="91">
        <f t="shared" si="94"/>
        <v>5.8</v>
      </c>
      <c r="M870" s="91">
        <f t="shared" si="95"/>
        <v>5.8</v>
      </c>
    </row>
    <row r="871" spans="1:13" x14ac:dyDescent="0.2">
      <c r="A871" s="60" t="s">
        <v>2028</v>
      </c>
      <c r="B871" s="59">
        <v>44303</v>
      </c>
      <c r="C871" s="60" t="s">
        <v>2029</v>
      </c>
      <c r="D871" s="92" t="s">
        <v>657</v>
      </c>
      <c r="E871" s="58" t="str">
        <f t="shared" si="90"/>
        <v>Gerrit</v>
      </c>
      <c r="F871" s="58" t="str">
        <f t="shared" si="91"/>
        <v>Viljoen</v>
      </c>
      <c r="G871" s="58" t="str">
        <f t="shared" si="92"/>
        <v>Men Grand Masters</v>
      </c>
      <c r="H871" s="58" t="str">
        <f t="shared" si="93"/>
        <v>Okahandja</v>
      </c>
      <c r="I871" s="92"/>
      <c r="J871" s="92" t="s">
        <v>1355</v>
      </c>
      <c r="K871" s="92">
        <v>88</v>
      </c>
      <c r="L871" s="91">
        <f t="shared" si="94"/>
        <v>2.8</v>
      </c>
      <c r="M871" s="91">
        <f t="shared" si="95"/>
        <v>2.8</v>
      </c>
    </row>
    <row r="872" spans="1:13" x14ac:dyDescent="0.2">
      <c r="A872" s="60" t="s">
        <v>2028</v>
      </c>
      <c r="B872" s="59">
        <v>44303</v>
      </c>
      <c r="C872" s="60" t="s">
        <v>2029</v>
      </c>
      <c r="D872" s="92" t="s">
        <v>1716</v>
      </c>
      <c r="E872" s="58" t="str">
        <f t="shared" si="90"/>
        <v>Duan</v>
      </c>
      <c r="F872" s="58" t="str">
        <f t="shared" si="91"/>
        <v>Kotze</v>
      </c>
      <c r="G872" s="58" t="str">
        <f t="shared" si="92"/>
        <v>Men Veteran</v>
      </c>
      <c r="H872" s="58" t="str">
        <f t="shared" si="93"/>
        <v>Okahandja</v>
      </c>
      <c r="I872" s="92"/>
      <c r="J872" s="92"/>
      <c r="K872" s="92"/>
      <c r="L872" s="91" t="str">
        <f t="shared" si="94"/>
        <v/>
      </c>
      <c r="M872" s="91" t="str">
        <f t="shared" si="95"/>
        <v/>
      </c>
    </row>
    <row r="873" spans="1:13" x14ac:dyDescent="0.2">
      <c r="A873" s="60" t="s">
        <v>2028</v>
      </c>
      <c r="B873" s="59">
        <v>44303</v>
      </c>
      <c r="C873" s="60" t="s">
        <v>2029</v>
      </c>
      <c r="D873" s="92" t="s">
        <v>777</v>
      </c>
      <c r="E873" s="58" t="str">
        <f t="shared" si="90"/>
        <v>Kassie</v>
      </c>
      <c r="F873" s="58" t="str">
        <f t="shared" si="91"/>
        <v>Caspers</v>
      </c>
      <c r="G873" s="58" t="str">
        <f t="shared" si="92"/>
        <v>Men Veteran</v>
      </c>
      <c r="H873" s="58" t="str">
        <f t="shared" si="93"/>
        <v>xOkahandja</v>
      </c>
      <c r="I873" s="92"/>
      <c r="J873" s="92"/>
      <c r="K873" s="92"/>
      <c r="L873" s="91" t="str">
        <f t="shared" si="94"/>
        <v/>
      </c>
      <c r="M873" s="91" t="str">
        <f t="shared" si="95"/>
        <v/>
      </c>
    </row>
    <row r="874" spans="1:13" x14ac:dyDescent="0.2">
      <c r="A874" s="60" t="s">
        <v>2028</v>
      </c>
      <c r="B874" s="59">
        <v>44303</v>
      </c>
      <c r="C874" s="60" t="s">
        <v>2029</v>
      </c>
      <c r="D874" s="92" t="s">
        <v>809</v>
      </c>
      <c r="E874" s="58" t="str">
        <f t="shared" si="90"/>
        <v>Kobus</v>
      </c>
      <c r="F874" s="58" t="str">
        <f t="shared" si="91"/>
        <v>Mostert</v>
      </c>
      <c r="G874" s="58" t="str">
        <f t="shared" si="92"/>
        <v>Men Senior</v>
      </c>
      <c r="H874" s="58" t="str">
        <f t="shared" si="93"/>
        <v>Henties Bay</v>
      </c>
      <c r="I874" s="92"/>
      <c r="J874" s="92"/>
      <c r="K874" s="92"/>
      <c r="L874" s="91" t="str">
        <f t="shared" si="94"/>
        <v/>
      </c>
      <c r="M874" s="91" t="str">
        <f t="shared" si="95"/>
        <v/>
      </c>
    </row>
    <row r="875" spans="1:13" x14ac:dyDescent="0.2">
      <c r="A875" s="60" t="s">
        <v>2028</v>
      </c>
      <c r="B875" s="59">
        <v>44303</v>
      </c>
      <c r="C875" s="60" t="s">
        <v>2029</v>
      </c>
      <c r="D875" s="92" t="s">
        <v>753</v>
      </c>
      <c r="E875" s="58" t="str">
        <f t="shared" si="90"/>
        <v>Grant</v>
      </c>
      <c r="F875" s="58" t="str">
        <f t="shared" si="91"/>
        <v>Knight</v>
      </c>
      <c r="G875" s="58" t="str">
        <f t="shared" si="92"/>
        <v>Men Veteran</v>
      </c>
      <c r="H875" s="58" t="str">
        <f t="shared" si="93"/>
        <v>Penguin</v>
      </c>
      <c r="I875" s="92"/>
      <c r="J875" s="92" t="s">
        <v>1356</v>
      </c>
      <c r="K875" s="92">
        <v>105</v>
      </c>
      <c r="L875" s="91">
        <f t="shared" si="94"/>
        <v>4.4000000000000004</v>
      </c>
      <c r="M875" s="91">
        <f t="shared" si="95"/>
        <v>4.4000000000000004</v>
      </c>
    </row>
    <row r="876" spans="1:13" x14ac:dyDescent="0.2">
      <c r="A876" s="60" t="s">
        <v>2028</v>
      </c>
      <c r="B876" s="59">
        <v>44303</v>
      </c>
      <c r="C876" s="60" t="s">
        <v>2029</v>
      </c>
      <c r="D876" s="92" t="s">
        <v>753</v>
      </c>
      <c r="E876" s="58" t="str">
        <f t="shared" si="90"/>
        <v>Grant</v>
      </c>
      <c r="F876" s="58" t="str">
        <f t="shared" si="91"/>
        <v>Knight</v>
      </c>
      <c r="G876" s="58" t="str">
        <f t="shared" si="92"/>
        <v>Men Veteran</v>
      </c>
      <c r="H876" s="58" t="str">
        <f t="shared" si="93"/>
        <v>Penguin</v>
      </c>
      <c r="I876" s="92"/>
      <c r="J876" s="92" t="s">
        <v>1355</v>
      </c>
      <c r="K876" s="92">
        <v>94</v>
      </c>
      <c r="L876" s="91">
        <f t="shared" si="94"/>
        <v>3.5</v>
      </c>
      <c r="M876" s="91">
        <f t="shared" si="95"/>
        <v>3.5</v>
      </c>
    </row>
    <row r="877" spans="1:13" x14ac:dyDescent="0.2">
      <c r="A877" s="60" t="s">
        <v>2028</v>
      </c>
      <c r="B877" s="59">
        <v>44303</v>
      </c>
      <c r="C877" s="60" t="s">
        <v>2029</v>
      </c>
      <c r="D877" s="92" t="s">
        <v>753</v>
      </c>
      <c r="E877" s="58" t="str">
        <f t="shared" si="90"/>
        <v>Grant</v>
      </c>
      <c r="F877" s="58" t="str">
        <f t="shared" si="91"/>
        <v>Knight</v>
      </c>
      <c r="G877" s="58" t="str">
        <f t="shared" si="92"/>
        <v>Men Veteran</v>
      </c>
      <c r="H877" s="58" t="str">
        <f t="shared" si="93"/>
        <v>Penguin</v>
      </c>
      <c r="I877" s="92"/>
      <c r="J877" s="92" t="s">
        <v>1355</v>
      </c>
      <c r="K877" s="92">
        <v>156</v>
      </c>
      <c r="L877" s="91">
        <f t="shared" si="94"/>
        <v>19.899999999999999</v>
      </c>
      <c r="M877" s="91">
        <f t="shared" si="95"/>
        <v>19.899999999999999</v>
      </c>
    </row>
    <row r="878" spans="1:13" x14ac:dyDescent="0.2">
      <c r="A878" s="60" t="s">
        <v>2028</v>
      </c>
      <c r="B878" s="59">
        <v>44303</v>
      </c>
      <c r="C878" s="60" t="s">
        <v>2029</v>
      </c>
      <c r="D878" s="92" t="s">
        <v>567</v>
      </c>
      <c r="E878" s="58" t="str">
        <f t="shared" si="90"/>
        <v>Louis</v>
      </c>
      <c r="F878" s="58" t="str">
        <f t="shared" si="91"/>
        <v>Potgieter</v>
      </c>
      <c r="G878" s="58" t="str">
        <f t="shared" si="92"/>
        <v>Men Veteran</v>
      </c>
      <c r="H878" s="58" t="str">
        <f t="shared" si="93"/>
        <v>Welwitschia</v>
      </c>
      <c r="I878" s="92"/>
      <c r="J878" s="92" t="s">
        <v>1356</v>
      </c>
      <c r="K878" s="92">
        <v>107</v>
      </c>
      <c r="L878" s="91">
        <f t="shared" si="94"/>
        <v>4.7</v>
      </c>
      <c r="M878" s="91">
        <f t="shared" si="95"/>
        <v>4.7</v>
      </c>
    </row>
    <row r="879" spans="1:13" x14ac:dyDescent="0.2">
      <c r="A879" s="60" t="s">
        <v>2028</v>
      </c>
      <c r="B879" s="59">
        <v>44303</v>
      </c>
      <c r="C879" s="60" t="s">
        <v>2029</v>
      </c>
      <c r="D879" s="92" t="s">
        <v>567</v>
      </c>
      <c r="E879" s="58" t="str">
        <f t="shared" si="90"/>
        <v>Louis</v>
      </c>
      <c r="F879" s="58" t="str">
        <f t="shared" si="91"/>
        <v>Potgieter</v>
      </c>
      <c r="G879" s="58" t="str">
        <f t="shared" si="92"/>
        <v>Men Veteran</v>
      </c>
      <c r="H879" s="58" t="str">
        <f t="shared" si="93"/>
        <v>Welwitschia</v>
      </c>
      <c r="I879" s="92"/>
      <c r="J879" s="92" t="s">
        <v>1355</v>
      </c>
      <c r="K879" s="92">
        <v>98</v>
      </c>
      <c r="L879" s="91">
        <f t="shared" si="94"/>
        <v>4</v>
      </c>
      <c r="M879" s="91">
        <f t="shared" si="95"/>
        <v>4</v>
      </c>
    </row>
    <row r="880" spans="1:13" x14ac:dyDescent="0.2">
      <c r="A880" s="60" t="s">
        <v>2028</v>
      </c>
      <c r="B880" s="59">
        <v>44303</v>
      </c>
      <c r="C880" s="60" t="s">
        <v>2029</v>
      </c>
      <c r="D880" s="92" t="s">
        <v>677</v>
      </c>
      <c r="E880" s="58" t="str">
        <f t="shared" si="90"/>
        <v>Corne</v>
      </c>
      <c r="F880" s="58" t="str">
        <f t="shared" si="91"/>
        <v>Burger</v>
      </c>
      <c r="G880" s="58" t="str">
        <f t="shared" si="92"/>
        <v>Men U/21</v>
      </c>
      <c r="H880" s="58" t="str">
        <f t="shared" si="93"/>
        <v>Penguin</v>
      </c>
      <c r="I880" s="92"/>
      <c r="J880" s="92" t="s">
        <v>1355</v>
      </c>
      <c r="K880" s="92">
        <v>113</v>
      </c>
      <c r="L880" s="91">
        <f t="shared" si="94"/>
        <v>6.6</v>
      </c>
      <c r="M880" s="91">
        <f t="shared" si="95"/>
        <v>6.6</v>
      </c>
    </row>
    <row r="881" spans="1:13" x14ac:dyDescent="0.2">
      <c r="A881" s="60" t="s">
        <v>2028</v>
      </c>
      <c r="B881" s="59">
        <v>44303</v>
      </c>
      <c r="C881" s="60" t="s">
        <v>2029</v>
      </c>
      <c r="D881" s="92" t="s">
        <v>1728</v>
      </c>
      <c r="E881" s="58" t="str">
        <f t="shared" si="90"/>
        <v>Clinton</v>
      </c>
      <c r="F881" s="58" t="str">
        <f t="shared" si="91"/>
        <v>Barnhard</v>
      </c>
      <c r="G881" s="58" t="str">
        <f t="shared" si="92"/>
        <v>Men Senior</v>
      </c>
      <c r="H881" s="58" t="str">
        <f t="shared" si="93"/>
        <v>Henties Bay</v>
      </c>
      <c r="I881" s="92"/>
      <c r="J881" s="92" t="s">
        <v>1356</v>
      </c>
      <c r="K881" s="92">
        <v>110</v>
      </c>
      <c r="L881" s="91">
        <f t="shared" si="94"/>
        <v>5.2</v>
      </c>
      <c r="M881" s="91">
        <f t="shared" si="95"/>
        <v>5.2</v>
      </c>
    </row>
    <row r="882" spans="1:13" x14ac:dyDescent="0.2">
      <c r="A882" s="60" t="s">
        <v>2028</v>
      </c>
      <c r="B882" s="59">
        <v>44303</v>
      </c>
      <c r="C882" s="60" t="s">
        <v>2029</v>
      </c>
      <c r="D882" s="92" t="s">
        <v>506</v>
      </c>
      <c r="E882" s="58" t="str">
        <f t="shared" si="90"/>
        <v>Nico</v>
      </c>
      <c r="F882" s="58" t="str">
        <f t="shared" si="91"/>
        <v>Kotze</v>
      </c>
      <c r="G882" s="58" t="str">
        <f t="shared" si="92"/>
        <v>Men Veteran</v>
      </c>
      <c r="H882" s="58" t="str">
        <f t="shared" si="93"/>
        <v>Penguin</v>
      </c>
      <c r="I882" s="92"/>
      <c r="J882" s="92" t="s">
        <v>8</v>
      </c>
      <c r="K882" s="92">
        <v>96</v>
      </c>
      <c r="L882" s="91">
        <f t="shared" si="94"/>
        <v>7.1</v>
      </c>
      <c r="M882" s="91">
        <f t="shared" si="95"/>
        <v>7.1</v>
      </c>
    </row>
    <row r="883" spans="1:13" x14ac:dyDescent="0.2">
      <c r="A883" s="60" t="s">
        <v>2028</v>
      </c>
      <c r="B883" s="59">
        <v>44303</v>
      </c>
      <c r="C883" s="60" t="s">
        <v>2029</v>
      </c>
      <c r="D883" s="92" t="s">
        <v>506</v>
      </c>
      <c r="E883" s="58" t="str">
        <f t="shared" si="90"/>
        <v>Nico</v>
      </c>
      <c r="F883" s="58" t="str">
        <f t="shared" si="91"/>
        <v>Kotze</v>
      </c>
      <c r="G883" s="58" t="str">
        <f t="shared" si="92"/>
        <v>Men Veteran</v>
      </c>
      <c r="H883" s="58" t="str">
        <f t="shared" si="93"/>
        <v>Penguin</v>
      </c>
      <c r="I883" s="92"/>
      <c r="J883" s="92" t="s">
        <v>1333</v>
      </c>
      <c r="K883" s="92">
        <v>50</v>
      </c>
      <c r="L883" s="91">
        <f t="shared" si="94"/>
        <v>2.2000000000000002</v>
      </c>
      <c r="M883" s="91">
        <f t="shared" si="95"/>
        <v>2.2000000000000002</v>
      </c>
    </row>
    <row r="884" spans="1:13" x14ac:dyDescent="0.2">
      <c r="A884" s="60" t="s">
        <v>2028</v>
      </c>
      <c r="B884" s="59">
        <v>44303</v>
      </c>
      <c r="C884" s="60" t="s">
        <v>2029</v>
      </c>
      <c r="D884" s="92" t="s">
        <v>506</v>
      </c>
      <c r="E884" s="58" t="str">
        <f t="shared" si="90"/>
        <v>Nico</v>
      </c>
      <c r="F884" s="58" t="str">
        <f t="shared" si="91"/>
        <v>Kotze</v>
      </c>
      <c r="G884" s="58" t="str">
        <f t="shared" si="92"/>
        <v>Men Veteran</v>
      </c>
      <c r="H884" s="58" t="str">
        <f t="shared" si="93"/>
        <v>Penguin</v>
      </c>
      <c r="I884" s="92"/>
      <c r="J884" s="92" t="s">
        <v>1355</v>
      </c>
      <c r="K884" s="92">
        <v>118</v>
      </c>
      <c r="L884" s="91">
        <f t="shared" si="94"/>
        <v>7.6</v>
      </c>
      <c r="M884" s="91">
        <f t="shared" si="95"/>
        <v>7.6</v>
      </c>
    </row>
    <row r="885" spans="1:13" x14ac:dyDescent="0.2">
      <c r="A885" s="60" t="s">
        <v>2028</v>
      </c>
      <c r="B885" s="59">
        <v>44303</v>
      </c>
      <c r="C885" s="60" t="s">
        <v>2029</v>
      </c>
      <c r="D885" s="92" t="s">
        <v>1436</v>
      </c>
      <c r="E885" s="58" t="str">
        <f t="shared" si="90"/>
        <v>Allen</v>
      </c>
      <c r="F885" s="58" t="str">
        <f t="shared" si="91"/>
        <v>Langenstrassen</v>
      </c>
      <c r="G885" s="58" t="str">
        <f t="shared" si="92"/>
        <v>Men Veteran</v>
      </c>
      <c r="H885" s="58" t="str">
        <f t="shared" si="93"/>
        <v>Penguin</v>
      </c>
      <c r="I885" s="92"/>
      <c r="J885" s="92" t="s">
        <v>1356</v>
      </c>
      <c r="K885" s="92">
        <v>125</v>
      </c>
      <c r="L885" s="91">
        <f t="shared" si="94"/>
        <v>8.1</v>
      </c>
      <c r="M885" s="91">
        <f t="shared" si="95"/>
        <v>8.1</v>
      </c>
    </row>
    <row r="886" spans="1:13" x14ac:dyDescent="0.2">
      <c r="A886" s="60" t="s">
        <v>2028</v>
      </c>
      <c r="B886" s="59">
        <v>44303</v>
      </c>
      <c r="C886" s="60" t="s">
        <v>2029</v>
      </c>
      <c r="D886" s="92" t="s">
        <v>1436</v>
      </c>
      <c r="E886" s="58" t="str">
        <f t="shared" si="90"/>
        <v>Allen</v>
      </c>
      <c r="F886" s="58" t="str">
        <f t="shared" si="91"/>
        <v>Langenstrassen</v>
      </c>
      <c r="G886" s="58" t="str">
        <f t="shared" si="92"/>
        <v>Men Veteran</v>
      </c>
      <c r="H886" s="58" t="str">
        <f t="shared" si="93"/>
        <v>Penguin</v>
      </c>
      <c r="I886" s="92"/>
      <c r="J886" s="92" t="s">
        <v>1355</v>
      </c>
      <c r="K886" s="92">
        <v>131</v>
      </c>
      <c r="L886" s="91">
        <f t="shared" si="94"/>
        <v>10.9</v>
      </c>
      <c r="M886" s="91">
        <f t="shared" si="95"/>
        <v>10.9</v>
      </c>
    </row>
    <row r="887" spans="1:13" x14ac:dyDescent="0.2">
      <c r="A887" s="60" t="s">
        <v>2028</v>
      </c>
      <c r="B887" s="59">
        <v>44303</v>
      </c>
      <c r="C887" s="60" t="s">
        <v>2029</v>
      </c>
      <c r="D887" s="92" t="s">
        <v>505</v>
      </c>
      <c r="E887" s="58" t="str">
        <f t="shared" si="90"/>
        <v>Lesley</v>
      </c>
      <c r="F887" s="58" t="str">
        <f t="shared" si="91"/>
        <v>Page</v>
      </c>
      <c r="G887" s="58" t="str">
        <f t="shared" si="92"/>
        <v>Men Master</v>
      </c>
      <c r="H887" s="58" t="str">
        <f t="shared" si="93"/>
        <v>Penguin</v>
      </c>
      <c r="I887" s="92"/>
      <c r="J887" s="92" t="s">
        <v>1355</v>
      </c>
      <c r="K887" s="92">
        <v>149</v>
      </c>
      <c r="L887" s="91">
        <f t="shared" si="94"/>
        <v>17</v>
      </c>
      <c r="M887" s="91">
        <f t="shared" si="95"/>
        <v>17</v>
      </c>
    </row>
    <row r="888" spans="1:13" x14ac:dyDescent="0.2">
      <c r="A888" s="60" t="s">
        <v>2028</v>
      </c>
      <c r="B888" s="59">
        <v>44303</v>
      </c>
      <c r="C888" s="60" t="s">
        <v>2029</v>
      </c>
      <c r="D888" s="92" t="s">
        <v>504</v>
      </c>
      <c r="E888" s="58" t="str">
        <f t="shared" si="90"/>
        <v>Charles</v>
      </c>
      <c r="F888" s="58" t="str">
        <f t="shared" si="91"/>
        <v>Bothma</v>
      </c>
      <c r="G888" s="58" t="str">
        <f t="shared" si="92"/>
        <v>Men Grand Masters</v>
      </c>
      <c r="H888" s="58" t="str">
        <f t="shared" si="93"/>
        <v>Penguin</v>
      </c>
      <c r="I888" s="92"/>
      <c r="J888" s="92" t="s">
        <v>1355</v>
      </c>
      <c r="K888" s="92">
        <v>158</v>
      </c>
      <c r="L888" s="91">
        <f t="shared" si="94"/>
        <v>20.8</v>
      </c>
      <c r="M888" s="91">
        <f t="shared" si="95"/>
        <v>20.8</v>
      </c>
    </row>
    <row r="889" spans="1:13" x14ac:dyDescent="0.2">
      <c r="A889" s="60" t="s">
        <v>2028</v>
      </c>
      <c r="B889" s="59">
        <v>44303</v>
      </c>
      <c r="C889" s="60" t="s">
        <v>2029</v>
      </c>
      <c r="D889" s="92" t="s">
        <v>678</v>
      </c>
      <c r="E889" s="58" t="str">
        <f t="shared" si="90"/>
        <v>Devon</v>
      </c>
      <c r="F889" s="58" t="str">
        <f t="shared" si="91"/>
        <v>Burger</v>
      </c>
      <c r="G889" s="58" t="str">
        <f t="shared" si="92"/>
        <v>Men U/21</v>
      </c>
      <c r="H889" s="58" t="str">
        <f t="shared" si="93"/>
        <v>Penguin</v>
      </c>
      <c r="I889" s="92"/>
      <c r="J889" s="92"/>
      <c r="K889" s="92"/>
      <c r="L889" s="91" t="str">
        <f t="shared" si="94"/>
        <v/>
      </c>
      <c r="M889" s="91" t="str">
        <f t="shared" si="95"/>
        <v/>
      </c>
    </row>
    <row r="890" spans="1:13" x14ac:dyDescent="0.2">
      <c r="A890" s="60" t="s">
        <v>2028</v>
      </c>
      <c r="B890" s="59">
        <v>44303</v>
      </c>
      <c r="C890" s="60" t="s">
        <v>2029</v>
      </c>
      <c r="D890" s="92" t="s">
        <v>520</v>
      </c>
      <c r="E890" s="58" t="str">
        <f t="shared" si="90"/>
        <v>Morne</v>
      </c>
      <c r="F890" s="58" t="str">
        <f t="shared" si="91"/>
        <v>Horn</v>
      </c>
      <c r="G890" s="58" t="str">
        <f t="shared" si="92"/>
        <v>Men Veteran</v>
      </c>
      <c r="H890" s="58" t="str">
        <f t="shared" si="93"/>
        <v>Welwitschia</v>
      </c>
      <c r="I890" s="92"/>
      <c r="J890" s="92"/>
      <c r="K890" s="92"/>
      <c r="L890" s="91" t="str">
        <f t="shared" si="94"/>
        <v/>
      </c>
      <c r="M890" s="91" t="str">
        <f t="shared" si="95"/>
        <v/>
      </c>
    </row>
    <row r="891" spans="1:13" x14ac:dyDescent="0.2">
      <c r="A891" s="60" t="s">
        <v>2028</v>
      </c>
      <c r="B891" s="59">
        <v>44303</v>
      </c>
      <c r="C891" s="60" t="s">
        <v>2029</v>
      </c>
      <c r="D891" s="92" t="s">
        <v>1808</v>
      </c>
      <c r="E891" s="58" t="str">
        <f t="shared" si="90"/>
        <v>Eric</v>
      </c>
      <c r="F891" s="58" t="str">
        <f t="shared" si="91"/>
        <v>Mans</v>
      </c>
      <c r="G891" s="58" t="str">
        <f t="shared" si="92"/>
        <v>Men Senior</v>
      </c>
      <c r="H891" s="58" t="str">
        <f t="shared" si="93"/>
        <v>Henties Bay</v>
      </c>
      <c r="I891" s="92"/>
      <c r="J891" s="92"/>
      <c r="K891" s="92"/>
      <c r="L891" s="91" t="str">
        <f t="shared" si="94"/>
        <v/>
      </c>
      <c r="M891" s="91" t="str">
        <f t="shared" si="95"/>
        <v/>
      </c>
    </row>
    <row r="892" spans="1:13" x14ac:dyDescent="0.2">
      <c r="A892" s="60" t="s">
        <v>2028</v>
      </c>
      <c r="B892" s="59">
        <v>44303</v>
      </c>
      <c r="C892" s="60" t="s">
        <v>2029</v>
      </c>
      <c r="D892" s="92" t="s">
        <v>1729</v>
      </c>
      <c r="E892" s="58" t="str">
        <f t="shared" si="90"/>
        <v>Lindie</v>
      </c>
      <c r="F892" s="58" t="str">
        <f t="shared" si="91"/>
        <v>Barnhard</v>
      </c>
      <c r="G892" s="58" t="str">
        <f t="shared" si="92"/>
        <v>Ladies Veteran</v>
      </c>
      <c r="H892" s="58" t="str">
        <f t="shared" si="93"/>
        <v>Henties Bay</v>
      </c>
      <c r="I892" s="92"/>
      <c r="J892" s="92"/>
      <c r="K892" s="92"/>
      <c r="L892" s="91" t="str">
        <f t="shared" si="94"/>
        <v/>
      </c>
      <c r="M892" s="91" t="str">
        <f t="shared" si="95"/>
        <v/>
      </c>
    </row>
    <row r="893" spans="1:13" x14ac:dyDescent="0.2">
      <c r="A893" s="60" t="s">
        <v>2028</v>
      </c>
      <c r="B893" s="59">
        <v>44303</v>
      </c>
      <c r="C893" s="60" t="s">
        <v>2029</v>
      </c>
      <c r="D893" s="92" t="s">
        <v>1509</v>
      </c>
      <c r="E893" s="58" t="str">
        <f t="shared" si="90"/>
        <v>Annelien</v>
      </c>
      <c r="F893" s="58" t="str">
        <f t="shared" si="91"/>
        <v>Langenstrassen</v>
      </c>
      <c r="G893" s="58" t="str">
        <f t="shared" si="92"/>
        <v>Ladies Veteran</v>
      </c>
      <c r="H893" s="58" t="str">
        <f t="shared" si="93"/>
        <v>Penguin</v>
      </c>
      <c r="I893" s="92"/>
      <c r="J893" s="92"/>
      <c r="K893" s="92"/>
      <c r="L893" s="91" t="str">
        <f t="shared" si="94"/>
        <v/>
      </c>
      <c r="M893" s="91" t="str">
        <f t="shared" si="95"/>
        <v/>
      </c>
    </row>
    <row r="894" spans="1:13" x14ac:dyDescent="0.2">
      <c r="A894" s="60" t="s">
        <v>2028</v>
      </c>
      <c r="B894" s="59">
        <v>44303</v>
      </c>
      <c r="C894" s="60" t="s">
        <v>2029</v>
      </c>
      <c r="D894" s="92" t="s">
        <v>560</v>
      </c>
      <c r="E894" s="58" t="str">
        <f t="shared" si="90"/>
        <v>Julian</v>
      </c>
      <c r="F894" s="58" t="str">
        <f t="shared" si="91"/>
        <v>Viljoen</v>
      </c>
      <c r="G894" s="58" t="str">
        <f t="shared" si="92"/>
        <v>Men Grand Masters</v>
      </c>
      <c r="H894" s="58" t="str">
        <f t="shared" si="93"/>
        <v>Penguin</v>
      </c>
      <c r="I894" s="92"/>
      <c r="J894" s="92"/>
      <c r="K894" s="92"/>
      <c r="L894" s="91" t="str">
        <f t="shared" si="94"/>
        <v/>
      </c>
      <c r="M894" s="91" t="str">
        <f t="shared" si="95"/>
        <v/>
      </c>
    </row>
    <row r="895" spans="1:13" x14ac:dyDescent="0.2">
      <c r="A895" s="60" t="s">
        <v>2028</v>
      </c>
      <c r="B895" s="59">
        <v>44303</v>
      </c>
      <c r="C895" s="60" t="s">
        <v>2029</v>
      </c>
      <c r="D895" s="92" t="s">
        <v>1517</v>
      </c>
      <c r="E895" s="58" t="str">
        <f t="shared" si="90"/>
        <v>Phillip</v>
      </c>
      <c r="F895" s="58" t="str">
        <f t="shared" si="91"/>
        <v>Coetzee</v>
      </c>
      <c r="G895" s="58" t="str">
        <f t="shared" si="92"/>
        <v>Men Senior</v>
      </c>
      <c r="H895" s="58" t="str">
        <f t="shared" si="93"/>
        <v>Penguin</v>
      </c>
      <c r="I895" s="92"/>
      <c r="J895" s="92"/>
      <c r="K895" s="92"/>
      <c r="L895" s="91" t="str">
        <f t="shared" si="94"/>
        <v/>
      </c>
      <c r="M895" s="91" t="str">
        <f t="shared" si="95"/>
        <v/>
      </c>
    </row>
    <row r="896" spans="1:13" x14ac:dyDescent="0.2">
      <c r="A896" s="60" t="s">
        <v>2028</v>
      </c>
      <c r="B896" s="59">
        <v>44303</v>
      </c>
      <c r="C896" s="60" t="s">
        <v>2029</v>
      </c>
      <c r="D896" s="92" t="s">
        <v>561</v>
      </c>
      <c r="E896" s="58" t="str">
        <f t="shared" ref="E896:E959" si="96">IF(D896="","",VLOOKUP(D896,Master,3,FALSE))</f>
        <v>Frans</v>
      </c>
      <c r="F896" s="58" t="str">
        <f t="shared" ref="F896:F959" si="97">IF(D896="","",VLOOKUP(D896,Master,4,FALSE))</f>
        <v>Klimas</v>
      </c>
      <c r="G896" s="58" t="str">
        <f t="shared" ref="G896:G959" si="98">IF(D896="","",VLOOKUP(D896,Master,5,FALSE))</f>
        <v>Men Grand Masters</v>
      </c>
      <c r="H896" s="58" t="str">
        <f t="shared" ref="H896:H959" si="99">IF(D896="","",VLOOKUP(D896,Master,2,FALSE))</f>
        <v>Penguin</v>
      </c>
      <c r="I896" s="92"/>
      <c r="J896" s="92"/>
      <c r="K896" s="92"/>
      <c r="L896" s="91" t="str">
        <f t="shared" ref="L896:L959" si="100">IF(K896="","",IF(I896="",ROUND(HLOOKUP(J896,kgList,K896,FALSE),1),ROUND(HLOOKUP(I896,kgList,K896,FALSE),1)))</f>
        <v/>
      </c>
      <c r="M896" s="91" t="str">
        <f t="shared" ref="M896:M959" si="101">IF(L896="","",IF(COUNTA(I896:J896)&gt;1,"Edible or Inedible",IF(COUNTA(I896)=1,L896*1,IF(COUNTA(J896)=1,L896*1,"ERROR"))))</f>
        <v/>
      </c>
    </row>
    <row r="897" spans="1:13" x14ac:dyDescent="0.2">
      <c r="A897" s="60" t="s">
        <v>2028</v>
      </c>
      <c r="B897" s="59">
        <v>44303</v>
      </c>
      <c r="C897" s="60" t="s">
        <v>2029</v>
      </c>
      <c r="D897" s="92" t="s">
        <v>671</v>
      </c>
      <c r="E897" s="58" t="str">
        <f t="shared" si="96"/>
        <v>Corne</v>
      </c>
      <c r="F897" s="58" t="str">
        <f t="shared" si="97"/>
        <v>Van Niekerk</v>
      </c>
      <c r="G897" s="58" t="str">
        <f t="shared" si="98"/>
        <v>Men Senior</v>
      </c>
      <c r="H897" s="58" t="str">
        <f t="shared" si="99"/>
        <v>Penguin</v>
      </c>
      <c r="I897" s="92"/>
      <c r="J897" s="92"/>
      <c r="K897" s="92"/>
      <c r="L897" s="91" t="str">
        <f t="shared" si="100"/>
        <v/>
      </c>
      <c r="M897" s="91" t="str">
        <f t="shared" si="101"/>
        <v/>
      </c>
    </row>
    <row r="898" spans="1:13" x14ac:dyDescent="0.2">
      <c r="A898" s="60" t="s">
        <v>2028</v>
      </c>
      <c r="B898" s="59">
        <v>44303</v>
      </c>
      <c r="C898" s="60" t="s">
        <v>2029</v>
      </c>
      <c r="D898" s="92" t="s">
        <v>1776</v>
      </c>
      <c r="E898" s="58" t="str">
        <f t="shared" si="96"/>
        <v>Pieter</v>
      </c>
      <c r="F898" s="58" t="str">
        <f t="shared" si="97"/>
        <v>Jansen Van Vuuren</v>
      </c>
      <c r="G898" s="58" t="str">
        <f t="shared" si="98"/>
        <v>Men Senior</v>
      </c>
      <c r="H898" s="58" t="str">
        <f t="shared" si="99"/>
        <v>Penguin</v>
      </c>
      <c r="I898" s="92"/>
      <c r="J898" s="92"/>
      <c r="K898" s="92"/>
      <c r="L898" s="91" t="str">
        <f t="shared" si="100"/>
        <v/>
      </c>
      <c r="M898" s="91" t="str">
        <f t="shared" si="101"/>
        <v/>
      </c>
    </row>
    <row r="899" spans="1:13" x14ac:dyDescent="0.2">
      <c r="A899" s="60" t="s">
        <v>2028</v>
      </c>
      <c r="B899" s="59">
        <v>44303</v>
      </c>
      <c r="C899" s="60" t="s">
        <v>2029</v>
      </c>
      <c r="D899" s="92" t="s">
        <v>758</v>
      </c>
      <c r="E899" s="58" t="str">
        <f t="shared" si="96"/>
        <v>Henri</v>
      </c>
      <c r="F899" s="58" t="str">
        <f t="shared" si="97"/>
        <v>Snyman</v>
      </c>
      <c r="G899" s="58" t="str">
        <f t="shared" si="98"/>
        <v>Men Veteran</v>
      </c>
      <c r="H899" s="58" t="str">
        <f t="shared" si="99"/>
        <v>Penguin</v>
      </c>
      <c r="I899" s="92"/>
      <c r="J899" s="92"/>
      <c r="K899" s="92"/>
      <c r="L899" s="91" t="str">
        <f t="shared" si="100"/>
        <v/>
      </c>
      <c r="M899" s="91" t="str">
        <f t="shared" si="101"/>
        <v/>
      </c>
    </row>
    <row r="900" spans="1:13" x14ac:dyDescent="0.2">
      <c r="A900" s="60" t="s">
        <v>2028</v>
      </c>
      <c r="B900" s="59">
        <v>44303</v>
      </c>
      <c r="C900" s="60" t="s">
        <v>2029</v>
      </c>
      <c r="D900" s="92" t="s">
        <v>1508</v>
      </c>
      <c r="E900" s="58" t="str">
        <f t="shared" si="96"/>
        <v>Stefan</v>
      </c>
      <c r="F900" s="58" t="str">
        <f t="shared" si="97"/>
        <v>Snyman</v>
      </c>
      <c r="G900" s="58" t="str">
        <f t="shared" si="98"/>
        <v>Men U/16</v>
      </c>
      <c r="H900" s="58" t="str">
        <f t="shared" si="99"/>
        <v>Penguin</v>
      </c>
      <c r="I900" s="92"/>
      <c r="J900" s="92"/>
      <c r="K900" s="92"/>
      <c r="L900" s="91" t="str">
        <f t="shared" si="100"/>
        <v/>
      </c>
      <c r="M900" s="91" t="str">
        <f t="shared" si="101"/>
        <v/>
      </c>
    </row>
    <row r="901" spans="1:13" x14ac:dyDescent="0.2">
      <c r="A901" s="60" t="s">
        <v>2028</v>
      </c>
      <c r="B901" s="59">
        <v>44303</v>
      </c>
      <c r="C901" s="60" t="s">
        <v>2029</v>
      </c>
      <c r="D901" s="92" t="s">
        <v>860</v>
      </c>
      <c r="E901" s="58" t="str">
        <f t="shared" si="96"/>
        <v>Henno</v>
      </c>
      <c r="F901" s="58" t="str">
        <f t="shared" si="97"/>
        <v>Snyman</v>
      </c>
      <c r="G901" s="58" t="str">
        <f t="shared" si="98"/>
        <v>Men Veteran</v>
      </c>
      <c r="H901" s="58" t="str">
        <f t="shared" si="99"/>
        <v>Penguin</v>
      </c>
      <c r="I901" s="92"/>
      <c r="J901" s="92"/>
      <c r="K901" s="92"/>
      <c r="L901" s="91" t="str">
        <f t="shared" si="100"/>
        <v/>
      </c>
      <c r="M901" s="91" t="str">
        <f t="shared" si="101"/>
        <v/>
      </c>
    </row>
    <row r="902" spans="1:13" x14ac:dyDescent="0.2">
      <c r="A902" s="60" t="s">
        <v>2028</v>
      </c>
      <c r="B902" s="59">
        <v>44303</v>
      </c>
      <c r="C902" s="60" t="s">
        <v>2029</v>
      </c>
      <c r="D902" s="92" t="s">
        <v>566</v>
      </c>
      <c r="E902" s="58" t="str">
        <f t="shared" si="96"/>
        <v>Nols</v>
      </c>
      <c r="F902" s="58" t="str">
        <f t="shared" si="97"/>
        <v>Diedericks</v>
      </c>
      <c r="G902" s="58" t="str">
        <f t="shared" si="98"/>
        <v>Men Senior</v>
      </c>
      <c r="H902" s="58" t="str">
        <f t="shared" si="99"/>
        <v>Welwitschia</v>
      </c>
      <c r="I902" s="92"/>
      <c r="J902" s="92"/>
      <c r="K902" s="92"/>
      <c r="L902" s="91" t="str">
        <f t="shared" si="100"/>
        <v/>
      </c>
      <c r="M902" s="91" t="str">
        <f t="shared" si="101"/>
        <v/>
      </c>
    </row>
    <row r="903" spans="1:13" x14ac:dyDescent="0.2">
      <c r="A903" s="60" t="s">
        <v>2028</v>
      </c>
      <c r="B903" s="59">
        <v>44303</v>
      </c>
      <c r="C903" s="60" t="s">
        <v>2029</v>
      </c>
      <c r="D903" s="92" t="s">
        <v>514</v>
      </c>
      <c r="E903" s="58" t="str">
        <f t="shared" si="96"/>
        <v>Willem</v>
      </c>
      <c r="F903" s="58" t="str">
        <f t="shared" si="97"/>
        <v>Steyn</v>
      </c>
      <c r="G903" s="58" t="str">
        <f t="shared" si="98"/>
        <v>Men Veteran</v>
      </c>
      <c r="H903" s="58" t="str">
        <f t="shared" si="99"/>
        <v>Welwitschia</v>
      </c>
      <c r="I903" s="92"/>
      <c r="J903" s="92" t="s">
        <v>1333</v>
      </c>
      <c r="K903" s="92">
        <v>38</v>
      </c>
      <c r="L903" s="91">
        <f t="shared" si="100"/>
        <v>1</v>
      </c>
      <c r="M903" s="91">
        <f t="shared" si="101"/>
        <v>1</v>
      </c>
    </row>
    <row r="904" spans="1:13" x14ac:dyDescent="0.2">
      <c r="A904" s="60" t="s">
        <v>2028</v>
      </c>
      <c r="B904" s="59">
        <v>44303</v>
      </c>
      <c r="C904" s="60" t="s">
        <v>2029</v>
      </c>
      <c r="D904" s="92" t="s">
        <v>514</v>
      </c>
      <c r="E904" s="58" t="str">
        <f t="shared" si="96"/>
        <v>Willem</v>
      </c>
      <c r="F904" s="58" t="str">
        <f t="shared" si="97"/>
        <v>Steyn</v>
      </c>
      <c r="G904" s="58" t="str">
        <f t="shared" si="98"/>
        <v>Men Veteran</v>
      </c>
      <c r="H904" s="58" t="str">
        <f t="shared" si="99"/>
        <v>Welwitschia</v>
      </c>
      <c r="I904" s="92"/>
      <c r="J904" s="92" t="s">
        <v>10</v>
      </c>
      <c r="K904" s="92">
        <v>41</v>
      </c>
      <c r="L904" s="91">
        <f t="shared" si="100"/>
        <v>1.1000000000000001</v>
      </c>
      <c r="M904" s="91">
        <f t="shared" si="101"/>
        <v>1.1000000000000001</v>
      </c>
    </row>
    <row r="905" spans="1:13" x14ac:dyDescent="0.2">
      <c r="A905" s="60" t="s">
        <v>2028</v>
      </c>
      <c r="B905" s="59">
        <v>44303</v>
      </c>
      <c r="C905" s="60" t="s">
        <v>2029</v>
      </c>
      <c r="D905" s="92" t="s">
        <v>1812</v>
      </c>
      <c r="E905" s="58" t="str">
        <f t="shared" si="96"/>
        <v>Wenzel</v>
      </c>
      <c r="F905" s="58" t="str">
        <f t="shared" si="97"/>
        <v>Smal</v>
      </c>
      <c r="G905" s="58" t="str">
        <f t="shared" si="98"/>
        <v>Men Senior</v>
      </c>
      <c r="H905" s="58" t="str">
        <f t="shared" si="99"/>
        <v>Welwitschia</v>
      </c>
      <c r="I905" s="92"/>
      <c r="J905" s="92"/>
      <c r="K905" s="92"/>
      <c r="L905" s="91" t="str">
        <f t="shared" si="100"/>
        <v/>
      </c>
      <c r="M905" s="91" t="str">
        <f t="shared" si="101"/>
        <v/>
      </c>
    </row>
    <row r="906" spans="1:13" x14ac:dyDescent="0.2">
      <c r="A906" s="60" t="s">
        <v>2028</v>
      </c>
      <c r="B906" s="59">
        <v>44303</v>
      </c>
      <c r="C906" s="60" t="s">
        <v>2029</v>
      </c>
      <c r="D906" s="92" t="s">
        <v>516</v>
      </c>
      <c r="E906" s="58" t="str">
        <f t="shared" si="96"/>
        <v>Johan</v>
      </c>
      <c r="F906" s="58" t="str">
        <f t="shared" si="97"/>
        <v>Diedericks</v>
      </c>
      <c r="G906" s="58" t="str">
        <f t="shared" si="98"/>
        <v>Men Senior</v>
      </c>
      <c r="H906" s="58" t="str">
        <f t="shared" si="99"/>
        <v>Welwitschia</v>
      </c>
      <c r="I906" s="92"/>
      <c r="J906" s="92" t="s">
        <v>1350</v>
      </c>
      <c r="K906" s="92">
        <v>146</v>
      </c>
      <c r="L906" s="91">
        <f t="shared" si="100"/>
        <v>40.299999999999997</v>
      </c>
      <c r="M906" s="91">
        <f t="shared" si="101"/>
        <v>40.299999999999997</v>
      </c>
    </row>
    <row r="907" spans="1:13" x14ac:dyDescent="0.2">
      <c r="A907" s="60" t="s">
        <v>2028</v>
      </c>
      <c r="B907" s="59">
        <v>44303</v>
      </c>
      <c r="C907" s="60" t="s">
        <v>2029</v>
      </c>
      <c r="D907" s="92" t="s">
        <v>1641</v>
      </c>
      <c r="E907" s="58" t="str">
        <f t="shared" si="96"/>
        <v>Daniel</v>
      </c>
      <c r="F907" s="58" t="str">
        <f t="shared" si="97"/>
        <v>Pretorius</v>
      </c>
      <c r="G907" s="58" t="str">
        <f t="shared" si="98"/>
        <v>Men Senior</v>
      </c>
      <c r="H907" s="58" t="str">
        <f t="shared" si="99"/>
        <v>Welwitschia</v>
      </c>
      <c r="I907" s="92"/>
      <c r="J907" s="92"/>
      <c r="K907" s="92"/>
      <c r="L907" s="91" t="str">
        <f t="shared" si="100"/>
        <v/>
      </c>
      <c r="M907" s="91" t="str">
        <f t="shared" si="101"/>
        <v/>
      </c>
    </row>
    <row r="908" spans="1:13" x14ac:dyDescent="0.2">
      <c r="A908" s="60" t="s">
        <v>2028</v>
      </c>
      <c r="B908" s="59">
        <v>44303</v>
      </c>
      <c r="C908" s="60" t="s">
        <v>2029</v>
      </c>
      <c r="D908" s="92" t="s">
        <v>543</v>
      </c>
      <c r="E908" s="58" t="str">
        <f t="shared" si="96"/>
        <v>Cecil</v>
      </c>
      <c r="F908" s="58" t="str">
        <f t="shared" si="97"/>
        <v>Laubscher</v>
      </c>
      <c r="G908" s="58" t="str">
        <f t="shared" si="98"/>
        <v>Ladies Master</v>
      </c>
      <c r="H908" s="58" t="str">
        <f t="shared" si="99"/>
        <v>Welwitschia</v>
      </c>
      <c r="I908" s="92"/>
      <c r="J908" s="92"/>
      <c r="K908" s="92"/>
      <c r="L908" s="91" t="str">
        <f t="shared" si="100"/>
        <v/>
      </c>
      <c r="M908" s="91" t="str">
        <f t="shared" si="101"/>
        <v/>
      </c>
    </row>
    <row r="909" spans="1:13" x14ac:dyDescent="0.2">
      <c r="A909" s="60" t="s">
        <v>2028</v>
      </c>
      <c r="B909" s="59">
        <v>44303</v>
      </c>
      <c r="C909" s="60" t="s">
        <v>2029</v>
      </c>
      <c r="D909" s="92" t="s">
        <v>1878</v>
      </c>
      <c r="E909" s="58" t="str">
        <f t="shared" si="96"/>
        <v>Terence</v>
      </c>
      <c r="F909" s="58" t="str">
        <f t="shared" si="97"/>
        <v>Knowles</v>
      </c>
      <c r="G909" s="58" t="str">
        <f t="shared" si="98"/>
        <v>Men Senior</v>
      </c>
      <c r="H909" s="58" t="str">
        <f t="shared" si="99"/>
        <v>Orca Angling Club</v>
      </c>
      <c r="I909" s="92"/>
      <c r="J909" s="92"/>
      <c r="K909" s="92"/>
      <c r="L909" s="91" t="str">
        <f t="shared" si="100"/>
        <v/>
      </c>
      <c r="M909" s="91" t="str">
        <f t="shared" si="101"/>
        <v/>
      </c>
    </row>
    <row r="910" spans="1:13" x14ac:dyDescent="0.2">
      <c r="A910" s="60" t="s">
        <v>2028</v>
      </c>
      <c r="B910" s="59">
        <v>44303</v>
      </c>
      <c r="C910" s="60" t="s">
        <v>2029</v>
      </c>
      <c r="D910" s="92" t="s">
        <v>503</v>
      </c>
      <c r="E910" s="58" t="str">
        <f t="shared" si="96"/>
        <v>Bertie</v>
      </c>
      <c r="F910" s="58" t="str">
        <f t="shared" si="97"/>
        <v>Diedericks</v>
      </c>
      <c r="G910" s="58" t="str">
        <f t="shared" si="98"/>
        <v>Men Grand Masters</v>
      </c>
      <c r="H910" s="58" t="str">
        <f t="shared" si="99"/>
        <v>Welwitschia</v>
      </c>
      <c r="I910" s="92"/>
      <c r="J910" s="92"/>
      <c r="K910" s="92"/>
      <c r="L910" s="91" t="str">
        <f t="shared" si="100"/>
        <v/>
      </c>
      <c r="M910" s="91" t="str">
        <f t="shared" si="101"/>
        <v/>
      </c>
    </row>
    <row r="911" spans="1:13" x14ac:dyDescent="0.2">
      <c r="A911" s="60" t="s">
        <v>2028</v>
      </c>
      <c r="B911" s="59">
        <v>44303</v>
      </c>
      <c r="C911" s="60" t="s">
        <v>2029</v>
      </c>
      <c r="D911" s="92" t="s">
        <v>643</v>
      </c>
      <c r="E911" s="58" t="str">
        <f t="shared" si="96"/>
        <v>Andre</v>
      </c>
      <c r="F911" s="58" t="str">
        <f t="shared" si="97"/>
        <v>Aggenbag</v>
      </c>
      <c r="G911" s="58" t="str">
        <f t="shared" si="98"/>
        <v>Men Senior</v>
      </c>
      <c r="H911" s="58" t="str">
        <f t="shared" si="99"/>
        <v>Welwitschia</v>
      </c>
      <c r="I911" s="92"/>
      <c r="J911" s="92"/>
      <c r="K911" s="92"/>
      <c r="L911" s="91" t="str">
        <f t="shared" si="100"/>
        <v/>
      </c>
      <c r="M911" s="91" t="str">
        <f t="shared" si="101"/>
        <v/>
      </c>
    </row>
    <row r="912" spans="1:13" x14ac:dyDescent="0.2">
      <c r="A912" s="60" t="s">
        <v>2028</v>
      </c>
      <c r="B912" s="59">
        <v>44303</v>
      </c>
      <c r="C912" s="60" t="s">
        <v>2029</v>
      </c>
      <c r="D912" s="92" t="s">
        <v>1724</v>
      </c>
      <c r="E912" s="58" t="str">
        <f t="shared" si="96"/>
        <v>Riaan</v>
      </c>
      <c r="F912" s="58" t="str">
        <f t="shared" si="97"/>
        <v>Van Rhyn</v>
      </c>
      <c r="G912" s="58" t="str">
        <f t="shared" si="98"/>
        <v>Men Senior</v>
      </c>
      <c r="H912" s="58" t="str">
        <f t="shared" si="99"/>
        <v>Welwitschia</v>
      </c>
      <c r="I912" s="92"/>
      <c r="J912" s="92"/>
      <c r="K912" s="92"/>
      <c r="L912" s="91" t="str">
        <f t="shared" si="100"/>
        <v/>
      </c>
      <c r="M912" s="91" t="str">
        <f t="shared" si="101"/>
        <v/>
      </c>
    </row>
    <row r="913" spans="1:13" x14ac:dyDescent="0.2">
      <c r="A913" s="60" t="s">
        <v>2028</v>
      </c>
      <c r="B913" s="59">
        <v>44303</v>
      </c>
      <c r="C913" s="60" t="s">
        <v>2029</v>
      </c>
      <c r="D913" s="92" t="s">
        <v>1609</v>
      </c>
      <c r="E913" s="58" t="str">
        <f t="shared" si="96"/>
        <v>GJ</v>
      </c>
      <c r="F913" s="58" t="str">
        <f t="shared" si="97"/>
        <v>Oosthuizen</v>
      </c>
      <c r="G913" s="58" t="str">
        <f t="shared" si="98"/>
        <v>Men Senior</v>
      </c>
      <c r="H913" s="58" t="str">
        <f t="shared" si="99"/>
        <v>Welwitschia</v>
      </c>
      <c r="I913" s="92"/>
      <c r="J913" s="92"/>
      <c r="K913" s="92"/>
      <c r="L913" s="91" t="str">
        <f t="shared" si="100"/>
        <v/>
      </c>
      <c r="M913" s="91" t="str">
        <f t="shared" si="101"/>
        <v/>
      </c>
    </row>
    <row r="914" spans="1:13" x14ac:dyDescent="0.2">
      <c r="A914" s="60" t="s">
        <v>2028</v>
      </c>
      <c r="B914" s="59">
        <v>44303</v>
      </c>
      <c r="C914" s="60" t="s">
        <v>2029</v>
      </c>
      <c r="D914" s="92" t="s">
        <v>571</v>
      </c>
      <c r="E914" s="58" t="str">
        <f t="shared" si="96"/>
        <v>Carlien</v>
      </c>
      <c r="F914" s="58" t="str">
        <f t="shared" si="97"/>
        <v>Steyn</v>
      </c>
      <c r="G914" s="58" t="str">
        <f t="shared" si="98"/>
        <v>Ladies Veteran</v>
      </c>
      <c r="H914" s="58" t="str">
        <f t="shared" si="99"/>
        <v>Welwitschia</v>
      </c>
      <c r="I914" s="92"/>
      <c r="J914" s="92" t="s">
        <v>20</v>
      </c>
      <c r="K914" s="92">
        <v>96</v>
      </c>
      <c r="L914" s="91">
        <f t="shared" si="100"/>
        <v>3.3</v>
      </c>
      <c r="M914" s="91">
        <f t="shared" si="101"/>
        <v>3.3</v>
      </c>
    </row>
    <row r="915" spans="1:13" x14ac:dyDescent="0.2">
      <c r="A915" s="60" t="s">
        <v>2028</v>
      </c>
      <c r="B915" s="59">
        <v>44303</v>
      </c>
      <c r="C915" s="60" t="s">
        <v>2029</v>
      </c>
      <c r="D915" s="92" t="s">
        <v>571</v>
      </c>
      <c r="E915" s="58" t="str">
        <f t="shared" si="96"/>
        <v>Carlien</v>
      </c>
      <c r="F915" s="58" t="str">
        <f t="shared" si="97"/>
        <v>Steyn</v>
      </c>
      <c r="G915" s="58" t="str">
        <f t="shared" si="98"/>
        <v>Ladies Veteran</v>
      </c>
      <c r="H915" s="58" t="str">
        <f t="shared" si="99"/>
        <v>Welwitschia</v>
      </c>
      <c r="I915" s="92"/>
      <c r="J915" s="92" t="s">
        <v>1356</v>
      </c>
      <c r="K915" s="92">
        <v>100</v>
      </c>
      <c r="L915" s="91">
        <f t="shared" si="100"/>
        <v>3.7</v>
      </c>
      <c r="M915" s="91">
        <f t="shared" si="101"/>
        <v>3.7</v>
      </c>
    </row>
    <row r="916" spans="1:13" x14ac:dyDescent="0.2">
      <c r="A916" s="60" t="s">
        <v>2028</v>
      </c>
      <c r="B916" s="59">
        <v>44303</v>
      </c>
      <c r="C916" s="60" t="s">
        <v>2029</v>
      </c>
      <c r="D916" s="92" t="s">
        <v>778</v>
      </c>
      <c r="E916" s="58" t="str">
        <f t="shared" si="96"/>
        <v>Ras</v>
      </c>
      <c r="F916" s="58" t="str">
        <f t="shared" si="97"/>
        <v>Van Der Westhuizen</v>
      </c>
      <c r="G916" s="58" t="str">
        <f t="shared" si="98"/>
        <v>Men Senior</v>
      </c>
      <c r="H916" s="58" t="str">
        <f t="shared" si="99"/>
        <v>Welwitschia</v>
      </c>
      <c r="I916" s="92"/>
      <c r="J916" s="92" t="s">
        <v>1355</v>
      </c>
      <c r="K916" s="92">
        <v>88</v>
      </c>
      <c r="L916" s="91">
        <f t="shared" si="100"/>
        <v>2.8</v>
      </c>
      <c r="M916" s="91">
        <f t="shared" si="101"/>
        <v>2.8</v>
      </c>
    </row>
    <row r="917" spans="1:13" x14ac:dyDescent="0.2">
      <c r="A917" s="60" t="s">
        <v>2028</v>
      </c>
      <c r="B917" s="59">
        <v>44303</v>
      </c>
      <c r="C917" s="60" t="s">
        <v>2029</v>
      </c>
      <c r="D917" s="92" t="s">
        <v>703</v>
      </c>
      <c r="E917" s="58" t="str">
        <f t="shared" si="96"/>
        <v>Andre</v>
      </c>
      <c r="F917" s="58" t="str">
        <f t="shared" si="97"/>
        <v>Muller</v>
      </c>
      <c r="G917" s="58" t="str">
        <f t="shared" si="98"/>
        <v>Men Grand Masters</v>
      </c>
      <c r="H917" s="58" t="str">
        <f t="shared" si="99"/>
        <v>Welwitschia</v>
      </c>
      <c r="I917" s="92"/>
      <c r="J917" s="92" t="s">
        <v>1355</v>
      </c>
      <c r="K917" s="92">
        <v>106</v>
      </c>
      <c r="L917" s="91">
        <f t="shared" si="100"/>
        <v>5.3</v>
      </c>
      <c r="M917" s="91">
        <f t="shared" si="101"/>
        <v>5.3</v>
      </c>
    </row>
    <row r="918" spans="1:13" x14ac:dyDescent="0.2">
      <c r="A918" s="60" t="s">
        <v>2028</v>
      </c>
      <c r="B918" s="59">
        <v>44303</v>
      </c>
      <c r="C918" s="60" t="s">
        <v>2029</v>
      </c>
      <c r="D918" s="92" t="s">
        <v>1049</v>
      </c>
      <c r="E918" s="58" t="str">
        <f t="shared" si="96"/>
        <v>Bernd</v>
      </c>
      <c r="F918" s="58" t="str">
        <f t="shared" si="97"/>
        <v>Beddies</v>
      </c>
      <c r="G918" s="58" t="str">
        <f t="shared" si="98"/>
        <v>Men U/21</v>
      </c>
      <c r="H918" s="58" t="str">
        <f t="shared" si="99"/>
        <v>Welwitschia</v>
      </c>
      <c r="I918" s="92"/>
      <c r="J918" s="92" t="s">
        <v>20</v>
      </c>
      <c r="K918" s="92">
        <v>73</v>
      </c>
      <c r="L918" s="91">
        <f t="shared" si="100"/>
        <v>1.4</v>
      </c>
      <c r="M918" s="91">
        <f t="shared" si="101"/>
        <v>1.4</v>
      </c>
    </row>
    <row r="919" spans="1:13" x14ac:dyDescent="0.2">
      <c r="A919" s="60" t="s">
        <v>2028</v>
      </c>
      <c r="B919" s="59">
        <v>44303</v>
      </c>
      <c r="C919" s="60" t="s">
        <v>2029</v>
      </c>
      <c r="D919" s="92" t="s">
        <v>541</v>
      </c>
      <c r="E919" s="58" t="str">
        <f t="shared" si="96"/>
        <v>Terence</v>
      </c>
      <c r="F919" s="58" t="str">
        <f t="shared" si="97"/>
        <v>Clark</v>
      </c>
      <c r="G919" s="58" t="str">
        <f t="shared" si="98"/>
        <v>Men Grand Masters</v>
      </c>
      <c r="H919" s="58" t="str">
        <f t="shared" si="99"/>
        <v>Walvis Bay</v>
      </c>
      <c r="I919" s="92"/>
      <c r="J919" s="92"/>
      <c r="K919" s="92"/>
      <c r="L919" s="91" t="str">
        <f t="shared" si="100"/>
        <v/>
      </c>
      <c r="M919" s="91" t="str">
        <f t="shared" si="101"/>
        <v/>
      </c>
    </row>
    <row r="920" spans="1:13" x14ac:dyDescent="0.2">
      <c r="A920" s="60" t="s">
        <v>2028</v>
      </c>
      <c r="B920" s="59">
        <v>44303</v>
      </c>
      <c r="C920" s="60" t="s">
        <v>2029</v>
      </c>
      <c r="D920" s="92" t="s">
        <v>648</v>
      </c>
      <c r="E920" s="58" t="str">
        <f t="shared" si="96"/>
        <v>Gunther</v>
      </c>
      <c r="F920" s="58" t="str">
        <f t="shared" si="97"/>
        <v>Krauer</v>
      </c>
      <c r="G920" s="58" t="str">
        <f t="shared" si="98"/>
        <v>Men Veteran</v>
      </c>
      <c r="H920" s="58" t="str">
        <f t="shared" si="99"/>
        <v>Walvis Bay</v>
      </c>
      <c r="I920" s="92"/>
      <c r="J920" s="92"/>
      <c r="K920" s="92"/>
      <c r="L920" s="91" t="str">
        <f t="shared" si="100"/>
        <v/>
      </c>
      <c r="M920" s="91" t="str">
        <f t="shared" si="101"/>
        <v/>
      </c>
    </row>
    <row r="921" spans="1:13" x14ac:dyDescent="0.2">
      <c r="A921" s="60" t="s">
        <v>2028</v>
      </c>
      <c r="B921" s="59">
        <v>44303</v>
      </c>
      <c r="C921" s="60" t="s">
        <v>2029</v>
      </c>
      <c r="D921" s="92" t="s">
        <v>1400</v>
      </c>
      <c r="E921" s="58" t="str">
        <f t="shared" si="96"/>
        <v>Frikkie</v>
      </c>
      <c r="F921" s="58" t="str">
        <f t="shared" si="97"/>
        <v>Ferreira</v>
      </c>
      <c r="G921" s="58" t="str">
        <f t="shared" si="98"/>
        <v>Men Master</v>
      </c>
      <c r="H921" s="58" t="str">
        <f t="shared" si="99"/>
        <v>Walvis Bay</v>
      </c>
      <c r="I921" s="92"/>
      <c r="J921" s="92"/>
      <c r="K921" s="92"/>
      <c r="L921" s="91" t="str">
        <f t="shared" si="100"/>
        <v/>
      </c>
      <c r="M921" s="91" t="str">
        <f t="shared" si="101"/>
        <v/>
      </c>
    </row>
    <row r="922" spans="1:13" x14ac:dyDescent="0.2">
      <c r="A922" s="60" t="s">
        <v>2028</v>
      </c>
      <c r="B922" s="59">
        <v>44303</v>
      </c>
      <c r="C922" s="60" t="s">
        <v>2029</v>
      </c>
      <c r="D922" s="92" t="s">
        <v>1656</v>
      </c>
      <c r="E922" s="58" t="str">
        <f t="shared" si="96"/>
        <v>Breggie</v>
      </c>
      <c r="F922" s="58" t="str">
        <f t="shared" si="97"/>
        <v>Ferreira</v>
      </c>
      <c r="G922" s="58" t="str">
        <f t="shared" si="98"/>
        <v>Ladies Master</v>
      </c>
      <c r="H922" s="58" t="str">
        <f t="shared" si="99"/>
        <v>Walvis Bay</v>
      </c>
      <c r="I922" s="92"/>
      <c r="J922" s="92"/>
      <c r="K922" s="92"/>
      <c r="L922" s="91" t="str">
        <f t="shared" si="100"/>
        <v/>
      </c>
      <c r="M922" s="91" t="str">
        <f t="shared" si="101"/>
        <v/>
      </c>
    </row>
    <row r="923" spans="1:13" x14ac:dyDescent="0.2">
      <c r="A923" s="60" t="s">
        <v>2028</v>
      </c>
      <c r="B923" s="59">
        <v>44303</v>
      </c>
      <c r="C923" s="60" t="s">
        <v>2029</v>
      </c>
      <c r="D923" s="92" t="s">
        <v>1522</v>
      </c>
      <c r="E923" s="58" t="str">
        <f t="shared" si="96"/>
        <v>Fanie</v>
      </c>
      <c r="F923" s="58" t="str">
        <f t="shared" si="97"/>
        <v>Terblanche</v>
      </c>
      <c r="G923" s="58" t="str">
        <f t="shared" si="98"/>
        <v>Men Veteran</v>
      </c>
      <c r="H923" s="58" t="str">
        <f t="shared" si="99"/>
        <v>Walvis Bay</v>
      </c>
      <c r="I923" s="92"/>
      <c r="J923" s="92"/>
      <c r="K923" s="92"/>
      <c r="L923" s="91" t="str">
        <f t="shared" si="100"/>
        <v/>
      </c>
      <c r="M923" s="91" t="str">
        <f t="shared" si="101"/>
        <v/>
      </c>
    </row>
    <row r="924" spans="1:13" x14ac:dyDescent="0.2">
      <c r="A924" s="60" t="s">
        <v>2028</v>
      </c>
      <c r="B924" s="59">
        <v>44303</v>
      </c>
      <c r="C924" s="60" t="s">
        <v>2029</v>
      </c>
      <c r="D924" s="92" t="s">
        <v>624</v>
      </c>
      <c r="E924" s="58" t="str">
        <f t="shared" si="96"/>
        <v>Stefan Jnr</v>
      </c>
      <c r="F924" s="58" t="str">
        <f t="shared" si="97"/>
        <v>Du Preez</v>
      </c>
      <c r="G924" s="58" t="str">
        <f t="shared" si="98"/>
        <v>Men U/21</v>
      </c>
      <c r="H924" s="58" t="str">
        <f t="shared" si="99"/>
        <v>Walvis Bay</v>
      </c>
      <c r="I924" s="92"/>
      <c r="J924" s="92"/>
      <c r="K924" s="92"/>
      <c r="L924" s="91" t="str">
        <f t="shared" si="100"/>
        <v/>
      </c>
      <c r="M924" s="91" t="str">
        <f t="shared" si="101"/>
        <v/>
      </c>
    </row>
    <row r="925" spans="1:13" x14ac:dyDescent="0.2">
      <c r="A925" s="60" t="s">
        <v>2028</v>
      </c>
      <c r="B925" s="59">
        <v>44303</v>
      </c>
      <c r="C925" s="60" t="s">
        <v>2029</v>
      </c>
      <c r="D925" s="92" t="s">
        <v>1883</v>
      </c>
      <c r="E925" s="58" t="str">
        <f t="shared" si="96"/>
        <v>Duan</v>
      </c>
      <c r="F925" s="58" t="str">
        <f t="shared" si="97"/>
        <v>Riekert</v>
      </c>
      <c r="G925" s="58" t="str">
        <f t="shared" si="98"/>
        <v>Men U/21</v>
      </c>
      <c r="H925" s="58" t="str">
        <f t="shared" si="99"/>
        <v>xWalvis Bay</v>
      </c>
      <c r="I925" s="92"/>
      <c r="J925" s="92" t="s">
        <v>1349</v>
      </c>
      <c r="K925" s="92">
        <v>186</v>
      </c>
      <c r="L925" s="91">
        <f t="shared" si="100"/>
        <v>89.7</v>
      </c>
      <c r="M925" s="91">
        <f t="shared" si="101"/>
        <v>89.7</v>
      </c>
    </row>
    <row r="926" spans="1:13" x14ac:dyDescent="0.2">
      <c r="A926" s="60" t="s">
        <v>2028</v>
      </c>
      <c r="B926" s="59">
        <v>44303</v>
      </c>
      <c r="C926" s="60" t="s">
        <v>2029</v>
      </c>
      <c r="D926" s="92" t="s">
        <v>1699</v>
      </c>
      <c r="E926" s="58" t="str">
        <f t="shared" si="96"/>
        <v>Frankie Jnr</v>
      </c>
      <c r="F926" s="58" t="str">
        <f t="shared" si="97"/>
        <v>Burruso</v>
      </c>
      <c r="G926" s="58" t="str">
        <f t="shared" si="98"/>
        <v>Men U/21</v>
      </c>
      <c r="H926" s="58" t="str">
        <f t="shared" si="99"/>
        <v>Walvis Bay</v>
      </c>
      <c r="I926" s="92"/>
      <c r="J926" s="92"/>
      <c r="K926" s="92"/>
      <c r="L926" s="91" t="str">
        <f t="shared" si="100"/>
        <v/>
      </c>
      <c r="M926" s="91" t="str">
        <f t="shared" si="101"/>
        <v/>
      </c>
    </row>
    <row r="927" spans="1:13" x14ac:dyDescent="0.2">
      <c r="A927" s="60" t="s">
        <v>2028</v>
      </c>
      <c r="B927" s="59">
        <v>44303</v>
      </c>
      <c r="C927" s="60" t="s">
        <v>2029</v>
      </c>
      <c r="D927" s="92" t="s">
        <v>2000</v>
      </c>
      <c r="E927" s="58" t="str">
        <f t="shared" si="96"/>
        <v>Joe Imre</v>
      </c>
      <c r="F927" s="58" t="str">
        <f t="shared" si="97"/>
        <v>Carstens</v>
      </c>
      <c r="G927" s="58" t="str">
        <f t="shared" si="98"/>
        <v>Men U/21</v>
      </c>
      <c r="H927" s="58" t="str">
        <f t="shared" si="99"/>
        <v>Walvis Bay</v>
      </c>
      <c r="I927" s="92"/>
      <c r="J927" s="92" t="s">
        <v>10</v>
      </c>
      <c r="K927" s="92">
        <v>40</v>
      </c>
      <c r="L927" s="91">
        <f t="shared" si="100"/>
        <v>1</v>
      </c>
      <c r="M927" s="91">
        <f t="shared" si="101"/>
        <v>1</v>
      </c>
    </row>
    <row r="928" spans="1:13" x14ac:dyDescent="0.2">
      <c r="A928" s="60" t="s">
        <v>2028</v>
      </c>
      <c r="B928" s="59">
        <v>44303</v>
      </c>
      <c r="C928" s="60" t="s">
        <v>2029</v>
      </c>
      <c r="D928" s="92" t="s">
        <v>1882</v>
      </c>
      <c r="E928" s="58" t="str">
        <f t="shared" si="96"/>
        <v>Morne</v>
      </c>
      <c r="F928" s="58" t="str">
        <f t="shared" si="97"/>
        <v>Riekert</v>
      </c>
      <c r="G928" s="58" t="str">
        <f t="shared" si="98"/>
        <v>Men U/21</v>
      </c>
      <c r="H928" s="58" t="str">
        <f t="shared" si="99"/>
        <v>Walvis Bay</v>
      </c>
      <c r="I928" s="92"/>
      <c r="J928" s="92"/>
      <c r="K928" s="92"/>
      <c r="L928" s="91" t="str">
        <f t="shared" si="100"/>
        <v/>
      </c>
      <c r="M928" s="91" t="str">
        <f t="shared" si="101"/>
        <v/>
      </c>
    </row>
    <row r="929" spans="1:13" x14ac:dyDescent="0.2">
      <c r="A929" s="60" t="s">
        <v>2028</v>
      </c>
      <c r="B929" s="59">
        <v>44303</v>
      </c>
      <c r="C929" s="60" t="s">
        <v>2029</v>
      </c>
      <c r="D929" s="92" t="s">
        <v>885</v>
      </c>
      <c r="E929" s="58" t="str">
        <f t="shared" si="96"/>
        <v>Raymond</v>
      </c>
      <c r="F929" s="58" t="str">
        <f t="shared" si="97"/>
        <v>Duvenhage</v>
      </c>
      <c r="G929" s="58" t="str">
        <f t="shared" si="98"/>
        <v>Men Veteran</v>
      </c>
      <c r="H929" s="58" t="str">
        <f t="shared" si="99"/>
        <v>Walvis Bay</v>
      </c>
      <c r="I929" s="92"/>
      <c r="J929" s="92" t="s">
        <v>1355</v>
      </c>
      <c r="K929" s="92">
        <v>73</v>
      </c>
      <c r="L929" s="91">
        <f t="shared" si="100"/>
        <v>1.4</v>
      </c>
      <c r="M929" s="91">
        <f t="shared" si="101"/>
        <v>1.4</v>
      </c>
    </row>
    <row r="930" spans="1:13" x14ac:dyDescent="0.2">
      <c r="A930" s="60" t="s">
        <v>2028</v>
      </c>
      <c r="B930" s="59">
        <v>44303</v>
      </c>
      <c r="C930" s="60" t="s">
        <v>2029</v>
      </c>
      <c r="D930" s="92" t="s">
        <v>608</v>
      </c>
      <c r="E930" s="58" t="str">
        <f t="shared" si="96"/>
        <v>Dian</v>
      </c>
      <c r="F930" s="58" t="str">
        <f t="shared" si="97"/>
        <v>Neethling</v>
      </c>
      <c r="G930" s="58" t="str">
        <f t="shared" si="98"/>
        <v>Men U/21</v>
      </c>
      <c r="H930" s="58" t="str">
        <f t="shared" si="99"/>
        <v>Walvis Bay</v>
      </c>
      <c r="I930" s="92"/>
      <c r="J930" s="92"/>
      <c r="K930" s="92"/>
      <c r="L930" s="91" t="str">
        <f t="shared" si="100"/>
        <v/>
      </c>
      <c r="M930" s="91" t="str">
        <f t="shared" si="101"/>
        <v/>
      </c>
    </row>
    <row r="931" spans="1:13" x14ac:dyDescent="0.2">
      <c r="A931" s="60" t="s">
        <v>2028</v>
      </c>
      <c r="B931" s="59">
        <v>44303</v>
      </c>
      <c r="C931" s="60" t="s">
        <v>2029</v>
      </c>
      <c r="D931" s="92" t="s">
        <v>687</v>
      </c>
      <c r="E931" s="58" t="str">
        <f t="shared" si="96"/>
        <v>Alessandro</v>
      </c>
      <c r="F931" s="58" t="str">
        <f t="shared" si="97"/>
        <v>Engelbrecht</v>
      </c>
      <c r="G931" s="58" t="str">
        <f t="shared" si="98"/>
        <v>Men Senior</v>
      </c>
      <c r="H931" s="58" t="str">
        <f t="shared" si="99"/>
        <v>Walvis Bay</v>
      </c>
      <c r="I931" s="92"/>
      <c r="J931" s="92"/>
      <c r="K931" s="92"/>
      <c r="L931" s="91" t="str">
        <f t="shared" si="100"/>
        <v/>
      </c>
      <c r="M931" s="91" t="str">
        <f t="shared" si="101"/>
        <v/>
      </c>
    </row>
    <row r="932" spans="1:13" x14ac:dyDescent="0.2">
      <c r="A932" s="60" t="s">
        <v>2028</v>
      </c>
      <c r="B932" s="59">
        <v>44303</v>
      </c>
      <c r="C932" s="60" t="s">
        <v>2029</v>
      </c>
      <c r="D932" s="92" t="s">
        <v>1022</v>
      </c>
      <c r="E932" s="58" t="str">
        <f t="shared" si="96"/>
        <v>Eduard</v>
      </c>
      <c r="F932" s="58" t="str">
        <f t="shared" si="97"/>
        <v>Janse v Rensburg</v>
      </c>
      <c r="G932" s="58" t="str">
        <f t="shared" si="98"/>
        <v>Men U/21</v>
      </c>
      <c r="H932" s="58" t="str">
        <f t="shared" si="99"/>
        <v>Walvis Bay</v>
      </c>
      <c r="I932" s="92"/>
      <c r="J932" s="92"/>
      <c r="K932" s="92"/>
      <c r="L932" s="91" t="str">
        <f t="shared" si="100"/>
        <v/>
      </c>
      <c r="M932" s="91" t="str">
        <f t="shared" si="101"/>
        <v/>
      </c>
    </row>
    <row r="933" spans="1:13" x14ac:dyDescent="0.2">
      <c r="A933" s="60" t="s">
        <v>2028</v>
      </c>
      <c r="B933" s="59">
        <v>44303</v>
      </c>
      <c r="C933" s="60" t="s">
        <v>2029</v>
      </c>
      <c r="D933" s="92" t="s">
        <v>713</v>
      </c>
      <c r="E933" s="58" t="str">
        <f t="shared" si="96"/>
        <v>Elrico</v>
      </c>
      <c r="F933" s="58" t="str">
        <f t="shared" si="97"/>
        <v>Janse v Rensburg</v>
      </c>
      <c r="G933" s="58" t="str">
        <f t="shared" si="98"/>
        <v>Men Veteran</v>
      </c>
      <c r="H933" s="58" t="str">
        <f t="shared" si="99"/>
        <v>Walvis Bay</v>
      </c>
      <c r="I933" s="92"/>
      <c r="J933" s="92"/>
      <c r="K933" s="92"/>
      <c r="L933" s="91" t="str">
        <f t="shared" si="100"/>
        <v/>
      </c>
      <c r="M933" s="91" t="str">
        <f t="shared" si="101"/>
        <v/>
      </c>
    </row>
    <row r="934" spans="1:13" x14ac:dyDescent="0.2">
      <c r="A934" s="60" t="s">
        <v>2028</v>
      </c>
      <c r="B934" s="59">
        <v>44303</v>
      </c>
      <c r="C934" s="60" t="s">
        <v>2029</v>
      </c>
      <c r="D934" s="92" t="s">
        <v>884</v>
      </c>
      <c r="E934" s="58" t="str">
        <f t="shared" si="96"/>
        <v>John</v>
      </c>
      <c r="F934" s="58" t="str">
        <f t="shared" si="97"/>
        <v>Longland</v>
      </c>
      <c r="G934" s="58" t="str">
        <f t="shared" si="98"/>
        <v>Men Veteran</v>
      </c>
      <c r="H934" s="58" t="str">
        <f t="shared" si="99"/>
        <v>Walvis Bay</v>
      </c>
      <c r="I934" s="92"/>
      <c r="J934" s="92"/>
      <c r="K934" s="92"/>
      <c r="L934" s="91" t="str">
        <f t="shared" si="100"/>
        <v/>
      </c>
      <c r="M934" s="91" t="str">
        <f t="shared" si="101"/>
        <v/>
      </c>
    </row>
    <row r="935" spans="1:13" x14ac:dyDescent="0.2">
      <c r="A935" s="60" t="s">
        <v>2028</v>
      </c>
      <c r="B935" s="59">
        <v>44303</v>
      </c>
      <c r="C935" s="60" t="s">
        <v>2029</v>
      </c>
      <c r="D935" s="92" t="s">
        <v>1433</v>
      </c>
      <c r="E935" s="58" t="str">
        <f t="shared" si="96"/>
        <v>Donavin</v>
      </c>
      <c r="F935" s="58" t="str">
        <f t="shared" si="97"/>
        <v>Bezuidehout</v>
      </c>
      <c r="G935" s="58" t="str">
        <f t="shared" si="98"/>
        <v>Men Senior</v>
      </c>
      <c r="H935" s="58" t="str">
        <f t="shared" si="99"/>
        <v>Walvis Bay</v>
      </c>
      <c r="I935" s="92"/>
      <c r="J935" s="92" t="s">
        <v>1349</v>
      </c>
      <c r="K935" s="92">
        <v>146</v>
      </c>
      <c r="L935" s="91">
        <f t="shared" si="100"/>
        <v>42</v>
      </c>
      <c r="M935" s="91">
        <f t="shared" si="101"/>
        <v>42</v>
      </c>
    </row>
    <row r="936" spans="1:13" x14ac:dyDescent="0.2">
      <c r="A936" s="60" t="s">
        <v>2028</v>
      </c>
      <c r="B936" s="59">
        <v>44303</v>
      </c>
      <c r="C936" s="60" t="s">
        <v>2029</v>
      </c>
      <c r="D936" s="92" t="s">
        <v>806</v>
      </c>
      <c r="E936" s="58" t="str">
        <f t="shared" si="96"/>
        <v>Sean</v>
      </c>
      <c r="F936" s="58" t="str">
        <f t="shared" si="97"/>
        <v>Oberg</v>
      </c>
      <c r="G936" s="58" t="str">
        <f t="shared" si="98"/>
        <v>Men Senior</v>
      </c>
      <c r="H936" s="58" t="str">
        <f t="shared" si="99"/>
        <v>Walvis Bay</v>
      </c>
      <c r="I936" s="92"/>
      <c r="J936" s="92"/>
      <c r="K936" s="92"/>
      <c r="L936" s="91" t="str">
        <f t="shared" si="100"/>
        <v/>
      </c>
      <c r="M936" s="91" t="str">
        <f t="shared" si="101"/>
        <v/>
      </c>
    </row>
    <row r="937" spans="1:13" x14ac:dyDescent="0.2">
      <c r="A937" s="60" t="s">
        <v>2028</v>
      </c>
      <c r="B937" s="59">
        <v>44303</v>
      </c>
      <c r="C937" s="60" t="s">
        <v>2029</v>
      </c>
      <c r="D937" s="92" t="s">
        <v>929</v>
      </c>
      <c r="E937" s="58" t="str">
        <f t="shared" si="96"/>
        <v>Johan</v>
      </c>
      <c r="F937" s="58" t="str">
        <f t="shared" si="97"/>
        <v>Sales</v>
      </c>
      <c r="G937" s="58" t="str">
        <f t="shared" si="98"/>
        <v>Men Veteran</v>
      </c>
      <c r="H937" s="58" t="str">
        <f t="shared" si="99"/>
        <v>Walvis Bay</v>
      </c>
      <c r="I937" s="92"/>
      <c r="J937" s="92"/>
      <c r="K937" s="92"/>
      <c r="L937" s="91" t="str">
        <f t="shared" si="100"/>
        <v/>
      </c>
      <c r="M937" s="91" t="str">
        <f t="shared" si="101"/>
        <v/>
      </c>
    </row>
    <row r="938" spans="1:13" x14ac:dyDescent="0.2">
      <c r="A938" s="60" t="s">
        <v>2028</v>
      </c>
      <c r="B938" s="59">
        <v>44303</v>
      </c>
      <c r="C938" s="60" t="s">
        <v>2029</v>
      </c>
      <c r="D938" s="92" t="s">
        <v>1215</v>
      </c>
      <c r="E938" s="58" t="str">
        <f t="shared" si="96"/>
        <v>Martin</v>
      </c>
      <c r="F938" s="58" t="str">
        <f t="shared" si="97"/>
        <v>Cordier</v>
      </c>
      <c r="G938" s="58" t="str">
        <f t="shared" si="98"/>
        <v>Men Veteran</v>
      </c>
      <c r="H938" s="58" t="str">
        <f t="shared" si="99"/>
        <v>Walvis Bay</v>
      </c>
      <c r="I938" s="92"/>
      <c r="J938" s="92" t="s">
        <v>1355</v>
      </c>
      <c r="K938" s="92">
        <v>80</v>
      </c>
      <c r="L938" s="91">
        <f t="shared" si="100"/>
        <v>2</v>
      </c>
      <c r="M938" s="91">
        <f t="shared" si="101"/>
        <v>2</v>
      </c>
    </row>
    <row r="939" spans="1:13" x14ac:dyDescent="0.2">
      <c r="A939" s="60" t="s">
        <v>2028</v>
      </c>
      <c r="B939" s="59">
        <v>44303</v>
      </c>
      <c r="C939" s="60" t="s">
        <v>2029</v>
      </c>
      <c r="D939" s="92" t="s">
        <v>1215</v>
      </c>
      <c r="E939" s="58" t="str">
        <f t="shared" si="96"/>
        <v>Martin</v>
      </c>
      <c r="F939" s="58" t="str">
        <f t="shared" si="97"/>
        <v>Cordier</v>
      </c>
      <c r="G939" s="58" t="str">
        <f t="shared" si="98"/>
        <v>Men Veteran</v>
      </c>
      <c r="H939" s="58" t="str">
        <f t="shared" si="99"/>
        <v>Walvis Bay</v>
      </c>
      <c r="I939" s="92"/>
      <c r="J939" s="92" t="s">
        <v>1355</v>
      </c>
      <c r="K939" s="92">
        <v>114</v>
      </c>
      <c r="L939" s="91">
        <f t="shared" si="100"/>
        <v>6.8</v>
      </c>
      <c r="M939" s="91">
        <f t="shared" si="101"/>
        <v>6.8</v>
      </c>
    </row>
    <row r="940" spans="1:13" x14ac:dyDescent="0.2">
      <c r="A940" s="60" t="s">
        <v>2028</v>
      </c>
      <c r="B940" s="59">
        <v>44303</v>
      </c>
      <c r="C940" s="60" t="s">
        <v>2029</v>
      </c>
      <c r="D940" s="92" t="s">
        <v>1215</v>
      </c>
      <c r="E940" s="58" t="str">
        <f t="shared" si="96"/>
        <v>Martin</v>
      </c>
      <c r="F940" s="58" t="str">
        <f t="shared" si="97"/>
        <v>Cordier</v>
      </c>
      <c r="G940" s="58" t="str">
        <f t="shared" si="98"/>
        <v>Men Veteran</v>
      </c>
      <c r="H940" s="58" t="str">
        <f t="shared" si="99"/>
        <v>Walvis Bay</v>
      </c>
      <c r="I940" s="92"/>
      <c r="J940" s="92" t="s">
        <v>1355</v>
      </c>
      <c r="K940" s="92">
        <v>104</v>
      </c>
      <c r="L940" s="91">
        <f t="shared" si="100"/>
        <v>5</v>
      </c>
      <c r="M940" s="91">
        <f t="shared" si="101"/>
        <v>5</v>
      </c>
    </row>
    <row r="941" spans="1:13" x14ac:dyDescent="0.2">
      <c r="A941" s="60" t="s">
        <v>2028</v>
      </c>
      <c r="B941" s="59">
        <v>44303</v>
      </c>
      <c r="C941" s="60" t="s">
        <v>2029</v>
      </c>
      <c r="D941" s="92" t="s">
        <v>1215</v>
      </c>
      <c r="E941" s="58" t="str">
        <f t="shared" si="96"/>
        <v>Martin</v>
      </c>
      <c r="F941" s="58" t="str">
        <f t="shared" si="97"/>
        <v>Cordier</v>
      </c>
      <c r="G941" s="58" t="str">
        <f t="shared" si="98"/>
        <v>Men Veteran</v>
      </c>
      <c r="H941" s="58" t="str">
        <f t="shared" si="99"/>
        <v>Walvis Bay</v>
      </c>
      <c r="I941" s="92"/>
      <c r="J941" s="92" t="s">
        <v>1356</v>
      </c>
      <c r="K941" s="92">
        <v>110</v>
      </c>
      <c r="L941" s="91">
        <f t="shared" si="100"/>
        <v>5.2</v>
      </c>
      <c r="M941" s="91">
        <f t="shared" si="101"/>
        <v>5.2</v>
      </c>
    </row>
    <row r="942" spans="1:13" x14ac:dyDescent="0.2">
      <c r="A942" s="60" t="s">
        <v>2028</v>
      </c>
      <c r="B942" s="59">
        <v>44303</v>
      </c>
      <c r="C942" s="60" t="s">
        <v>2029</v>
      </c>
      <c r="D942" s="92" t="s">
        <v>553</v>
      </c>
      <c r="E942" s="58" t="str">
        <f t="shared" si="96"/>
        <v>Stefan</v>
      </c>
      <c r="F942" s="58" t="str">
        <f t="shared" si="97"/>
        <v>Du Preez</v>
      </c>
      <c r="G942" s="58" t="str">
        <f t="shared" si="98"/>
        <v>Men Master</v>
      </c>
      <c r="H942" s="58" t="str">
        <f t="shared" si="99"/>
        <v>Walvis Bay</v>
      </c>
      <c r="I942" s="92"/>
      <c r="J942" s="92"/>
      <c r="K942" s="92"/>
      <c r="L942" s="91" t="str">
        <f t="shared" si="100"/>
        <v/>
      </c>
      <c r="M942" s="91" t="str">
        <f t="shared" si="101"/>
        <v/>
      </c>
    </row>
    <row r="943" spans="1:13" x14ac:dyDescent="0.2">
      <c r="A943" s="60" t="s">
        <v>2028</v>
      </c>
      <c r="B943" s="59">
        <v>44303</v>
      </c>
      <c r="C943" s="60" t="s">
        <v>2029</v>
      </c>
      <c r="D943" s="92" t="s">
        <v>1276</v>
      </c>
      <c r="E943" s="58" t="str">
        <f t="shared" si="96"/>
        <v>Flippie</v>
      </c>
      <c r="F943" s="58" t="str">
        <f t="shared" si="97"/>
        <v>Scheepers</v>
      </c>
      <c r="G943" s="58" t="str">
        <f t="shared" si="98"/>
        <v>Men Veteran</v>
      </c>
      <c r="H943" s="58" t="str">
        <f t="shared" si="99"/>
        <v>Walvis Bay</v>
      </c>
      <c r="I943" s="92"/>
      <c r="J943" s="92" t="s">
        <v>1356</v>
      </c>
      <c r="K943" s="92">
        <v>72</v>
      </c>
      <c r="L943" s="91">
        <f t="shared" si="100"/>
        <v>1.2</v>
      </c>
      <c r="M943" s="91">
        <f t="shared" si="101"/>
        <v>1.2</v>
      </c>
    </row>
    <row r="944" spans="1:13" x14ac:dyDescent="0.2">
      <c r="A944" s="60" t="s">
        <v>2028</v>
      </c>
      <c r="B944" s="59">
        <v>44303</v>
      </c>
      <c r="C944" s="60" t="s">
        <v>2029</v>
      </c>
      <c r="D944" s="92" t="s">
        <v>1276</v>
      </c>
      <c r="E944" s="58" t="str">
        <f t="shared" si="96"/>
        <v>Flippie</v>
      </c>
      <c r="F944" s="58" t="str">
        <f t="shared" si="97"/>
        <v>Scheepers</v>
      </c>
      <c r="G944" s="58" t="str">
        <f t="shared" si="98"/>
        <v>Men Veteran</v>
      </c>
      <c r="H944" s="58" t="str">
        <f t="shared" si="99"/>
        <v>Walvis Bay</v>
      </c>
      <c r="I944" s="92"/>
      <c r="J944" s="92" t="s">
        <v>1349</v>
      </c>
      <c r="K944" s="92">
        <v>160</v>
      </c>
      <c r="L944" s="91">
        <f t="shared" si="100"/>
        <v>55.9</v>
      </c>
      <c r="M944" s="91">
        <f t="shared" si="101"/>
        <v>55.9</v>
      </c>
    </row>
    <row r="945" spans="1:13" x14ac:dyDescent="0.2">
      <c r="A945" s="60" t="s">
        <v>2028</v>
      </c>
      <c r="B945" s="59">
        <v>44303</v>
      </c>
      <c r="C945" s="60" t="s">
        <v>2029</v>
      </c>
      <c r="D945" s="92" t="s">
        <v>1885</v>
      </c>
      <c r="E945" s="58" t="str">
        <f t="shared" si="96"/>
        <v>Alexander Albert</v>
      </c>
      <c r="F945" s="58" t="str">
        <f t="shared" si="97"/>
        <v>Jansen</v>
      </c>
      <c r="G945" s="58" t="str">
        <f t="shared" si="98"/>
        <v>Men U/21</v>
      </c>
      <c r="H945" s="58" t="str">
        <f t="shared" si="99"/>
        <v>Walvis Bay</v>
      </c>
      <c r="I945" s="92"/>
      <c r="J945" s="92" t="s">
        <v>1355</v>
      </c>
      <c r="K945" s="92">
        <v>98</v>
      </c>
      <c r="L945" s="91">
        <f t="shared" si="100"/>
        <v>4</v>
      </c>
      <c r="M945" s="91">
        <f t="shared" si="101"/>
        <v>4</v>
      </c>
    </row>
    <row r="946" spans="1:13" x14ac:dyDescent="0.2">
      <c r="A946" s="60" t="s">
        <v>2028</v>
      </c>
      <c r="B946" s="59">
        <v>44303</v>
      </c>
      <c r="C946" s="60" t="s">
        <v>2029</v>
      </c>
      <c r="D946" s="92" t="s">
        <v>1885</v>
      </c>
      <c r="E946" s="58" t="str">
        <f t="shared" si="96"/>
        <v>Alexander Albert</v>
      </c>
      <c r="F946" s="58" t="str">
        <f t="shared" si="97"/>
        <v>Jansen</v>
      </c>
      <c r="G946" s="58" t="str">
        <f t="shared" si="98"/>
        <v>Men U/21</v>
      </c>
      <c r="H946" s="58" t="str">
        <f t="shared" si="99"/>
        <v>Walvis Bay</v>
      </c>
      <c r="I946" s="92"/>
      <c r="J946" s="92" t="s">
        <v>1356</v>
      </c>
      <c r="K946" s="92">
        <v>90</v>
      </c>
      <c r="L946" s="91">
        <f t="shared" si="100"/>
        <v>2.6</v>
      </c>
      <c r="M946" s="91">
        <f t="shared" si="101"/>
        <v>2.6</v>
      </c>
    </row>
    <row r="947" spans="1:13" x14ac:dyDescent="0.2">
      <c r="A947" s="60" t="s">
        <v>2028</v>
      </c>
      <c r="B947" s="59">
        <v>44303</v>
      </c>
      <c r="C947" s="60" t="s">
        <v>2029</v>
      </c>
      <c r="D947" s="92" t="s">
        <v>1721</v>
      </c>
      <c r="E947" s="58" t="str">
        <f t="shared" si="96"/>
        <v>Gert</v>
      </c>
      <c r="F947" s="58" t="str">
        <f t="shared" si="97"/>
        <v>Nelson</v>
      </c>
      <c r="G947" s="58" t="str">
        <f t="shared" si="98"/>
        <v>Men Veteran</v>
      </c>
      <c r="H947" s="58" t="str">
        <f t="shared" si="99"/>
        <v>Walvis Bay</v>
      </c>
      <c r="I947" s="92"/>
      <c r="J947" s="92"/>
      <c r="K947" s="92"/>
      <c r="L947" s="91" t="str">
        <f t="shared" si="100"/>
        <v/>
      </c>
      <c r="M947" s="91" t="str">
        <f t="shared" si="101"/>
        <v/>
      </c>
    </row>
    <row r="948" spans="1:13" x14ac:dyDescent="0.2">
      <c r="A948" s="60" t="s">
        <v>2028</v>
      </c>
      <c r="B948" s="59">
        <v>44303</v>
      </c>
      <c r="C948" s="60" t="s">
        <v>2029</v>
      </c>
      <c r="D948" s="92" t="s">
        <v>1657</v>
      </c>
      <c r="E948" s="58" t="str">
        <f t="shared" si="96"/>
        <v>Francois Jnr</v>
      </c>
      <c r="F948" s="58" t="str">
        <f t="shared" si="97"/>
        <v>Wolfaardt</v>
      </c>
      <c r="G948" s="58" t="str">
        <f t="shared" si="98"/>
        <v>Men U/21</v>
      </c>
      <c r="H948" s="58" t="str">
        <f t="shared" si="99"/>
        <v>Walvis Bay</v>
      </c>
      <c r="I948" s="92"/>
      <c r="J948" s="92" t="s">
        <v>1356</v>
      </c>
      <c r="K948" s="92">
        <v>113</v>
      </c>
      <c r="L948" s="91">
        <f t="shared" si="100"/>
        <v>5.7</v>
      </c>
      <c r="M948" s="91">
        <f t="shared" si="101"/>
        <v>5.7</v>
      </c>
    </row>
    <row r="949" spans="1:13" x14ac:dyDescent="0.2">
      <c r="A949" s="60" t="s">
        <v>2028</v>
      </c>
      <c r="B949" s="59">
        <v>44303</v>
      </c>
      <c r="C949" s="60" t="s">
        <v>2029</v>
      </c>
      <c r="D949" s="92" t="s">
        <v>1657</v>
      </c>
      <c r="E949" s="58" t="str">
        <f t="shared" si="96"/>
        <v>Francois Jnr</v>
      </c>
      <c r="F949" s="58" t="str">
        <f t="shared" si="97"/>
        <v>Wolfaardt</v>
      </c>
      <c r="G949" s="58" t="str">
        <f t="shared" si="98"/>
        <v>Men U/21</v>
      </c>
      <c r="H949" s="58" t="str">
        <f t="shared" si="99"/>
        <v>Walvis Bay</v>
      </c>
      <c r="I949" s="92" t="s">
        <v>22</v>
      </c>
      <c r="J949" s="92"/>
      <c r="K949" s="92">
        <v>49</v>
      </c>
      <c r="L949" s="91">
        <f t="shared" si="100"/>
        <v>1.6</v>
      </c>
      <c r="M949" s="91">
        <f t="shared" si="101"/>
        <v>1.6</v>
      </c>
    </row>
    <row r="950" spans="1:13" x14ac:dyDescent="0.2">
      <c r="A950" s="60" t="s">
        <v>2028</v>
      </c>
      <c r="B950" s="59">
        <v>44303</v>
      </c>
      <c r="C950" s="60" t="s">
        <v>2029</v>
      </c>
      <c r="D950" s="92" t="s">
        <v>1725</v>
      </c>
      <c r="E950" s="58" t="str">
        <f t="shared" si="96"/>
        <v>Francois</v>
      </c>
      <c r="F950" s="58" t="str">
        <f t="shared" si="97"/>
        <v>Wolfaardt</v>
      </c>
      <c r="G950" s="58" t="str">
        <f t="shared" si="98"/>
        <v>Men Veteran</v>
      </c>
      <c r="H950" s="58" t="str">
        <f t="shared" si="99"/>
        <v>Walvis Bay</v>
      </c>
      <c r="I950" s="92"/>
      <c r="J950" s="92" t="s">
        <v>10</v>
      </c>
      <c r="K950" s="92">
        <v>41</v>
      </c>
      <c r="L950" s="91">
        <f t="shared" si="100"/>
        <v>1.1000000000000001</v>
      </c>
      <c r="M950" s="91">
        <f t="shared" si="101"/>
        <v>1.1000000000000001</v>
      </c>
    </row>
    <row r="951" spans="1:13" x14ac:dyDescent="0.2">
      <c r="A951" s="60" t="s">
        <v>2028</v>
      </c>
      <c r="B951" s="59">
        <v>44303</v>
      </c>
      <c r="C951" s="60" t="s">
        <v>2029</v>
      </c>
      <c r="D951" s="92" t="s">
        <v>1114</v>
      </c>
      <c r="E951" s="58" t="str">
        <f t="shared" si="96"/>
        <v>Cornelius</v>
      </c>
      <c r="F951" s="58" t="str">
        <f t="shared" si="97"/>
        <v>Kruger</v>
      </c>
      <c r="G951" s="58" t="str">
        <f t="shared" si="98"/>
        <v>Men Senior</v>
      </c>
      <c r="H951" s="58" t="str">
        <f t="shared" si="99"/>
        <v>Walvis Bay</v>
      </c>
      <c r="I951" s="92"/>
      <c r="J951" s="92" t="s">
        <v>1355</v>
      </c>
      <c r="K951" s="92">
        <v>70</v>
      </c>
      <c r="L951" s="91">
        <f t="shared" si="100"/>
        <v>1.3</v>
      </c>
      <c r="M951" s="91">
        <f t="shared" si="101"/>
        <v>1.3</v>
      </c>
    </row>
    <row r="952" spans="1:13" x14ac:dyDescent="0.2">
      <c r="A952" s="60" t="s">
        <v>2028</v>
      </c>
      <c r="B952" s="59">
        <v>44303</v>
      </c>
      <c r="C952" s="60" t="s">
        <v>2029</v>
      </c>
      <c r="D952" s="92" t="s">
        <v>1114</v>
      </c>
      <c r="E952" s="58" t="str">
        <f t="shared" si="96"/>
        <v>Cornelius</v>
      </c>
      <c r="F952" s="58" t="str">
        <f t="shared" si="97"/>
        <v>Kruger</v>
      </c>
      <c r="G952" s="58" t="str">
        <f t="shared" si="98"/>
        <v>Men Senior</v>
      </c>
      <c r="H952" s="58" t="str">
        <f t="shared" si="99"/>
        <v>Walvis Bay</v>
      </c>
      <c r="I952" s="92"/>
      <c r="J952" s="92" t="s">
        <v>1355</v>
      </c>
      <c r="K952" s="92">
        <v>105</v>
      </c>
      <c r="L952" s="91">
        <f t="shared" si="100"/>
        <v>5.0999999999999996</v>
      </c>
      <c r="M952" s="91">
        <f t="shared" si="101"/>
        <v>5.0999999999999996</v>
      </c>
    </row>
    <row r="953" spans="1:13" x14ac:dyDescent="0.2">
      <c r="A953" s="60" t="s">
        <v>2028</v>
      </c>
      <c r="B953" s="59">
        <v>44303</v>
      </c>
      <c r="C953" s="60" t="s">
        <v>2029</v>
      </c>
      <c r="D953" s="92" t="s">
        <v>1050</v>
      </c>
      <c r="E953" s="58" t="str">
        <f t="shared" si="96"/>
        <v>Jarred Joshua</v>
      </c>
      <c r="F953" s="58" t="str">
        <f t="shared" si="97"/>
        <v>Mouton</v>
      </c>
      <c r="G953" s="58" t="str">
        <f t="shared" si="98"/>
        <v>Men U/21</v>
      </c>
      <c r="H953" s="58" t="str">
        <f t="shared" si="99"/>
        <v>Walvis Bay</v>
      </c>
      <c r="I953" s="92"/>
      <c r="J953" s="92" t="s">
        <v>1355</v>
      </c>
      <c r="K953" s="92">
        <v>146</v>
      </c>
      <c r="L953" s="91">
        <f t="shared" si="100"/>
        <v>15.9</v>
      </c>
      <c r="M953" s="91">
        <f t="shared" si="101"/>
        <v>15.9</v>
      </c>
    </row>
    <row r="954" spans="1:13" x14ac:dyDescent="0.2">
      <c r="A954" s="60" t="s">
        <v>2028</v>
      </c>
      <c r="B954" s="59">
        <v>44303</v>
      </c>
      <c r="C954" s="60" t="s">
        <v>2029</v>
      </c>
      <c r="D954" s="92" t="s">
        <v>1225</v>
      </c>
      <c r="E954" s="58" t="str">
        <f t="shared" si="96"/>
        <v>Leon</v>
      </c>
      <c r="F954" s="58" t="str">
        <f t="shared" si="97"/>
        <v>Sagner</v>
      </c>
      <c r="G954" s="58" t="str">
        <f t="shared" si="98"/>
        <v>Men Master</v>
      </c>
      <c r="H954" s="58" t="str">
        <f t="shared" si="99"/>
        <v>Walvis Bay</v>
      </c>
      <c r="I954" s="92"/>
      <c r="J954" s="92" t="s">
        <v>20</v>
      </c>
      <c r="K954" s="92">
        <v>84</v>
      </c>
      <c r="L954" s="91">
        <f t="shared" si="100"/>
        <v>2.2000000000000002</v>
      </c>
      <c r="M954" s="91">
        <f t="shared" si="101"/>
        <v>2.2000000000000002</v>
      </c>
    </row>
    <row r="955" spans="1:13" x14ac:dyDescent="0.2">
      <c r="A955" s="60" t="s">
        <v>2028</v>
      </c>
      <c r="B955" s="59">
        <v>44303</v>
      </c>
      <c r="C955" s="60" t="s">
        <v>2029</v>
      </c>
      <c r="D955" s="92" t="s">
        <v>1461</v>
      </c>
      <c r="E955" s="58" t="str">
        <f t="shared" si="96"/>
        <v>Frank</v>
      </c>
      <c r="F955" s="58" t="str">
        <f t="shared" si="97"/>
        <v>Burusso</v>
      </c>
      <c r="G955" s="58" t="str">
        <f t="shared" si="98"/>
        <v>Men Master</v>
      </c>
      <c r="H955" s="58" t="str">
        <f t="shared" si="99"/>
        <v>Walvis Bay</v>
      </c>
      <c r="I955" s="92"/>
      <c r="J955" s="92" t="s">
        <v>1355</v>
      </c>
      <c r="K955" s="92">
        <v>113</v>
      </c>
      <c r="L955" s="91">
        <f t="shared" si="100"/>
        <v>6.6</v>
      </c>
      <c r="M955" s="91">
        <f t="shared" si="101"/>
        <v>6.6</v>
      </c>
    </row>
    <row r="956" spans="1:13" x14ac:dyDescent="0.2">
      <c r="A956" s="60" t="s">
        <v>2028</v>
      </c>
      <c r="B956" s="59">
        <v>44303</v>
      </c>
      <c r="C956" s="60" t="s">
        <v>2029</v>
      </c>
      <c r="D956" s="92" t="s">
        <v>1461</v>
      </c>
      <c r="E956" s="58" t="str">
        <f t="shared" si="96"/>
        <v>Frank</v>
      </c>
      <c r="F956" s="58" t="str">
        <f t="shared" si="97"/>
        <v>Burusso</v>
      </c>
      <c r="G956" s="58" t="str">
        <f t="shared" si="98"/>
        <v>Men Master</v>
      </c>
      <c r="H956" s="58" t="str">
        <f t="shared" si="99"/>
        <v>Walvis Bay</v>
      </c>
      <c r="I956" s="92"/>
      <c r="J956" s="92" t="s">
        <v>1356</v>
      </c>
      <c r="K956" s="92">
        <v>109</v>
      </c>
      <c r="L956" s="91">
        <f t="shared" si="100"/>
        <v>5</v>
      </c>
      <c r="M956" s="91">
        <f t="shared" si="101"/>
        <v>5</v>
      </c>
    </row>
    <row r="957" spans="1:13" x14ac:dyDescent="0.2">
      <c r="A957" s="60" t="s">
        <v>2028</v>
      </c>
      <c r="B957" s="59">
        <v>44303</v>
      </c>
      <c r="C957" s="60" t="s">
        <v>2029</v>
      </c>
      <c r="D957" s="92" t="s">
        <v>1881</v>
      </c>
      <c r="E957" s="58" t="str">
        <f t="shared" si="96"/>
        <v>Stefan</v>
      </c>
      <c r="F957" s="58" t="str">
        <f t="shared" si="97"/>
        <v>Borruso</v>
      </c>
      <c r="G957" s="58" t="str">
        <f t="shared" si="98"/>
        <v>Men U/16</v>
      </c>
      <c r="H957" s="58" t="str">
        <f t="shared" si="99"/>
        <v>Walvis Bay</v>
      </c>
      <c r="I957" s="92"/>
      <c r="J957" s="92"/>
      <c r="K957" s="92"/>
      <c r="L957" s="91" t="str">
        <f t="shared" si="100"/>
        <v/>
      </c>
      <c r="M957" s="91" t="str">
        <f t="shared" si="101"/>
        <v/>
      </c>
    </row>
    <row r="958" spans="1:13" x14ac:dyDescent="0.2">
      <c r="A958" s="60" t="s">
        <v>2028</v>
      </c>
      <c r="B958" s="59">
        <v>44303</v>
      </c>
      <c r="C958" s="60" t="s">
        <v>2029</v>
      </c>
      <c r="D958" s="92" t="s">
        <v>600</v>
      </c>
      <c r="E958" s="58" t="str">
        <f t="shared" si="96"/>
        <v>Werner</v>
      </c>
      <c r="F958" s="58" t="str">
        <f t="shared" si="97"/>
        <v>Van Riet</v>
      </c>
      <c r="G958" s="58" t="str">
        <f t="shared" si="98"/>
        <v>Men Veteran</v>
      </c>
      <c r="H958" s="58" t="str">
        <f t="shared" si="99"/>
        <v>Walvis Bay</v>
      </c>
      <c r="I958" s="92"/>
      <c r="J958" s="92" t="s">
        <v>1355</v>
      </c>
      <c r="K958" s="92">
        <v>120</v>
      </c>
      <c r="L958" s="91">
        <f t="shared" si="100"/>
        <v>8.1</v>
      </c>
      <c r="M958" s="91">
        <f t="shared" si="101"/>
        <v>8.1</v>
      </c>
    </row>
    <row r="959" spans="1:13" x14ac:dyDescent="0.2">
      <c r="A959" s="60" t="s">
        <v>2028</v>
      </c>
      <c r="B959" s="59">
        <v>44303</v>
      </c>
      <c r="C959" s="60" t="s">
        <v>2029</v>
      </c>
      <c r="D959" s="92" t="s">
        <v>600</v>
      </c>
      <c r="E959" s="58" t="str">
        <f t="shared" si="96"/>
        <v>Werner</v>
      </c>
      <c r="F959" s="58" t="str">
        <f t="shared" si="97"/>
        <v>Van Riet</v>
      </c>
      <c r="G959" s="58" t="str">
        <f t="shared" si="98"/>
        <v>Men Veteran</v>
      </c>
      <c r="H959" s="58" t="str">
        <f t="shared" si="99"/>
        <v>Walvis Bay</v>
      </c>
      <c r="I959" s="92"/>
      <c r="J959" s="92" t="s">
        <v>1355</v>
      </c>
      <c r="K959" s="92">
        <v>113</v>
      </c>
      <c r="L959" s="91">
        <f t="shared" si="100"/>
        <v>6.6</v>
      </c>
      <c r="M959" s="91">
        <f t="shared" si="101"/>
        <v>6.6</v>
      </c>
    </row>
    <row r="960" spans="1:13" x14ac:dyDescent="0.2">
      <c r="A960" s="60" t="s">
        <v>2028</v>
      </c>
      <c r="B960" s="59">
        <v>44303</v>
      </c>
      <c r="C960" s="60" t="s">
        <v>2029</v>
      </c>
      <c r="D960" s="92" t="s">
        <v>632</v>
      </c>
      <c r="E960" s="58" t="str">
        <f t="shared" ref="E960:E1023" si="102">IF(D960="","",VLOOKUP(D960,Master,3,FALSE))</f>
        <v>Chris</v>
      </c>
      <c r="F960" s="58" t="str">
        <f t="shared" ref="F960:F1023" si="103">IF(D960="","",VLOOKUP(D960,Master,4,FALSE))</f>
        <v>Scholtz</v>
      </c>
      <c r="G960" s="58" t="str">
        <f t="shared" ref="G960:G1023" si="104">IF(D960="","",VLOOKUP(D960,Master,5,FALSE))</f>
        <v>Men Veteran</v>
      </c>
      <c r="H960" s="58" t="str">
        <f t="shared" ref="H960:H1023" si="105">IF(D960="","",VLOOKUP(D960,Master,2,FALSE))</f>
        <v>Henties Bay</v>
      </c>
      <c r="I960" s="92"/>
      <c r="J960" s="92"/>
      <c r="K960" s="92"/>
      <c r="L960" s="91" t="str">
        <f t="shared" ref="L960:L1023" si="106">IF(K960="","",IF(I960="",ROUND(HLOOKUP(J960,kgList,K960,FALSE),1),ROUND(HLOOKUP(I960,kgList,K960,FALSE),1)))</f>
        <v/>
      </c>
      <c r="M960" s="91" t="str">
        <f t="shared" ref="M960:M1023" si="107">IF(L960="","",IF(COUNTA(I960:J960)&gt;1,"Edible or Inedible",IF(COUNTA(I960)=1,L960*1,IF(COUNTA(J960)=1,L960*1,"ERROR"))))</f>
        <v/>
      </c>
    </row>
    <row r="961" spans="1:13" x14ac:dyDescent="0.2">
      <c r="A961" s="60" t="s">
        <v>2028</v>
      </c>
      <c r="B961" s="59">
        <v>44303</v>
      </c>
      <c r="C961" s="60" t="s">
        <v>2029</v>
      </c>
      <c r="D961" s="92" t="s">
        <v>636</v>
      </c>
      <c r="E961" s="58" t="str">
        <f t="shared" si="102"/>
        <v>Stewart</v>
      </c>
      <c r="F961" s="58" t="str">
        <f t="shared" si="103"/>
        <v>Reimann</v>
      </c>
      <c r="G961" s="58" t="str">
        <f t="shared" si="104"/>
        <v>Men U/16</v>
      </c>
      <c r="H961" s="58" t="str">
        <f t="shared" si="105"/>
        <v>Walvis Bay</v>
      </c>
      <c r="I961" s="92" t="s">
        <v>19</v>
      </c>
      <c r="J961" s="92"/>
      <c r="K961" s="92">
        <v>55</v>
      </c>
      <c r="L961" s="91">
        <f t="shared" si="106"/>
        <v>1.7</v>
      </c>
      <c r="M961" s="91">
        <f t="shared" si="107"/>
        <v>1.7</v>
      </c>
    </row>
    <row r="962" spans="1:13" x14ac:dyDescent="0.2">
      <c r="A962" s="60" t="s">
        <v>2028</v>
      </c>
      <c r="B962" s="59">
        <v>44303</v>
      </c>
      <c r="C962" s="60" t="s">
        <v>2029</v>
      </c>
      <c r="D962" s="92" t="s">
        <v>1824</v>
      </c>
      <c r="E962" s="58" t="str">
        <f t="shared" si="102"/>
        <v>Andre</v>
      </c>
      <c r="F962" s="58" t="str">
        <f t="shared" si="103"/>
        <v>Bezuidehout</v>
      </c>
      <c r="G962" s="58" t="str">
        <f t="shared" si="104"/>
        <v>Men Master</v>
      </c>
      <c r="H962" s="58" t="str">
        <f t="shared" si="105"/>
        <v>Walvis Bay</v>
      </c>
      <c r="I962" s="92"/>
      <c r="J962" s="92" t="s">
        <v>1356</v>
      </c>
      <c r="K962" s="92">
        <v>107</v>
      </c>
      <c r="L962" s="91">
        <f t="shared" si="106"/>
        <v>4.7</v>
      </c>
      <c r="M962" s="91">
        <f t="shared" si="107"/>
        <v>4.7</v>
      </c>
    </row>
    <row r="963" spans="1:13" x14ac:dyDescent="0.2">
      <c r="A963" s="60" t="s">
        <v>2028</v>
      </c>
      <c r="B963" s="59">
        <v>44303</v>
      </c>
      <c r="C963" s="60" t="s">
        <v>2029</v>
      </c>
      <c r="D963" s="92" t="s">
        <v>1301</v>
      </c>
      <c r="E963" s="58" t="str">
        <f t="shared" si="102"/>
        <v>Justin</v>
      </c>
      <c r="F963" s="58" t="str">
        <f t="shared" si="103"/>
        <v>Smith</v>
      </c>
      <c r="G963" s="58" t="str">
        <f t="shared" si="104"/>
        <v>Men Senior</v>
      </c>
      <c r="H963" s="58" t="str">
        <f t="shared" si="105"/>
        <v>xWalvis Bay</v>
      </c>
      <c r="I963" s="92"/>
      <c r="J963" s="92" t="s">
        <v>1355</v>
      </c>
      <c r="K963" s="92">
        <v>113</v>
      </c>
      <c r="L963" s="91">
        <f t="shared" si="106"/>
        <v>6.6</v>
      </c>
      <c r="M963" s="91">
        <f t="shared" si="107"/>
        <v>6.6</v>
      </c>
    </row>
    <row r="964" spans="1:13" x14ac:dyDescent="0.2">
      <c r="A964" s="60" t="s">
        <v>2028</v>
      </c>
      <c r="B964" s="59">
        <v>44303</v>
      </c>
      <c r="C964" s="60" t="s">
        <v>2029</v>
      </c>
      <c r="D964" s="92" t="s">
        <v>826</v>
      </c>
      <c r="E964" s="58" t="str">
        <f t="shared" si="102"/>
        <v xml:space="preserve">Emile </v>
      </c>
      <c r="F964" s="58" t="str">
        <f t="shared" si="103"/>
        <v>Van Heerden</v>
      </c>
      <c r="G964" s="58" t="str">
        <f t="shared" si="104"/>
        <v>Men Senior</v>
      </c>
      <c r="H964" s="58" t="str">
        <f t="shared" si="105"/>
        <v>Mako</v>
      </c>
      <c r="I964" s="92"/>
      <c r="J964" s="92"/>
      <c r="K964" s="92"/>
      <c r="L964" s="91" t="str">
        <f t="shared" si="106"/>
        <v/>
      </c>
      <c r="M964" s="91" t="str">
        <f t="shared" si="107"/>
        <v/>
      </c>
    </row>
    <row r="965" spans="1:13" x14ac:dyDescent="0.2">
      <c r="A965" s="60" t="s">
        <v>2028</v>
      </c>
      <c r="B965" s="59">
        <v>44303</v>
      </c>
      <c r="C965" s="60" t="s">
        <v>2029</v>
      </c>
      <c r="D965" s="92" t="s">
        <v>732</v>
      </c>
      <c r="E965" s="58" t="str">
        <f t="shared" si="102"/>
        <v>Kyle</v>
      </c>
      <c r="F965" s="58" t="str">
        <f t="shared" si="103"/>
        <v>Adams</v>
      </c>
      <c r="G965" s="58" t="str">
        <f t="shared" si="104"/>
        <v>Men Senior</v>
      </c>
      <c r="H965" s="58" t="str">
        <f t="shared" si="105"/>
        <v>Mako</v>
      </c>
      <c r="I965" s="92"/>
      <c r="J965" s="92"/>
      <c r="K965" s="92"/>
      <c r="L965" s="91" t="str">
        <f t="shared" si="106"/>
        <v/>
      </c>
      <c r="M965" s="91" t="str">
        <f t="shared" si="107"/>
        <v/>
      </c>
    </row>
    <row r="966" spans="1:13" x14ac:dyDescent="0.2">
      <c r="A966" s="60" t="s">
        <v>2028</v>
      </c>
      <c r="B966" s="59">
        <v>44303</v>
      </c>
      <c r="C966" s="60" t="s">
        <v>2029</v>
      </c>
      <c r="D966" s="92" t="s">
        <v>535</v>
      </c>
      <c r="E966" s="58" t="str">
        <f t="shared" si="102"/>
        <v>Johan</v>
      </c>
      <c r="F966" s="58" t="str">
        <f t="shared" si="103"/>
        <v>van Wyk</v>
      </c>
      <c r="G966" s="58" t="str">
        <f t="shared" si="104"/>
        <v>Men Veteran</v>
      </c>
      <c r="H966" s="58" t="str">
        <f t="shared" si="105"/>
        <v>Mako</v>
      </c>
      <c r="I966" s="92"/>
      <c r="J966" s="92"/>
      <c r="K966" s="92"/>
      <c r="L966" s="91" t="str">
        <f t="shared" si="106"/>
        <v/>
      </c>
      <c r="M966" s="91" t="str">
        <f t="shared" si="107"/>
        <v/>
      </c>
    </row>
    <row r="967" spans="1:13" x14ac:dyDescent="0.2">
      <c r="A967" s="60" t="s">
        <v>2028</v>
      </c>
      <c r="B967" s="59">
        <v>44303</v>
      </c>
      <c r="C967" s="60" t="s">
        <v>2029</v>
      </c>
      <c r="D967" s="92" t="s">
        <v>1063</v>
      </c>
      <c r="E967" s="58" t="str">
        <f t="shared" si="102"/>
        <v>Franco</v>
      </c>
      <c r="F967" s="58" t="str">
        <f t="shared" si="103"/>
        <v>Badenhorst</v>
      </c>
      <c r="G967" s="58" t="str">
        <f t="shared" si="104"/>
        <v>Men Senior</v>
      </c>
      <c r="H967" s="58" t="str">
        <f t="shared" si="105"/>
        <v>Mako</v>
      </c>
      <c r="I967" s="92"/>
      <c r="J967" s="92"/>
      <c r="K967" s="92"/>
      <c r="L967" s="91" t="str">
        <f t="shared" si="106"/>
        <v/>
      </c>
      <c r="M967" s="91" t="str">
        <f t="shared" si="107"/>
        <v/>
      </c>
    </row>
    <row r="968" spans="1:13" x14ac:dyDescent="0.2">
      <c r="A968" s="60" t="s">
        <v>2028</v>
      </c>
      <c r="B968" s="59">
        <v>44303</v>
      </c>
      <c r="C968" s="60" t="s">
        <v>2029</v>
      </c>
      <c r="D968" s="92" t="s">
        <v>1644</v>
      </c>
      <c r="E968" s="58" t="str">
        <f t="shared" si="102"/>
        <v>Megan</v>
      </c>
      <c r="F968" s="58" t="str">
        <f t="shared" si="103"/>
        <v>Connoway</v>
      </c>
      <c r="G968" s="58" t="str">
        <f t="shared" si="104"/>
        <v>Ladies Senior</v>
      </c>
      <c r="H968" s="58" t="str">
        <f t="shared" si="105"/>
        <v>xMako</v>
      </c>
      <c r="I968" s="92"/>
      <c r="J968" s="92"/>
      <c r="K968" s="92"/>
      <c r="L968" s="91" t="str">
        <f t="shared" si="106"/>
        <v/>
      </c>
      <c r="M968" s="91" t="str">
        <f t="shared" si="107"/>
        <v/>
      </c>
    </row>
    <row r="969" spans="1:13" x14ac:dyDescent="0.2">
      <c r="A969" s="60" t="s">
        <v>2028</v>
      </c>
      <c r="B969" s="59">
        <v>44303</v>
      </c>
      <c r="C969" s="60" t="s">
        <v>2029</v>
      </c>
      <c r="D969" s="92" t="s">
        <v>502</v>
      </c>
      <c r="E969" s="58" t="str">
        <f t="shared" si="102"/>
        <v>Marco</v>
      </c>
      <c r="F969" s="58" t="str">
        <f t="shared" si="103"/>
        <v>Klein</v>
      </c>
      <c r="G969" s="58" t="str">
        <f t="shared" si="104"/>
        <v>Men Senior</v>
      </c>
      <c r="H969" s="58" t="str">
        <f t="shared" si="105"/>
        <v>Mako</v>
      </c>
      <c r="I969" s="92"/>
      <c r="J969" s="92" t="s">
        <v>1356</v>
      </c>
      <c r="K969" s="92">
        <v>112</v>
      </c>
      <c r="L969" s="91">
        <f t="shared" si="106"/>
        <v>5.5</v>
      </c>
      <c r="M969" s="91">
        <f t="shared" si="107"/>
        <v>5.5</v>
      </c>
    </row>
    <row r="970" spans="1:13" x14ac:dyDescent="0.2">
      <c r="A970" s="60" t="s">
        <v>2028</v>
      </c>
      <c r="B970" s="59">
        <v>44303</v>
      </c>
      <c r="C970" s="60" t="s">
        <v>2029</v>
      </c>
      <c r="D970" s="92" t="s">
        <v>1504</v>
      </c>
      <c r="E970" s="58" t="str">
        <f t="shared" si="102"/>
        <v>Angelique</v>
      </c>
      <c r="F970" s="58" t="str">
        <f t="shared" si="103"/>
        <v>Connoway</v>
      </c>
      <c r="G970" s="58" t="str">
        <f t="shared" si="104"/>
        <v>Ladies Senior</v>
      </c>
      <c r="H970" s="58" t="str">
        <f t="shared" si="105"/>
        <v>xMako</v>
      </c>
      <c r="I970" s="92"/>
      <c r="J970" s="92" t="s">
        <v>1356</v>
      </c>
      <c r="K970" s="92">
        <v>113</v>
      </c>
      <c r="L970" s="91">
        <f t="shared" si="106"/>
        <v>5.7</v>
      </c>
      <c r="M970" s="91">
        <f t="shared" si="107"/>
        <v>5.7</v>
      </c>
    </row>
    <row r="971" spans="1:13" x14ac:dyDescent="0.2">
      <c r="A971" s="60" t="s">
        <v>2028</v>
      </c>
      <c r="B971" s="59">
        <v>44303</v>
      </c>
      <c r="C971" s="60" t="s">
        <v>2029</v>
      </c>
      <c r="D971" s="92" t="s">
        <v>1504</v>
      </c>
      <c r="E971" s="58" t="str">
        <f t="shared" si="102"/>
        <v>Angelique</v>
      </c>
      <c r="F971" s="58" t="str">
        <f t="shared" si="103"/>
        <v>Connoway</v>
      </c>
      <c r="G971" s="58" t="str">
        <f t="shared" si="104"/>
        <v>Ladies Senior</v>
      </c>
      <c r="H971" s="58" t="str">
        <f t="shared" si="105"/>
        <v>xMako</v>
      </c>
      <c r="I971" s="92"/>
      <c r="J971" s="92" t="s">
        <v>20</v>
      </c>
      <c r="K971" s="92">
        <v>71</v>
      </c>
      <c r="L971" s="91">
        <f t="shared" si="106"/>
        <v>1.3</v>
      </c>
      <c r="M971" s="91">
        <f t="shared" si="107"/>
        <v>1.3</v>
      </c>
    </row>
    <row r="972" spans="1:13" x14ac:dyDescent="0.2">
      <c r="A972" s="60" t="s">
        <v>2028</v>
      </c>
      <c r="B972" s="59">
        <v>44303</v>
      </c>
      <c r="C972" s="60" t="s">
        <v>2029</v>
      </c>
      <c r="D972" s="92" t="s">
        <v>1120</v>
      </c>
      <c r="E972" s="58" t="str">
        <f t="shared" si="102"/>
        <v>Rudi(Jnr.)</v>
      </c>
      <c r="F972" s="58" t="str">
        <f t="shared" si="103"/>
        <v>Swartz</v>
      </c>
      <c r="G972" s="58" t="str">
        <f t="shared" si="104"/>
        <v>Men U/16</v>
      </c>
      <c r="H972" s="58" t="str">
        <f t="shared" si="105"/>
        <v>Mako</v>
      </c>
      <c r="I972" s="92"/>
      <c r="J972" s="92" t="s">
        <v>1350</v>
      </c>
      <c r="K972" s="92">
        <v>151</v>
      </c>
      <c r="L972" s="91">
        <f t="shared" si="106"/>
        <v>44.8</v>
      </c>
      <c r="M972" s="91">
        <f t="shared" si="107"/>
        <v>44.8</v>
      </c>
    </row>
    <row r="973" spans="1:13" x14ac:dyDescent="0.2">
      <c r="A973" s="60" t="s">
        <v>2028</v>
      </c>
      <c r="B973" s="59">
        <v>44303</v>
      </c>
      <c r="C973" s="60" t="s">
        <v>2029</v>
      </c>
      <c r="D973" s="92" t="s">
        <v>704</v>
      </c>
      <c r="E973" s="58" t="str">
        <f t="shared" si="102"/>
        <v>Leigh</v>
      </c>
      <c r="F973" s="58" t="str">
        <f t="shared" si="103"/>
        <v>Skoppelitus</v>
      </c>
      <c r="G973" s="58" t="str">
        <f t="shared" si="104"/>
        <v>Men Senior</v>
      </c>
      <c r="H973" s="58" t="str">
        <f t="shared" si="105"/>
        <v>Mako</v>
      </c>
      <c r="I973" s="92"/>
      <c r="J973" s="92" t="s">
        <v>1355</v>
      </c>
      <c r="K973" s="92">
        <v>112</v>
      </c>
      <c r="L973" s="91">
        <f t="shared" si="106"/>
        <v>6.4</v>
      </c>
      <c r="M973" s="91">
        <f t="shared" si="107"/>
        <v>6.4</v>
      </c>
    </row>
    <row r="974" spans="1:13" x14ac:dyDescent="0.2">
      <c r="A974" s="60" t="s">
        <v>2028</v>
      </c>
      <c r="B974" s="59">
        <v>44303</v>
      </c>
      <c r="C974" s="60" t="s">
        <v>2029</v>
      </c>
      <c r="D974" s="92" t="s">
        <v>704</v>
      </c>
      <c r="E974" s="58" t="str">
        <f t="shared" si="102"/>
        <v>Leigh</v>
      </c>
      <c r="F974" s="58" t="str">
        <f t="shared" si="103"/>
        <v>Skoppelitus</v>
      </c>
      <c r="G974" s="58" t="str">
        <f t="shared" si="104"/>
        <v>Men Senior</v>
      </c>
      <c r="H974" s="58" t="str">
        <f t="shared" si="105"/>
        <v>Mako</v>
      </c>
      <c r="I974" s="92"/>
      <c r="J974" s="92" t="s">
        <v>1355</v>
      </c>
      <c r="K974" s="92">
        <v>91</v>
      </c>
      <c r="L974" s="91">
        <f t="shared" si="106"/>
        <v>3.1</v>
      </c>
      <c r="M974" s="91">
        <f t="shared" si="107"/>
        <v>3.1</v>
      </c>
    </row>
    <row r="975" spans="1:13" x14ac:dyDescent="0.2">
      <c r="A975" s="60" t="s">
        <v>2028</v>
      </c>
      <c r="B975" s="59">
        <v>44303</v>
      </c>
      <c r="C975" s="60" t="s">
        <v>2029</v>
      </c>
      <c r="D975" s="92" t="s">
        <v>1062</v>
      </c>
      <c r="E975" s="58" t="str">
        <f t="shared" si="102"/>
        <v>Jorg</v>
      </c>
      <c r="F975" s="58" t="str">
        <f t="shared" si="103"/>
        <v>Walder</v>
      </c>
      <c r="G975" s="58" t="str">
        <f t="shared" si="104"/>
        <v>Men Master</v>
      </c>
      <c r="H975" s="58" t="str">
        <f t="shared" si="105"/>
        <v>Mako</v>
      </c>
      <c r="I975" s="92"/>
      <c r="J975" s="92" t="s">
        <v>1349</v>
      </c>
      <c r="K975" s="92">
        <v>159</v>
      </c>
      <c r="L975" s="91">
        <f t="shared" si="106"/>
        <v>54.8</v>
      </c>
      <c r="M975" s="91">
        <f t="shared" si="107"/>
        <v>54.8</v>
      </c>
    </row>
    <row r="976" spans="1:13" x14ac:dyDescent="0.2">
      <c r="A976" s="60" t="s">
        <v>2028</v>
      </c>
      <c r="B976" s="59">
        <v>44303</v>
      </c>
      <c r="C976" s="60" t="s">
        <v>2029</v>
      </c>
      <c r="D976" s="92" t="s">
        <v>734</v>
      </c>
      <c r="E976" s="58" t="str">
        <f t="shared" si="102"/>
        <v>Herbert</v>
      </c>
      <c r="F976" s="58" t="str">
        <f t="shared" si="103"/>
        <v>Schmidlin</v>
      </c>
      <c r="G976" s="58" t="str">
        <f t="shared" si="104"/>
        <v>Men Master</v>
      </c>
      <c r="H976" s="58" t="str">
        <f t="shared" si="105"/>
        <v>Mako</v>
      </c>
      <c r="I976" s="92" t="s">
        <v>22</v>
      </c>
      <c r="J976" s="92"/>
      <c r="K976" s="92">
        <v>50</v>
      </c>
      <c r="L976" s="91">
        <f t="shared" si="106"/>
        <v>1.7</v>
      </c>
      <c r="M976" s="91">
        <f t="shared" si="107"/>
        <v>1.7</v>
      </c>
    </row>
    <row r="977" spans="1:13" x14ac:dyDescent="0.2">
      <c r="A977" s="60" t="s">
        <v>2028</v>
      </c>
      <c r="B977" s="59">
        <v>44303</v>
      </c>
      <c r="C977" s="60" t="s">
        <v>2029</v>
      </c>
      <c r="D977" s="92" t="s">
        <v>1143</v>
      </c>
      <c r="E977" s="58" t="str">
        <f t="shared" si="102"/>
        <v>Murray</v>
      </c>
      <c r="F977" s="58" t="str">
        <f t="shared" si="103"/>
        <v>Lewis</v>
      </c>
      <c r="G977" s="58" t="str">
        <f t="shared" si="104"/>
        <v>Men Veteran</v>
      </c>
      <c r="H977" s="58" t="str">
        <f t="shared" si="105"/>
        <v>Mako</v>
      </c>
      <c r="I977" s="92"/>
      <c r="J977" s="92" t="s">
        <v>10</v>
      </c>
      <c r="K977" s="92">
        <v>40</v>
      </c>
      <c r="L977" s="91">
        <f t="shared" si="106"/>
        <v>1</v>
      </c>
      <c r="M977" s="91">
        <f t="shared" si="107"/>
        <v>1</v>
      </c>
    </row>
    <row r="978" spans="1:13" x14ac:dyDescent="0.2">
      <c r="A978" s="60" t="s">
        <v>2028</v>
      </c>
      <c r="B978" s="59">
        <v>44303</v>
      </c>
      <c r="C978" s="60" t="s">
        <v>2029</v>
      </c>
      <c r="D978" s="92" t="s">
        <v>1143</v>
      </c>
      <c r="E978" s="58" t="str">
        <f t="shared" si="102"/>
        <v>Murray</v>
      </c>
      <c r="F978" s="58" t="str">
        <f t="shared" si="103"/>
        <v>Lewis</v>
      </c>
      <c r="G978" s="58" t="str">
        <f t="shared" si="104"/>
        <v>Men Veteran</v>
      </c>
      <c r="H978" s="58" t="str">
        <f t="shared" si="105"/>
        <v>Mako</v>
      </c>
      <c r="I978" s="92"/>
      <c r="J978" s="92" t="s">
        <v>1355</v>
      </c>
      <c r="K978" s="92">
        <v>92</v>
      </c>
      <c r="L978" s="91">
        <f t="shared" si="106"/>
        <v>3.3</v>
      </c>
      <c r="M978" s="91">
        <f t="shared" si="107"/>
        <v>3.3</v>
      </c>
    </row>
    <row r="979" spans="1:13" x14ac:dyDescent="0.2">
      <c r="A979" s="60" t="s">
        <v>2028</v>
      </c>
      <c r="B979" s="59">
        <v>44303</v>
      </c>
      <c r="C979" s="60" t="s">
        <v>2029</v>
      </c>
      <c r="D979" s="92" t="s">
        <v>1143</v>
      </c>
      <c r="E979" s="58" t="str">
        <f t="shared" si="102"/>
        <v>Murray</v>
      </c>
      <c r="F979" s="58" t="str">
        <f t="shared" si="103"/>
        <v>Lewis</v>
      </c>
      <c r="G979" s="58" t="str">
        <f t="shared" si="104"/>
        <v>Men Veteran</v>
      </c>
      <c r="H979" s="58" t="str">
        <f t="shared" si="105"/>
        <v>Mako</v>
      </c>
      <c r="I979" s="92"/>
      <c r="J979" s="92" t="s">
        <v>1355</v>
      </c>
      <c r="K979" s="92">
        <v>98</v>
      </c>
      <c r="L979" s="91">
        <f t="shared" si="106"/>
        <v>4</v>
      </c>
      <c r="M979" s="91">
        <f t="shared" si="107"/>
        <v>4</v>
      </c>
    </row>
    <row r="980" spans="1:13" x14ac:dyDescent="0.2">
      <c r="A980" s="60" t="s">
        <v>2028</v>
      </c>
      <c r="B980" s="59">
        <v>44303</v>
      </c>
      <c r="C980" s="60" t="s">
        <v>2029</v>
      </c>
      <c r="D980" s="92" t="s">
        <v>1143</v>
      </c>
      <c r="E980" s="58" t="str">
        <f t="shared" si="102"/>
        <v>Murray</v>
      </c>
      <c r="F980" s="58" t="str">
        <f t="shared" si="103"/>
        <v>Lewis</v>
      </c>
      <c r="G980" s="58" t="str">
        <f t="shared" si="104"/>
        <v>Men Veteran</v>
      </c>
      <c r="H980" s="58" t="str">
        <f t="shared" si="105"/>
        <v>Mako</v>
      </c>
      <c r="I980" s="92"/>
      <c r="J980" s="92" t="s">
        <v>1355</v>
      </c>
      <c r="K980" s="92">
        <v>87</v>
      </c>
      <c r="L980" s="91">
        <f t="shared" si="106"/>
        <v>2.7</v>
      </c>
      <c r="M980" s="91">
        <f t="shared" si="107"/>
        <v>2.7</v>
      </c>
    </row>
    <row r="981" spans="1:13" x14ac:dyDescent="0.2">
      <c r="A981" s="60" t="s">
        <v>2028</v>
      </c>
      <c r="B981" s="59">
        <v>44303</v>
      </c>
      <c r="C981" s="60" t="s">
        <v>2029</v>
      </c>
      <c r="D981" s="92" t="s">
        <v>1143</v>
      </c>
      <c r="E981" s="58" t="str">
        <f t="shared" si="102"/>
        <v>Murray</v>
      </c>
      <c r="F981" s="58" t="str">
        <f t="shared" si="103"/>
        <v>Lewis</v>
      </c>
      <c r="G981" s="58" t="str">
        <f t="shared" si="104"/>
        <v>Men Veteran</v>
      </c>
      <c r="H981" s="58" t="str">
        <f t="shared" si="105"/>
        <v>Mako</v>
      </c>
      <c r="I981" s="92"/>
      <c r="J981" s="92" t="s">
        <v>1355</v>
      </c>
      <c r="K981" s="92">
        <v>86</v>
      </c>
      <c r="L981" s="91">
        <f t="shared" si="106"/>
        <v>2.6</v>
      </c>
      <c r="M981" s="91">
        <f t="shared" si="107"/>
        <v>2.6</v>
      </c>
    </row>
    <row r="982" spans="1:13" x14ac:dyDescent="0.2">
      <c r="A982" s="60" t="s">
        <v>2028</v>
      </c>
      <c r="B982" s="59">
        <v>44303</v>
      </c>
      <c r="C982" s="60" t="s">
        <v>2029</v>
      </c>
      <c r="D982" s="92" t="s">
        <v>519</v>
      </c>
      <c r="E982" s="58" t="str">
        <f t="shared" si="102"/>
        <v>Johan</v>
      </c>
      <c r="F982" s="58" t="str">
        <f t="shared" si="103"/>
        <v>Visser</v>
      </c>
      <c r="G982" s="58" t="str">
        <f t="shared" si="104"/>
        <v>Men Senior</v>
      </c>
      <c r="H982" s="58" t="str">
        <f t="shared" si="105"/>
        <v>Mako</v>
      </c>
      <c r="I982" s="92"/>
      <c r="J982" s="92" t="s">
        <v>1355</v>
      </c>
      <c r="K982" s="92">
        <v>135</v>
      </c>
      <c r="L982" s="91">
        <f t="shared" si="106"/>
        <v>12.1</v>
      </c>
      <c r="M982" s="91">
        <f t="shared" si="107"/>
        <v>12.1</v>
      </c>
    </row>
    <row r="983" spans="1:13" x14ac:dyDescent="0.2">
      <c r="A983" s="60" t="s">
        <v>2028</v>
      </c>
      <c r="B983" s="59">
        <v>44303</v>
      </c>
      <c r="C983" s="60" t="s">
        <v>2029</v>
      </c>
      <c r="D983" s="92" t="s">
        <v>519</v>
      </c>
      <c r="E983" s="58" t="str">
        <f t="shared" si="102"/>
        <v>Johan</v>
      </c>
      <c r="F983" s="58" t="str">
        <f t="shared" si="103"/>
        <v>Visser</v>
      </c>
      <c r="G983" s="58" t="str">
        <f t="shared" si="104"/>
        <v>Men Senior</v>
      </c>
      <c r="H983" s="58" t="str">
        <f t="shared" si="105"/>
        <v>Mako</v>
      </c>
      <c r="I983" s="92"/>
      <c r="J983" s="92" t="s">
        <v>10</v>
      </c>
      <c r="K983" s="92">
        <v>41</v>
      </c>
      <c r="L983" s="91">
        <f t="shared" si="106"/>
        <v>1.1000000000000001</v>
      </c>
      <c r="M983" s="91">
        <f t="shared" si="107"/>
        <v>1.1000000000000001</v>
      </c>
    </row>
    <row r="984" spans="1:13" x14ac:dyDescent="0.2">
      <c r="A984" s="60" t="s">
        <v>2028</v>
      </c>
      <c r="B984" s="59">
        <v>44303</v>
      </c>
      <c r="C984" s="60" t="s">
        <v>2029</v>
      </c>
      <c r="D984" s="92" t="s">
        <v>519</v>
      </c>
      <c r="E984" s="58" t="str">
        <f t="shared" si="102"/>
        <v>Johan</v>
      </c>
      <c r="F984" s="58" t="str">
        <f t="shared" si="103"/>
        <v>Visser</v>
      </c>
      <c r="G984" s="58" t="str">
        <f t="shared" si="104"/>
        <v>Men Senior</v>
      </c>
      <c r="H984" s="58" t="str">
        <f t="shared" si="105"/>
        <v>Mako</v>
      </c>
      <c r="I984" s="92"/>
      <c r="J984" s="92" t="s">
        <v>1349</v>
      </c>
      <c r="K984" s="92">
        <v>156</v>
      </c>
      <c r="L984" s="91">
        <f t="shared" si="106"/>
        <v>51.7</v>
      </c>
      <c r="M984" s="91">
        <f t="shared" si="107"/>
        <v>51.7</v>
      </c>
    </row>
    <row r="985" spans="1:13" x14ac:dyDescent="0.2">
      <c r="A985" s="60" t="s">
        <v>2028</v>
      </c>
      <c r="B985" s="59">
        <v>44303</v>
      </c>
      <c r="C985" s="60" t="s">
        <v>2029</v>
      </c>
      <c r="D985" s="92" t="s">
        <v>557</v>
      </c>
      <c r="E985" s="58" t="str">
        <f t="shared" si="102"/>
        <v>Jeri</v>
      </c>
      <c r="F985" s="58" t="str">
        <f t="shared" si="103"/>
        <v>Drake</v>
      </c>
      <c r="G985" s="58" t="str">
        <f t="shared" si="104"/>
        <v>Men Grand Masters</v>
      </c>
      <c r="H985" s="58" t="str">
        <f t="shared" si="105"/>
        <v>Mako</v>
      </c>
      <c r="I985" s="92"/>
      <c r="J985" s="92" t="s">
        <v>1355</v>
      </c>
      <c r="K985" s="92">
        <v>107</v>
      </c>
      <c r="L985" s="91">
        <f t="shared" si="106"/>
        <v>5.5</v>
      </c>
      <c r="M985" s="91">
        <f t="shared" si="107"/>
        <v>5.5</v>
      </c>
    </row>
    <row r="986" spans="1:13" x14ac:dyDescent="0.2">
      <c r="A986" s="60" t="s">
        <v>2028</v>
      </c>
      <c r="B986" s="59">
        <v>44303</v>
      </c>
      <c r="C986" s="60" t="s">
        <v>2029</v>
      </c>
      <c r="D986" s="92" t="s">
        <v>685</v>
      </c>
      <c r="E986" s="58" t="str">
        <f t="shared" si="102"/>
        <v>Sue</v>
      </c>
      <c r="F986" s="58" t="str">
        <f t="shared" si="103"/>
        <v>Drake</v>
      </c>
      <c r="G986" s="58" t="str">
        <f t="shared" si="104"/>
        <v>Ladies Grand Masters</v>
      </c>
      <c r="H986" s="58" t="str">
        <f t="shared" si="105"/>
        <v>Mako</v>
      </c>
      <c r="I986" s="92"/>
      <c r="J986" s="92" t="s">
        <v>20</v>
      </c>
      <c r="K986" s="92">
        <v>71</v>
      </c>
      <c r="L986" s="91">
        <f t="shared" si="106"/>
        <v>1.3</v>
      </c>
      <c r="M986" s="91">
        <f t="shared" si="107"/>
        <v>1.3</v>
      </c>
    </row>
    <row r="987" spans="1:13" x14ac:dyDescent="0.2">
      <c r="A987" s="60" t="s">
        <v>2028</v>
      </c>
      <c r="B987" s="59">
        <v>44303</v>
      </c>
      <c r="C987" s="60" t="s">
        <v>2029</v>
      </c>
      <c r="D987" s="92" t="s">
        <v>685</v>
      </c>
      <c r="E987" s="58" t="str">
        <f t="shared" si="102"/>
        <v>Sue</v>
      </c>
      <c r="F987" s="58" t="str">
        <f t="shared" si="103"/>
        <v>Drake</v>
      </c>
      <c r="G987" s="58" t="str">
        <f t="shared" si="104"/>
        <v>Ladies Grand Masters</v>
      </c>
      <c r="H987" s="58" t="str">
        <f t="shared" si="105"/>
        <v>Mako</v>
      </c>
      <c r="I987" s="92"/>
      <c r="J987" s="92" t="s">
        <v>20</v>
      </c>
      <c r="K987" s="92">
        <v>73</v>
      </c>
      <c r="L987" s="91">
        <f t="shared" si="106"/>
        <v>1.4</v>
      </c>
      <c r="M987" s="91">
        <f t="shared" si="107"/>
        <v>1.4</v>
      </c>
    </row>
    <row r="988" spans="1:13" x14ac:dyDescent="0.2">
      <c r="A988" s="60" t="s">
        <v>2028</v>
      </c>
      <c r="B988" s="59">
        <v>44303</v>
      </c>
      <c r="C988" s="60" t="s">
        <v>2029</v>
      </c>
      <c r="D988" s="92" t="s">
        <v>524</v>
      </c>
      <c r="E988" s="58" t="str">
        <f t="shared" si="102"/>
        <v>Andrew</v>
      </c>
      <c r="F988" s="58" t="str">
        <f t="shared" si="103"/>
        <v>Van Der Westhuizen</v>
      </c>
      <c r="G988" s="58" t="str">
        <f t="shared" si="104"/>
        <v>Men Veteran</v>
      </c>
      <c r="H988" s="58" t="str">
        <f t="shared" si="105"/>
        <v>Mako</v>
      </c>
      <c r="I988" s="92"/>
      <c r="J988" s="92" t="s">
        <v>1382</v>
      </c>
      <c r="K988" s="92">
        <v>64</v>
      </c>
      <c r="L988" s="91">
        <f t="shared" si="106"/>
        <v>3.8</v>
      </c>
      <c r="M988" s="91">
        <f t="shared" si="107"/>
        <v>3.8</v>
      </c>
    </row>
    <row r="989" spans="1:13" x14ac:dyDescent="0.2">
      <c r="A989" s="60" t="s">
        <v>2028</v>
      </c>
      <c r="B989" s="59">
        <v>44303</v>
      </c>
      <c r="C989" s="60" t="s">
        <v>2029</v>
      </c>
      <c r="D989" s="92" t="s">
        <v>627</v>
      </c>
      <c r="E989" s="58" t="str">
        <f t="shared" si="102"/>
        <v>Kiepie</v>
      </c>
      <c r="F989" s="58" t="str">
        <f t="shared" si="103"/>
        <v>Burger</v>
      </c>
      <c r="G989" s="58" t="str">
        <f t="shared" si="104"/>
        <v>Men Veteran</v>
      </c>
      <c r="H989" s="58" t="str">
        <f t="shared" si="105"/>
        <v>Mako</v>
      </c>
      <c r="I989" s="92" t="s">
        <v>19</v>
      </c>
      <c r="J989" s="92"/>
      <c r="K989" s="92">
        <v>56</v>
      </c>
      <c r="L989" s="91">
        <f t="shared" si="106"/>
        <v>1.8</v>
      </c>
      <c r="M989" s="91">
        <f t="shared" si="107"/>
        <v>1.8</v>
      </c>
    </row>
    <row r="990" spans="1:13" x14ac:dyDescent="0.2">
      <c r="A990" s="60" t="s">
        <v>2028</v>
      </c>
      <c r="B990" s="59">
        <v>44303</v>
      </c>
      <c r="C990" s="60" t="s">
        <v>2029</v>
      </c>
      <c r="D990" s="92" t="s">
        <v>627</v>
      </c>
      <c r="E990" s="58" t="str">
        <f t="shared" si="102"/>
        <v>Kiepie</v>
      </c>
      <c r="F990" s="58" t="str">
        <f t="shared" si="103"/>
        <v>Burger</v>
      </c>
      <c r="G990" s="58" t="str">
        <f t="shared" si="104"/>
        <v>Men Veteran</v>
      </c>
      <c r="H990" s="58" t="str">
        <f t="shared" si="105"/>
        <v>Mako</v>
      </c>
      <c r="I990" s="92"/>
      <c r="J990" s="92" t="s">
        <v>1350</v>
      </c>
      <c r="K990" s="92">
        <v>157</v>
      </c>
      <c r="L990" s="91">
        <f t="shared" si="106"/>
        <v>50.6</v>
      </c>
      <c r="M990" s="91">
        <f t="shared" si="107"/>
        <v>50.6</v>
      </c>
    </row>
    <row r="991" spans="1:13" x14ac:dyDescent="0.2">
      <c r="A991" s="60" t="s">
        <v>2028</v>
      </c>
      <c r="B991" s="59">
        <v>44303</v>
      </c>
      <c r="C991" s="60" t="s">
        <v>2029</v>
      </c>
      <c r="D991" s="92" t="s">
        <v>581</v>
      </c>
      <c r="E991" s="58" t="str">
        <f t="shared" si="102"/>
        <v>John-John</v>
      </c>
      <c r="F991" s="58" t="str">
        <f t="shared" si="103"/>
        <v>Warrington</v>
      </c>
      <c r="G991" s="58" t="str">
        <f t="shared" si="104"/>
        <v>Men Veteran</v>
      </c>
      <c r="H991" s="58" t="str">
        <f t="shared" si="105"/>
        <v>Mako</v>
      </c>
      <c r="I991" s="92"/>
      <c r="J991" s="92" t="s">
        <v>1355</v>
      </c>
      <c r="K991" s="92">
        <v>111</v>
      </c>
      <c r="L991" s="91">
        <f t="shared" si="106"/>
        <v>6.2</v>
      </c>
      <c r="M991" s="91">
        <f t="shared" si="107"/>
        <v>6.2</v>
      </c>
    </row>
    <row r="992" spans="1:13" x14ac:dyDescent="0.2">
      <c r="A992" s="60" t="s">
        <v>2028</v>
      </c>
      <c r="B992" s="59">
        <v>44303</v>
      </c>
      <c r="C992" s="60" t="s">
        <v>2029</v>
      </c>
      <c r="D992" s="92" t="s">
        <v>581</v>
      </c>
      <c r="E992" s="58" t="str">
        <f t="shared" si="102"/>
        <v>John-John</v>
      </c>
      <c r="F992" s="58" t="str">
        <f t="shared" si="103"/>
        <v>Warrington</v>
      </c>
      <c r="G992" s="58" t="str">
        <f t="shared" si="104"/>
        <v>Men Veteran</v>
      </c>
      <c r="H992" s="58" t="str">
        <f t="shared" si="105"/>
        <v>Mako</v>
      </c>
      <c r="I992" s="92"/>
      <c r="J992" s="92" t="s">
        <v>1355</v>
      </c>
      <c r="K992" s="92">
        <v>109</v>
      </c>
      <c r="L992" s="91">
        <f t="shared" si="106"/>
        <v>5.8</v>
      </c>
      <c r="M992" s="91">
        <f t="shared" si="107"/>
        <v>5.8</v>
      </c>
    </row>
    <row r="993" spans="1:13" x14ac:dyDescent="0.2">
      <c r="A993" s="60" t="s">
        <v>2028</v>
      </c>
      <c r="B993" s="59">
        <v>44303</v>
      </c>
      <c r="C993" s="60" t="s">
        <v>2029</v>
      </c>
      <c r="D993" s="92" t="s">
        <v>581</v>
      </c>
      <c r="E993" s="58" t="str">
        <f t="shared" si="102"/>
        <v>John-John</v>
      </c>
      <c r="F993" s="58" t="str">
        <f t="shared" si="103"/>
        <v>Warrington</v>
      </c>
      <c r="G993" s="58" t="str">
        <f t="shared" si="104"/>
        <v>Men Veteran</v>
      </c>
      <c r="H993" s="58" t="str">
        <f t="shared" si="105"/>
        <v>Mako</v>
      </c>
      <c r="I993" s="92"/>
      <c r="J993" s="92" t="s">
        <v>1355</v>
      </c>
      <c r="K993" s="92">
        <v>143</v>
      </c>
      <c r="L993" s="91">
        <f t="shared" si="106"/>
        <v>14.8</v>
      </c>
      <c r="M993" s="91">
        <f t="shared" si="107"/>
        <v>14.8</v>
      </c>
    </row>
    <row r="994" spans="1:13" x14ac:dyDescent="0.2">
      <c r="A994" s="60" t="s">
        <v>2028</v>
      </c>
      <c r="B994" s="59">
        <v>44303</v>
      </c>
      <c r="C994" s="60" t="s">
        <v>2029</v>
      </c>
      <c r="D994" s="92" t="s">
        <v>581</v>
      </c>
      <c r="E994" s="58" t="str">
        <f t="shared" si="102"/>
        <v>John-John</v>
      </c>
      <c r="F994" s="58" t="str">
        <f t="shared" si="103"/>
        <v>Warrington</v>
      </c>
      <c r="G994" s="58" t="str">
        <f t="shared" si="104"/>
        <v>Men Veteran</v>
      </c>
      <c r="H994" s="58" t="str">
        <f t="shared" si="105"/>
        <v>Mako</v>
      </c>
      <c r="I994" s="92"/>
      <c r="J994" s="92" t="s">
        <v>1349</v>
      </c>
      <c r="K994" s="92">
        <v>150</v>
      </c>
      <c r="L994" s="91">
        <f t="shared" si="106"/>
        <v>45.7</v>
      </c>
      <c r="M994" s="91">
        <f t="shared" si="107"/>
        <v>45.7</v>
      </c>
    </row>
    <row r="995" spans="1:13" x14ac:dyDescent="0.2">
      <c r="A995" s="60" t="s">
        <v>2028</v>
      </c>
      <c r="B995" s="59">
        <v>44303</v>
      </c>
      <c r="C995" s="60" t="s">
        <v>2029</v>
      </c>
      <c r="D995" s="92" t="s">
        <v>536</v>
      </c>
      <c r="E995" s="58" t="str">
        <f t="shared" si="102"/>
        <v>Gunther</v>
      </c>
      <c r="F995" s="58" t="str">
        <f t="shared" si="103"/>
        <v>Doll</v>
      </c>
      <c r="G995" s="58" t="str">
        <f t="shared" si="104"/>
        <v>Men Senior</v>
      </c>
      <c r="H995" s="58" t="str">
        <f t="shared" si="105"/>
        <v>Mako</v>
      </c>
      <c r="I995" s="92"/>
      <c r="J995" s="92" t="s">
        <v>1355</v>
      </c>
      <c r="K995" s="92">
        <v>163</v>
      </c>
      <c r="L995" s="91">
        <f t="shared" si="106"/>
        <v>23.1</v>
      </c>
      <c r="M995" s="91">
        <f t="shared" si="107"/>
        <v>23.1</v>
      </c>
    </row>
    <row r="996" spans="1:13" x14ac:dyDescent="0.2">
      <c r="A996" s="60" t="s">
        <v>2041</v>
      </c>
      <c r="B996" s="59">
        <v>44352</v>
      </c>
      <c r="C996" s="60" t="s">
        <v>2042</v>
      </c>
      <c r="D996" s="92" t="s">
        <v>708</v>
      </c>
      <c r="E996" s="58" t="str">
        <f t="shared" si="102"/>
        <v>Adri</v>
      </c>
      <c r="F996" s="58" t="str">
        <f t="shared" si="103"/>
        <v>Roets</v>
      </c>
      <c r="G996" s="58" t="str">
        <f t="shared" si="104"/>
        <v>Men Master</v>
      </c>
      <c r="H996" s="58" t="str">
        <f t="shared" si="105"/>
        <v>Atlantic Angling Club</v>
      </c>
      <c r="I996" s="92"/>
      <c r="J996" s="92" t="s">
        <v>1355</v>
      </c>
      <c r="K996" s="92">
        <v>104</v>
      </c>
      <c r="L996" s="91">
        <f t="shared" si="106"/>
        <v>5</v>
      </c>
      <c r="M996" s="91">
        <f t="shared" si="107"/>
        <v>5</v>
      </c>
    </row>
    <row r="997" spans="1:13" x14ac:dyDescent="0.2">
      <c r="A997" s="60" t="s">
        <v>2041</v>
      </c>
      <c r="B997" s="59">
        <v>44352</v>
      </c>
      <c r="C997" s="60" t="s">
        <v>2042</v>
      </c>
      <c r="D997" s="92" t="s">
        <v>708</v>
      </c>
      <c r="E997" s="58" t="str">
        <f t="shared" si="102"/>
        <v>Adri</v>
      </c>
      <c r="F997" s="58" t="str">
        <f t="shared" si="103"/>
        <v>Roets</v>
      </c>
      <c r="G997" s="58" t="str">
        <f t="shared" si="104"/>
        <v>Men Master</v>
      </c>
      <c r="H997" s="58" t="str">
        <f t="shared" si="105"/>
        <v>Atlantic Angling Club</v>
      </c>
      <c r="I997" s="92"/>
      <c r="J997" s="92" t="s">
        <v>1355</v>
      </c>
      <c r="K997" s="92">
        <v>106</v>
      </c>
      <c r="L997" s="91">
        <f t="shared" si="106"/>
        <v>5.3</v>
      </c>
      <c r="M997" s="91">
        <f t="shared" si="107"/>
        <v>5.3</v>
      </c>
    </row>
    <row r="998" spans="1:13" x14ac:dyDescent="0.2">
      <c r="A998" s="60" t="s">
        <v>2041</v>
      </c>
      <c r="B998" s="59">
        <v>44352</v>
      </c>
      <c r="C998" s="60" t="s">
        <v>2042</v>
      </c>
      <c r="D998" s="92" t="s">
        <v>708</v>
      </c>
      <c r="E998" s="58" t="str">
        <f t="shared" si="102"/>
        <v>Adri</v>
      </c>
      <c r="F998" s="58" t="str">
        <f t="shared" si="103"/>
        <v>Roets</v>
      </c>
      <c r="G998" s="58" t="str">
        <f t="shared" si="104"/>
        <v>Men Master</v>
      </c>
      <c r="H998" s="58" t="str">
        <f t="shared" si="105"/>
        <v>Atlantic Angling Club</v>
      </c>
      <c r="I998" s="92"/>
      <c r="J998" s="92" t="s">
        <v>1355</v>
      </c>
      <c r="K998" s="92">
        <v>126</v>
      </c>
      <c r="L998" s="91">
        <f t="shared" si="106"/>
        <v>9.6</v>
      </c>
      <c r="M998" s="91">
        <f t="shared" si="107"/>
        <v>9.6</v>
      </c>
    </row>
    <row r="999" spans="1:13" x14ac:dyDescent="0.2">
      <c r="A999" s="60" t="s">
        <v>2041</v>
      </c>
      <c r="B999" s="59">
        <v>44352</v>
      </c>
      <c r="C999" s="60" t="s">
        <v>2042</v>
      </c>
      <c r="D999" s="92" t="s">
        <v>645</v>
      </c>
      <c r="E999" s="58" t="str">
        <f t="shared" si="102"/>
        <v>Hennie</v>
      </c>
      <c r="F999" s="58" t="str">
        <f t="shared" si="103"/>
        <v>Roets</v>
      </c>
      <c r="G999" s="58" t="str">
        <f t="shared" si="104"/>
        <v>Men Veteran</v>
      </c>
      <c r="H999" s="58" t="str">
        <f t="shared" si="105"/>
        <v>Atlantic Angling Club</v>
      </c>
      <c r="I999" s="92"/>
      <c r="J999" s="92" t="s">
        <v>1355</v>
      </c>
      <c r="K999" s="92">
        <v>152</v>
      </c>
      <c r="L999" s="91">
        <f t="shared" si="106"/>
        <v>18.2</v>
      </c>
      <c r="M999" s="91">
        <f t="shared" si="107"/>
        <v>18.2</v>
      </c>
    </row>
    <row r="1000" spans="1:13" x14ac:dyDescent="0.2">
      <c r="A1000" s="60" t="s">
        <v>2041</v>
      </c>
      <c r="B1000" s="59">
        <v>44352</v>
      </c>
      <c r="C1000" s="60" t="s">
        <v>2042</v>
      </c>
      <c r="D1000" s="92" t="s">
        <v>1642</v>
      </c>
      <c r="E1000" s="58" t="str">
        <f t="shared" si="102"/>
        <v>Stefano</v>
      </c>
      <c r="F1000" s="58" t="str">
        <f t="shared" si="103"/>
        <v>Strappazzon</v>
      </c>
      <c r="G1000" s="58" t="str">
        <f t="shared" si="104"/>
        <v>Men Veteran</v>
      </c>
      <c r="H1000" s="58" t="str">
        <f t="shared" si="105"/>
        <v>Atlantic Angling Club</v>
      </c>
      <c r="I1000" s="92"/>
      <c r="J1000" s="92"/>
      <c r="K1000" s="92"/>
      <c r="L1000" s="91" t="str">
        <f t="shared" si="106"/>
        <v/>
      </c>
      <c r="M1000" s="91" t="str">
        <f t="shared" si="107"/>
        <v/>
      </c>
    </row>
    <row r="1001" spans="1:13" x14ac:dyDescent="0.2">
      <c r="A1001" s="60" t="s">
        <v>2041</v>
      </c>
      <c r="B1001" s="59">
        <v>44352</v>
      </c>
      <c r="C1001" s="60" t="s">
        <v>2042</v>
      </c>
      <c r="D1001" s="92" t="s">
        <v>1218</v>
      </c>
      <c r="E1001" s="58" t="str">
        <f t="shared" si="102"/>
        <v>Karmen</v>
      </c>
      <c r="F1001" s="58" t="str">
        <f t="shared" si="103"/>
        <v>Mynhardt</v>
      </c>
      <c r="G1001" s="58" t="str">
        <f t="shared" si="104"/>
        <v>Ladies Master</v>
      </c>
      <c r="H1001" s="58" t="str">
        <f t="shared" si="105"/>
        <v>Atlantic Angling Club</v>
      </c>
      <c r="I1001" s="92"/>
      <c r="J1001" s="92"/>
      <c r="K1001" s="92"/>
      <c r="L1001" s="91" t="str">
        <f t="shared" si="106"/>
        <v/>
      </c>
      <c r="M1001" s="91" t="str">
        <f t="shared" si="107"/>
        <v/>
      </c>
    </row>
    <row r="1002" spans="1:13" x14ac:dyDescent="0.2">
      <c r="A1002" s="60" t="s">
        <v>2041</v>
      </c>
      <c r="B1002" s="59">
        <v>44352</v>
      </c>
      <c r="C1002" s="60" t="s">
        <v>2042</v>
      </c>
      <c r="D1002" s="92" t="s">
        <v>962</v>
      </c>
      <c r="E1002" s="58" t="str">
        <f t="shared" si="102"/>
        <v>Sarel</v>
      </c>
      <c r="F1002" s="58" t="str">
        <f t="shared" si="103"/>
        <v>Mynhardt</v>
      </c>
      <c r="G1002" s="58" t="str">
        <f t="shared" si="104"/>
        <v>Men Master</v>
      </c>
      <c r="H1002" s="58" t="str">
        <f t="shared" si="105"/>
        <v>Atlantic Angling Club</v>
      </c>
      <c r="I1002" s="92"/>
      <c r="J1002" s="92"/>
      <c r="K1002" s="92"/>
      <c r="L1002" s="91" t="str">
        <f t="shared" si="106"/>
        <v/>
      </c>
      <c r="M1002" s="91" t="str">
        <f t="shared" si="107"/>
        <v/>
      </c>
    </row>
    <row r="1003" spans="1:13" x14ac:dyDescent="0.2">
      <c r="A1003" s="60" t="s">
        <v>2041</v>
      </c>
      <c r="B1003" s="59">
        <v>44352</v>
      </c>
      <c r="C1003" s="60" t="s">
        <v>2042</v>
      </c>
      <c r="D1003" s="92" t="s">
        <v>523</v>
      </c>
      <c r="E1003" s="58" t="str">
        <f t="shared" si="102"/>
        <v>Jörg</v>
      </c>
      <c r="F1003" s="58" t="str">
        <f t="shared" si="103"/>
        <v>Walter</v>
      </c>
      <c r="G1003" s="58" t="str">
        <f t="shared" si="104"/>
        <v>Men Grand Masters</v>
      </c>
      <c r="H1003" s="58" t="str">
        <f t="shared" si="105"/>
        <v>Atlantic Angling Club</v>
      </c>
      <c r="I1003" s="92"/>
      <c r="J1003" s="92"/>
      <c r="K1003" s="92"/>
      <c r="L1003" s="91" t="str">
        <f t="shared" si="106"/>
        <v/>
      </c>
      <c r="M1003" s="91" t="str">
        <f t="shared" si="107"/>
        <v/>
      </c>
    </row>
    <row r="1004" spans="1:13" x14ac:dyDescent="0.2">
      <c r="A1004" s="60" t="s">
        <v>2041</v>
      </c>
      <c r="B1004" s="59">
        <v>44352</v>
      </c>
      <c r="C1004" s="60" t="s">
        <v>2042</v>
      </c>
      <c r="D1004" s="92" t="s">
        <v>733</v>
      </c>
      <c r="E1004" s="58" t="str">
        <f t="shared" si="102"/>
        <v>Henning</v>
      </c>
      <c r="F1004" s="58" t="str">
        <f t="shared" si="103"/>
        <v>Du Plessis</v>
      </c>
      <c r="G1004" s="58" t="str">
        <f t="shared" si="104"/>
        <v>Men Master</v>
      </c>
      <c r="H1004" s="58" t="str">
        <f t="shared" si="105"/>
        <v>Atlantic Angling Club</v>
      </c>
      <c r="I1004" s="92"/>
      <c r="J1004" s="92" t="s">
        <v>1355</v>
      </c>
      <c r="K1004" s="92">
        <v>103</v>
      </c>
      <c r="L1004" s="91">
        <f t="shared" si="106"/>
        <v>4.8</v>
      </c>
      <c r="M1004" s="91">
        <f t="shared" si="107"/>
        <v>4.8</v>
      </c>
    </row>
    <row r="1005" spans="1:13" x14ac:dyDescent="0.2">
      <c r="A1005" s="60" t="s">
        <v>2041</v>
      </c>
      <c r="B1005" s="59">
        <v>44352</v>
      </c>
      <c r="C1005" s="60" t="s">
        <v>2042</v>
      </c>
      <c r="D1005" s="92" t="s">
        <v>733</v>
      </c>
      <c r="E1005" s="58" t="str">
        <f t="shared" si="102"/>
        <v>Henning</v>
      </c>
      <c r="F1005" s="58" t="str">
        <f t="shared" si="103"/>
        <v>Du Plessis</v>
      </c>
      <c r="G1005" s="58" t="str">
        <f t="shared" si="104"/>
        <v>Men Master</v>
      </c>
      <c r="H1005" s="58" t="str">
        <f t="shared" si="105"/>
        <v>Atlantic Angling Club</v>
      </c>
      <c r="I1005" s="92"/>
      <c r="J1005" s="92" t="s">
        <v>1356</v>
      </c>
      <c r="K1005" s="92"/>
      <c r="L1005" s="91" t="str">
        <f t="shared" si="106"/>
        <v/>
      </c>
      <c r="M1005" s="91" t="str">
        <f t="shared" si="107"/>
        <v/>
      </c>
    </row>
    <row r="1006" spans="1:13" x14ac:dyDescent="0.2">
      <c r="A1006" s="60" t="s">
        <v>2041</v>
      </c>
      <c r="B1006" s="59">
        <v>44352</v>
      </c>
      <c r="C1006" s="60" t="s">
        <v>2042</v>
      </c>
      <c r="D1006" s="92" t="s">
        <v>1734</v>
      </c>
      <c r="E1006" s="58" t="str">
        <f t="shared" si="102"/>
        <v>Espe</v>
      </c>
      <c r="F1006" s="58" t="str">
        <f t="shared" si="103"/>
        <v>Steyl</v>
      </c>
      <c r="G1006" s="58" t="str">
        <f t="shared" si="104"/>
        <v>Men Veteran</v>
      </c>
      <c r="H1006" s="58" t="str">
        <f t="shared" si="105"/>
        <v>Atlantic Angling Club</v>
      </c>
      <c r="I1006" s="92" t="s">
        <v>9</v>
      </c>
      <c r="J1006" s="92"/>
      <c r="K1006" s="92">
        <v>33</v>
      </c>
      <c r="L1006" s="91">
        <f t="shared" si="106"/>
        <v>0.7</v>
      </c>
      <c r="M1006" s="91">
        <f t="shared" si="107"/>
        <v>0.7</v>
      </c>
    </row>
    <row r="1007" spans="1:13" x14ac:dyDescent="0.2">
      <c r="A1007" s="60" t="s">
        <v>2041</v>
      </c>
      <c r="B1007" s="59">
        <v>44352</v>
      </c>
      <c r="C1007" s="60" t="s">
        <v>2042</v>
      </c>
      <c r="D1007" s="92" t="s">
        <v>1734</v>
      </c>
      <c r="E1007" s="58" t="str">
        <f t="shared" si="102"/>
        <v>Espe</v>
      </c>
      <c r="F1007" s="58" t="str">
        <f t="shared" si="103"/>
        <v>Steyl</v>
      </c>
      <c r="G1007" s="58" t="str">
        <f t="shared" si="104"/>
        <v>Men Veteran</v>
      </c>
      <c r="H1007" s="58" t="str">
        <f t="shared" si="105"/>
        <v>Atlantic Angling Club</v>
      </c>
      <c r="I1007" s="92" t="s">
        <v>9</v>
      </c>
      <c r="J1007" s="92"/>
      <c r="K1007" s="92">
        <v>30</v>
      </c>
      <c r="L1007" s="91">
        <f t="shared" si="106"/>
        <v>0.5</v>
      </c>
      <c r="M1007" s="91">
        <f t="shared" si="107"/>
        <v>0.5</v>
      </c>
    </row>
    <row r="1008" spans="1:13" x14ac:dyDescent="0.2">
      <c r="A1008" s="60" t="s">
        <v>2041</v>
      </c>
      <c r="B1008" s="59">
        <v>44352</v>
      </c>
      <c r="C1008" s="60" t="s">
        <v>2042</v>
      </c>
      <c r="D1008" s="92" t="s">
        <v>958</v>
      </c>
      <c r="E1008" s="58" t="str">
        <f t="shared" si="102"/>
        <v>Jaco</v>
      </c>
      <c r="F1008" s="58" t="str">
        <f t="shared" si="103"/>
        <v>Venter</v>
      </c>
      <c r="G1008" s="58" t="str">
        <f t="shared" si="104"/>
        <v>Men Master</v>
      </c>
      <c r="H1008" s="58" t="str">
        <f t="shared" si="105"/>
        <v>Atlantic Angling Club</v>
      </c>
      <c r="I1008" s="92"/>
      <c r="J1008" s="92"/>
      <c r="K1008" s="92"/>
      <c r="L1008" s="91" t="str">
        <f t="shared" si="106"/>
        <v/>
      </c>
      <c r="M1008" s="91" t="str">
        <f t="shared" si="107"/>
        <v/>
      </c>
    </row>
    <row r="1009" spans="1:13" x14ac:dyDescent="0.2">
      <c r="A1009" s="60" t="s">
        <v>2041</v>
      </c>
      <c r="B1009" s="59">
        <v>44352</v>
      </c>
      <c r="C1009" s="60" t="s">
        <v>2042</v>
      </c>
      <c r="D1009" s="92" t="s">
        <v>511</v>
      </c>
      <c r="E1009" s="58" t="str">
        <f t="shared" si="102"/>
        <v>Johan</v>
      </c>
      <c r="F1009" s="58" t="str">
        <f t="shared" si="103"/>
        <v>Mostert</v>
      </c>
      <c r="G1009" s="58" t="str">
        <f t="shared" si="104"/>
        <v>Men Senior</v>
      </c>
      <c r="H1009" s="58" t="str">
        <f t="shared" si="105"/>
        <v>Atlantic Angling Club</v>
      </c>
      <c r="I1009" s="92" t="s">
        <v>19</v>
      </c>
      <c r="J1009" s="92"/>
      <c r="K1009" s="92">
        <v>54</v>
      </c>
      <c r="L1009" s="91">
        <f t="shared" si="106"/>
        <v>1.6</v>
      </c>
      <c r="M1009" s="91">
        <f t="shared" si="107"/>
        <v>1.6</v>
      </c>
    </row>
    <row r="1010" spans="1:13" x14ac:dyDescent="0.2">
      <c r="A1010" s="60" t="s">
        <v>2041</v>
      </c>
      <c r="B1010" s="59">
        <v>44352</v>
      </c>
      <c r="C1010" s="60" t="s">
        <v>2042</v>
      </c>
      <c r="D1010" s="92" t="s">
        <v>739</v>
      </c>
      <c r="E1010" s="58" t="str">
        <f t="shared" si="102"/>
        <v>Natasha</v>
      </c>
      <c r="F1010" s="58" t="str">
        <f t="shared" si="103"/>
        <v>Mostert</v>
      </c>
      <c r="G1010" s="58" t="str">
        <f t="shared" si="104"/>
        <v>Ladies Senior</v>
      </c>
      <c r="H1010" s="58" t="str">
        <f t="shared" si="105"/>
        <v>Atlantic Angling Club</v>
      </c>
      <c r="I1010" s="92"/>
      <c r="J1010" s="92"/>
      <c r="K1010" s="92"/>
      <c r="L1010" s="91" t="str">
        <f t="shared" si="106"/>
        <v/>
      </c>
      <c r="M1010" s="91" t="str">
        <f t="shared" si="107"/>
        <v/>
      </c>
    </row>
    <row r="1011" spans="1:13" x14ac:dyDescent="0.2">
      <c r="A1011" s="60" t="s">
        <v>2041</v>
      </c>
      <c r="B1011" s="59">
        <v>44352</v>
      </c>
      <c r="C1011" s="60" t="s">
        <v>2042</v>
      </c>
      <c r="D1011" s="92" t="s">
        <v>959</v>
      </c>
      <c r="E1011" s="58" t="str">
        <f t="shared" si="102"/>
        <v>Andries</v>
      </c>
      <c r="F1011" s="58" t="str">
        <f t="shared" si="103"/>
        <v>Burger</v>
      </c>
      <c r="G1011" s="58" t="str">
        <f t="shared" si="104"/>
        <v>Men Master</v>
      </c>
      <c r="H1011" s="58" t="str">
        <f t="shared" si="105"/>
        <v>Atlantic Angling Club</v>
      </c>
      <c r="I1011" s="92" t="s">
        <v>19</v>
      </c>
      <c r="J1011" s="92"/>
      <c r="K1011" s="92">
        <v>59</v>
      </c>
      <c r="L1011" s="91">
        <f t="shared" si="106"/>
        <v>2.1</v>
      </c>
      <c r="M1011" s="91">
        <f t="shared" si="107"/>
        <v>2.1</v>
      </c>
    </row>
    <row r="1012" spans="1:13" x14ac:dyDescent="0.2">
      <c r="A1012" s="60" t="s">
        <v>2041</v>
      </c>
      <c r="B1012" s="59">
        <v>44352</v>
      </c>
      <c r="C1012" s="60" t="s">
        <v>2042</v>
      </c>
      <c r="D1012" s="92" t="s">
        <v>1515</v>
      </c>
      <c r="E1012" s="58" t="str">
        <f t="shared" si="102"/>
        <v>Andi</v>
      </c>
      <c r="F1012" s="58" t="str">
        <f t="shared" si="103"/>
        <v>Bachran</v>
      </c>
      <c r="G1012" s="58" t="str">
        <f t="shared" si="104"/>
        <v>Men Master</v>
      </c>
      <c r="H1012" s="58" t="str">
        <f t="shared" si="105"/>
        <v>Atlantic Angling Club</v>
      </c>
      <c r="I1012" s="92"/>
      <c r="J1012" s="92"/>
      <c r="K1012" s="92"/>
      <c r="L1012" s="91" t="str">
        <f t="shared" si="106"/>
        <v/>
      </c>
      <c r="M1012" s="91" t="str">
        <f t="shared" si="107"/>
        <v/>
      </c>
    </row>
    <row r="1013" spans="1:13" x14ac:dyDescent="0.2">
      <c r="A1013" s="60" t="s">
        <v>2041</v>
      </c>
      <c r="B1013" s="59">
        <v>44352</v>
      </c>
      <c r="C1013" s="60" t="s">
        <v>2042</v>
      </c>
      <c r="D1013" s="92" t="s">
        <v>1792</v>
      </c>
      <c r="E1013" s="58" t="str">
        <f t="shared" si="102"/>
        <v>Jacobus</v>
      </c>
      <c r="F1013" s="58" t="str">
        <f t="shared" si="103"/>
        <v>Steyl</v>
      </c>
      <c r="G1013" s="58" t="str">
        <f t="shared" si="104"/>
        <v>Men Grand Masters</v>
      </c>
      <c r="H1013" s="58" t="str">
        <f t="shared" si="105"/>
        <v>Atlantic Angling Club</v>
      </c>
      <c r="I1013" s="92" t="s">
        <v>9</v>
      </c>
      <c r="J1013" s="92"/>
      <c r="K1013" s="92">
        <v>30</v>
      </c>
      <c r="L1013" s="91">
        <f t="shared" si="106"/>
        <v>0.5</v>
      </c>
      <c r="M1013" s="91">
        <f t="shared" si="107"/>
        <v>0.5</v>
      </c>
    </row>
    <row r="1014" spans="1:13" x14ac:dyDescent="0.2">
      <c r="A1014" s="60" t="s">
        <v>2041</v>
      </c>
      <c r="B1014" s="59">
        <v>44352</v>
      </c>
      <c r="C1014" s="60" t="s">
        <v>2042</v>
      </c>
      <c r="D1014" s="92" t="s">
        <v>1302</v>
      </c>
      <c r="E1014" s="58" t="str">
        <f t="shared" si="102"/>
        <v>Ryan</v>
      </c>
      <c r="F1014" s="58" t="str">
        <f t="shared" si="103"/>
        <v>Wolmarans</v>
      </c>
      <c r="G1014" s="58" t="str">
        <f t="shared" si="104"/>
        <v>Men Senior</v>
      </c>
      <c r="H1014" s="58" t="str">
        <f t="shared" si="105"/>
        <v>Atlantic Angling Club</v>
      </c>
      <c r="I1014" s="92"/>
      <c r="J1014" s="92"/>
      <c r="K1014" s="92"/>
      <c r="L1014" s="91" t="str">
        <f t="shared" si="106"/>
        <v/>
      </c>
      <c r="M1014" s="91" t="str">
        <f t="shared" si="107"/>
        <v/>
      </c>
    </row>
    <row r="1015" spans="1:13" x14ac:dyDescent="0.2">
      <c r="A1015" s="60" t="s">
        <v>2041</v>
      </c>
      <c r="B1015" s="59">
        <v>44352</v>
      </c>
      <c r="C1015" s="60" t="s">
        <v>2042</v>
      </c>
      <c r="D1015" s="92" t="s">
        <v>1879</v>
      </c>
      <c r="E1015" s="58" t="str">
        <f t="shared" si="102"/>
        <v>Andre</v>
      </c>
      <c r="F1015" s="58" t="str">
        <f t="shared" si="103"/>
        <v>Nell</v>
      </c>
      <c r="G1015" s="58" t="str">
        <f t="shared" si="104"/>
        <v>Men Grand Masters</v>
      </c>
      <c r="H1015" s="58" t="str">
        <f t="shared" si="105"/>
        <v>Atlantic Angling Club</v>
      </c>
      <c r="I1015" s="92" t="s">
        <v>9</v>
      </c>
      <c r="J1015" s="92"/>
      <c r="K1015" s="92">
        <v>32</v>
      </c>
      <c r="L1015" s="91">
        <f t="shared" si="106"/>
        <v>0.6</v>
      </c>
      <c r="M1015" s="91">
        <f t="shared" si="107"/>
        <v>0.6</v>
      </c>
    </row>
    <row r="1016" spans="1:13" x14ac:dyDescent="0.2">
      <c r="A1016" s="60" t="s">
        <v>2041</v>
      </c>
      <c r="B1016" s="59">
        <v>44352</v>
      </c>
      <c r="C1016" s="60" t="s">
        <v>2042</v>
      </c>
      <c r="D1016" s="92" t="s">
        <v>1879</v>
      </c>
      <c r="E1016" s="58" t="str">
        <f t="shared" si="102"/>
        <v>Andre</v>
      </c>
      <c r="F1016" s="58" t="str">
        <f t="shared" si="103"/>
        <v>Nell</v>
      </c>
      <c r="G1016" s="58" t="str">
        <f t="shared" si="104"/>
        <v>Men Grand Masters</v>
      </c>
      <c r="H1016" s="58" t="str">
        <f t="shared" si="105"/>
        <v>Atlantic Angling Club</v>
      </c>
      <c r="I1016" s="92" t="s">
        <v>9</v>
      </c>
      <c r="J1016" s="92"/>
      <c r="K1016" s="92">
        <v>34</v>
      </c>
      <c r="L1016" s="91">
        <f t="shared" si="106"/>
        <v>0.7</v>
      </c>
      <c r="M1016" s="91">
        <f t="shared" si="107"/>
        <v>0.7</v>
      </c>
    </row>
    <row r="1017" spans="1:13" x14ac:dyDescent="0.2">
      <c r="A1017" s="60" t="s">
        <v>2041</v>
      </c>
      <c r="B1017" s="59">
        <v>44352</v>
      </c>
      <c r="C1017" s="60" t="s">
        <v>2042</v>
      </c>
      <c r="D1017" s="92" t="s">
        <v>1879</v>
      </c>
      <c r="E1017" s="58" t="str">
        <f t="shared" si="102"/>
        <v>Andre</v>
      </c>
      <c r="F1017" s="58" t="str">
        <f t="shared" si="103"/>
        <v>Nell</v>
      </c>
      <c r="G1017" s="58" t="str">
        <f t="shared" si="104"/>
        <v>Men Grand Masters</v>
      </c>
      <c r="H1017" s="58" t="str">
        <f t="shared" si="105"/>
        <v>Atlantic Angling Club</v>
      </c>
      <c r="I1017" s="92" t="s">
        <v>9</v>
      </c>
      <c r="J1017" s="92"/>
      <c r="K1017" s="92">
        <v>30</v>
      </c>
      <c r="L1017" s="91">
        <f t="shared" si="106"/>
        <v>0.5</v>
      </c>
      <c r="M1017" s="91">
        <f t="shared" si="107"/>
        <v>0.5</v>
      </c>
    </row>
    <row r="1018" spans="1:13" x14ac:dyDescent="0.2">
      <c r="A1018" s="60" t="s">
        <v>2041</v>
      </c>
      <c r="B1018" s="59">
        <v>44352</v>
      </c>
      <c r="C1018" s="60" t="s">
        <v>2042</v>
      </c>
      <c r="D1018" s="92" t="s">
        <v>1879</v>
      </c>
      <c r="E1018" s="58" t="str">
        <f t="shared" si="102"/>
        <v>Andre</v>
      </c>
      <c r="F1018" s="58" t="str">
        <f t="shared" si="103"/>
        <v>Nell</v>
      </c>
      <c r="G1018" s="58" t="str">
        <f t="shared" si="104"/>
        <v>Men Grand Masters</v>
      </c>
      <c r="H1018" s="58" t="str">
        <f t="shared" si="105"/>
        <v>Atlantic Angling Club</v>
      </c>
      <c r="I1018" s="92" t="s">
        <v>9</v>
      </c>
      <c r="J1018" s="92"/>
      <c r="K1018" s="92">
        <v>31</v>
      </c>
      <c r="L1018" s="91">
        <f t="shared" si="106"/>
        <v>0.5</v>
      </c>
      <c r="M1018" s="91">
        <f t="shared" si="107"/>
        <v>0.5</v>
      </c>
    </row>
    <row r="1019" spans="1:13" x14ac:dyDescent="0.2">
      <c r="A1019" s="60" t="s">
        <v>2041</v>
      </c>
      <c r="B1019" s="59">
        <v>44352</v>
      </c>
      <c r="C1019" s="60" t="s">
        <v>2042</v>
      </c>
      <c r="D1019" s="92" t="s">
        <v>879</v>
      </c>
      <c r="E1019" s="58" t="str">
        <f t="shared" si="102"/>
        <v>Wikus</v>
      </c>
      <c r="F1019" s="58" t="str">
        <f t="shared" si="103"/>
        <v>Pinaar</v>
      </c>
      <c r="G1019" s="58" t="str">
        <f t="shared" si="104"/>
        <v>Men Veteran</v>
      </c>
      <c r="H1019" s="58" t="str">
        <f t="shared" si="105"/>
        <v>Atlantic Angling Club</v>
      </c>
      <c r="I1019" s="92"/>
      <c r="J1019" s="92"/>
      <c r="K1019" s="92"/>
      <c r="L1019" s="91" t="str">
        <f t="shared" si="106"/>
        <v/>
      </c>
      <c r="M1019" s="91" t="str">
        <f t="shared" si="107"/>
        <v/>
      </c>
    </row>
    <row r="1020" spans="1:13" x14ac:dyDescent="0.2">
      <c r="A1020" s="60" t="s">
        <v>2041</v>
      </c>
      <c r="B1020" s="59">
        <v>44352</v>
      </c>
      <c r="C1020" s="60" t="s">
        <v>2042</v>
      </c>
      <c r="D1020" s="92" t="s">
        <v>1777</v>
      </c>
      <c r="E1020" s="58" t="str">
        <f t="shared" si="102"/>
        <v>Andy</v>
      </c>
      <c r="F1020" s="58" t="str">
        <f t="shared" si="103"/>
        <v>Welzig</v>
      </c>
      <c r="G1020" s="58" t="str">
        <f t="shared" si="104"/>
        <v>Men Master</v>
      </c>
      <c r="H1020" s="58" t="str">
        <f t="shared" si="105"/>
        <v>Atlantic Angling Club</v>
      </c>
      <c r="I1020" s="92"/>
      <c r="J1020" s="92"/>
      <c r="K1020" s="92"/>
      <c r="L1020" s="91" t="str">
        <f t="shared" si="106"/>
        <v/>
      </c>
      <c r="M1020" s="91" t="str">
        <f t="shared" si="107"/>
        <v/>
      </c>
    </row>
    <row r="1021" spans="1:13" x14ac:dyDescent="0.2">
      <c r="A1021" s="60" t="s">
        <v>2041</v>
      </c>
      <c r="B1021" s="59">
        <v>44352</v>
      </c>
      <c r="C1021" s="60" t="s">
        <v>2042</v>
      </c>
      <c r="D1021" s="92" t="s">
        <v>1652</v>
      </c>
      <c r="E1021" s="58" t="str">
        <f t="shared" si="102"/>
        <v>Sven</v>
      </c>
      <c r="F1021" s="58" t="str">
        <f t="shared" si="103"/>
        <v>Welzig</v>
      </c>
      <c r="G1021" s="58" t="str">
        <f t="shared" si="104"/>
        <v>Men U/21</v>
      </c>
      <c r="H1021" s="58" t="str">
        <f t="shared" si="105"/>
        <v>Atlantic Angling Club</v>
      </c>
      <c r="I1021" s="92"/>
      <c r="J1021" s="92"/>
      <c r="K1021" s="92"/>
      <c r="L1021" s="91" t="str">
        <f t="shared" si="106"/>
        <v/>
      </c>
      <c r="M1021" s="91" t="str">
        <f t="shared" si="107"/>
        <v/>
      </c>
    </row>
    <row r="1022" spans="1:13" x14ac:dyDescent="0.2">
      <c r="A1022" s="60" t="s">
        <v>2041</v>
      </c>
      <c r="B1022" s="59">
        <v>44352</v>
      </c>
      <c r="C1022" s="60" t="s">
        <v>2042</v>
      </c>
      <c r="D1022" s="92" t="s">
        <v>803</v>
      </c>
      <c r="E1022" s="58" t="str">
        <f t="shared" si="102"/>
        <v>Herman</v>
      </c>
      <c r="F1022" s="58" t="str">
        <f t="shared" si="103"/>
        <v>Krauze</v>
      </c>
      <c r="G1022" s="58" t="str">
        <f t="shared" si="104"/>
        <v>Men U/21</v>
      </c>
      <c r="H1022" s="58" t="str">
        <f t="shared" si="105"/>
        <v>Orca Angling Club</v>
      </c>
      <c r="I1022" s="92"/>
      <c r="J1022" s="92"/>
      <c r="K1022" s="92"/>
      <c r="L1022" s="91" t="str">
        <f t="shared" si="106"/>
        <v/>
      </c>
      <c r="M1022" s="91" t="str">
        <f t="shared" si="107"/>
        <v/>
      </c>
    </row>
    <row r="1023" spans="1:13" x14ac:dyDescent="0.2">
      <c r="A1023" s="60" t="s">
        <v>2041</v>
      </c>
      <c r="B1023" s="59">
        <v>44352</v>
      </c>
      <c r="C1023" s="60" t="s">
        <v>2042</v>
      </c>
      <c r="D1023" s="92" t="s">
        <v>701</v>
      </c>
      <c r="E1023" s="58" t="str">
        <f t="shared" si="102"/>
        <v>Chris</v>
      </c>
      <c r="F1023" s="58" t="str">
        <f t="shared" si="103"/>
        <v>Vorster</v>
      </c>
      <c r="G1023" s="58" t="str">
        <f t="shared" si="104"/>
        <v>Men Veteran</v>
      </c>
      <c r="H1023" s="58" t="str">
        <f t="shared" si="105"/>
        <v>Orca Angling Club</v>
      </c>
      <c r="I1023" s="92"/>
      <c r="J1023" s="92" t="s">
        <v>10</v>
      </c>
      <c r="K1023" s="92">
        <v>40</v>
      </c>
      <c r="L1023" s="91">
        <f t="shared" si="106"/>
        <v>1</v>
      </c>
      <c r="M1023" s="91">
        <f t="shared" si="107"/>
        <v>1</v>
      </c>
    </row>
    <row r="1024" spans="1:13" x14ac:dyDescent="0.2">
      <c r="A1024" s="60" t="s">
        <v>2041</v>
      </c>
      <c r="B1024" s="59">
        <v>44352</v>
      </c>
      <c r="C1024" s="60" t="s">
        <v>2042</v>
      </c>
      <c r="D1024" s="92" t="s">
        <v>680</v>
      </c>
      <c r="E1024" s="58" t="str">
        <f t="shared" ref="E1024:E1087" si="108">IF(D1024="","",VLOOKUP(D1024,Master,3,FALSE))</f>
        <v>Elaine</v>
      </c>
      <c r="F1024" s="58" t="str">
        <f t="shared" ref="F1024:F1087" si="109">IF(D1024="","",VLOOKUP(D1024,Master,4,FALSE))</f>
        <v>Vorster</v>
      </c>
      <c r="G1024" s="58" t="str">
        <f t="shared" ref="G1024:G1087" si="110">IF(D1024="","",VLOOKUP(D1024,Master,5,FALSE))</f>
        <v>Ladies Veteran</v>
      </c>
      <c r="H1024" s="58" t="str">
        <f t="shared" ref="H1024:H1087" si="111">IF(D1024="","",VLOOKUP(D1024,Master,2,FALSE))</f>
        <v>Orca Angling Club</v>
      </c>
      <c r="I1024" s="92"/>
      <c r="J1024" s="92" t="s">
        <v>20</v>
      </c>
      <c r="K1024" s="92">
        <v>75</v>
      </c>
      <c r="L1024" s="91">
        <f t="shared" ref="L1024:L1087" si="112">IF(K1024="","",IF(I1024="",ROUND(HLOOKUP(J1024,kgList,K1024,FALSE),1),ROUND(HLOOKUP(I1024,kgList,K1024,FALSE),1)))</f>
        <v>1.5</v>
      </c>
      <c r="M1024" s="91">
        <f t="shared" ref="M1024:M1087" si="113">IF(L1024="","",IF(COUNTA(I1024:J1024)&gt;1,"Edible or Inedible",IF(COUNTA(I1024)=1,L1024*1,IF(COUNTA(J1024)=1,L1024*1,"ERROR"))))</f>
        <v>1.5</v>
      </c>
    </row>
    <row r="1025" spans="1:13" x14ac:dyDescent="0.2">
      <c r="A1025" s="60" t="s">
        <v>2041</v>
      </c>
      <c r="B1025" s="59">
        <v>44352</v>
      </c>
      <c r="C1025" s="60" t="s">
        <v>2042</v>
      </c>
      <c r="D1025" s="92" t="s">
        <v>809</v>
      </c>
      <c r="E1025" s="58" t="str">
        <f t="shared" si="108"/>
        <v>Kobus</v>
      </c>
      <c r="F1025" s="58" t="str">
        <f t="shared" si="109"/>
        <v>Mostert</v>
      </c>
      <c r="G1025" s="58" t="str">
        <f t="shared" si="110"/>
        <v>Men Senior</v>
      </c>
      <c r="H1025" s="58" t="str">
        <f t="shared" si="111"/>
        <v>Henties Bay</v>
      </c>
      <c r="I1025" s="92"/>
      <c r="J1025" s="92"/>
      <c r="K1025" s="92"/>
      <c r="L1025" s="91" t="str">
        <f t="shared" si="112"/>
        <v/>
      </c>
      <c r="M1025" s="91" t="str">
        <f t="shared" si="113"/>
        <v/>
      </c>
    </row>
    <row r="1026" spans="1:13" x14ac:dyDescent="0.2">
      <c r="A1026" s="60" t="s">
        <v>2041</v>
      </c>
      <c r="B1026" s="59">
        <v>44352</v>
      </c>
      <c r="C1026" s="60" t="s">
        <v>2042</v>
      </c>
      <c r="D1026" s="92" t="s">
        <v>1521</v>
      </c>
      <c r="E1026" s="58" t="str">
        <f t="shared" si="108"/>
        <v>Tiaan</v>
      </c>
      <c r="F1026" s="58" t="str">
        <f t="shared" si="109"/>
        <v>Fourie</v>
      </c>
      <c r="G1026" s="58" t="str">
        <f t="shared" si="110"/>
        <v>Men Senior</v>
      </c>
      <c r="H1026" s="58" t="str">
        <f t="shared" si="111"/>
        <v>Henties Bay</v>
      </c>
      <c r="I1026" s="92"/>
      <c r="J1026" s="92" t="s">
        <v>1350</v>
      </c>
      <c r="K1026" s="92">
        <v>97</v>
      </c>
      <c r="L1026" s="91">
        <f t="shared" si="112"/>
        <v>11.6</v>
      </c>
      <c r="M1026" s="91">
        <f t="shared" si="113"/>
        <v>11.6</v>
      </c>
    </row>
    <row r="1027" spans="1:13" x14ac:dyDescent="0.2">
      <c r="A1027" s="60" t="s">
        <v>2041</v>
      </c>
      <c r="B1027" s="59">
        <v>44352</v>
      </c>
      <c r="C1027" s="60" t="s">
        <v>2042</v>
      </c>
      <c r="D1027" s="92" t="s">
        <v>695</v>
      </c>
      <c r="E1027" s="58" t="str">
        <f t="shared" si="108"/>
        <v>Louis</v>
      </c>
      <c r="F1027" s="58" t="str">
        <f t="shared" si="109"/>
        <v>Fenaux</v>
      </c>
      <c r="G1027" s="58" t="str">
        <f t="shared" si="110"/>
        <v>Men Veteran</v>
      </c>
      <c r="H1027" s="58" t="str">
        <f t="shared" si="111"/>
        <v>Henties Bay</v>
      </c>
      <c r="I1027" s="92"/>
      <c r="J1027" s="92"/>
      <c r="K1027" s="92"/>
      <c r="L1027" s="91" t="str">
        <f t="shared" si="112"/>
        <v/>
      </c>
      <c r="M1027" s="91" t="str">
        <f t="shared" si="113"/>
        <v/>
      </c>
    </row>
    <row r="1028" spans="1:13" x14ac:dyDescent="0.2">
      <c r="A1028" s="60" t="s">
        <v>2041</v>
      </c>
      <c r="B1028" s="59">
        <v>44352</v>
      </c>
      <c r="C1028" s="60" t="s">
        <v>2042</v>
      </c>
      <c r="D1028" s="92" t="s">
        <v>533</v>
      </c>
      <c r="E1028" s="58" t="str">
        <f t="shared" si="108"/>
        <v>Kobus</v>
      </c>
      <c r="F1028" s="58" t="str">
        <f t="shared" si="109"/>
        <v>Nel</v>
      </c>
      <c r="G1028" s="58" t="str">
        <f t="shared" si="110"/>
        <v>Men Master</v>
      </c>
      <c r="H1028" s="58" t="str">
        <f t="shared" si="111"/>
        <v>Henties Bay</v>
      </c>
      <c r="I1028" s="92"/>
      <c r="J1028" s="92"/>
      <c r="K1028" s="92"/>
      <c r="L1028" s="91" t="str">
        <f t="shared" si="112"/>
        <v/>
      </c>
      <c r="M1028" s="91" t="str">
        <f t="shared" si="113"/>
        <v/>
      </c>
    </row>
    <row r="1029" spans="1:13" x14ac:dyDescent="0.2">
      <c r="A1029" s="60" t="s">
        <v>2041</v>
      </c>
      <c r="B1029" s="59">
        <v>44352</v>
      </c>
      <c r="C1029" s="60" t="s">
        <v>2042</v>
      </c>
      <c r="D1029" s="92" t="s">
        <v>623</v>
      </c>
      <c r="E1029" s="58" t="str">
        <f t="shared" si="108"/>
        <v>Veronica</v>
      </c>
      <c r="F1029" s="58" t="str">
        <f t="shared" si="109"/>
        <v>Nel</v>
      </c>
      <c r="G1029" s="58" t="str">
        <f t="shared" si="110"/>
        <v>Ladies Master</v>
      </c>
      <c r="H1029" s="58" t="str">
        <f t="shared" si="111"/>
        <v>Henties Bay</v>
      </c>
      <c r="I1029" s="92"/>
      <c r="J1029" s="92"/>
      <c r="K1029" s="92"/>
      <c r="L1029" s="91" t="str">
        <f t="shared" si="112"/>
        <v/>
      </c>
      <c r="M1029" s="91" t="str">
        <f t="shared" si="113"/>
        <v/>
      </c>
    </row>
    <row r="1030" spans="1:13" x14ac:dyDescent="0.2">
      <c r="A1030" s="60" t="s">
        <v>2041</v>
      </c>
      <c r="B1030" s="59">
        <v>44352</v>
      </c>
      <c r="C1030" s="60" t="s">
        <v>2042</v>
      </c>
      <c r="D1030" s="92" t="s">
        <v>526</v>
      </c>
      <c r="E1030" s="58" t="str">
        <f t="shared" si="108"/>
        <v>Johan</v>
      </c>
      <c r="F1030" s="58" t="str">
        <f t="shared" si="109"/>
        <v>Agenbag</v>
      </c>
      <c r="G1030" s="58" t="str">
        <f t="shared" si="110"/>
        <v>Men Master</v>
      </c>
      <c r="H1030" s="58" t="str">
        <f t="shared" si="111"/>
        <v>Henties Bay</v>
      </c>
      <c r="I1030" s="92"/>
      <c r="J1030" s="92" t="s">
        <v>8</v>
      </c>
      <c r="K1030" s="92">
        <v>73</v>
      </c>
      <c r="L1030" s="91">
        <f t="shared" si="112"/>
        <v>3.1</v>
      </c>
      <c r="M1030" s="91">
        <f t="shared" si="113"/>
        <v>3.1</v>
      </c>
    </row>
    <row r="1031" spans="1:13" x14ac:dyDescent="0.2">
      <c r="A1031" s="60" t="s">
        <v>2041</v>
      </c>
      <c r="B1031" s="59">
        <v>44352</v>
      </c>
      <c r="C1031" s="60" t="s">
        <v>2042</v>
      </c>
      <c r="D1031" s="92" t="s">
        <v>1226</v>
      </c>
      <c r="E1031" s="58" t="str">
        <f t="shared" si="108"/>
        <v>Lourens</v>
      </c>
      <c r="F1031" s="58" t="str">
        <f t="shared" si="109"/>
        <v>Fourie</v>
      </c>
      <c r="G1031" s="58" t="str">
        <f t="shared" si="110"/>
        <v>Men Master</v>
      </c>
      <c r="H1031" s="58" t="str">
        <f t="shared" si="111"/>
        <v>Henties Bay</v>
      </c>
      <c r="I1031" s="92"/>
      <c r="J1031" s="92"/>
      <c r="K1031" s="92"/>
      <c r="L1031" s="91" t="str">
        <f t="shared" si="112"/>
        <v/>
      </c>
      <c r="M1031" s="91" t="str">
        <f t="shared" si="113"/>
        <v/>
      </c>
    </row>
    <row r="1032" spans="1:13" x14ac:dyDescent="0.2">
      <c r="A1032" s="60" t="s">
        <v>2041</v>
      </c>
      <c r="B1032" s="59">
        <v>44352</v>
      </c>
      <c r="C1032" s="60" t="s">
        <v>2042</v>
      </c>
      <c r="D1032" s="92" t="s">
        <v>768</v>
      </c>
      <c r="E1032" s="58" t="str">
        <f t="shared" si="108"/>
        <v>Heinz</v>
      </c>
      <c r="F1032" s="58" t="str">
        <f t="shared" si="109"/>
        <v>Bresele</v>
      </c>
      <c r="G1032" s="58" t="str">
        <f t="shared" si="110"/>
        <v>Men Grand Masters</v>
      </c>
      <c r="H1032" s="58" t="str">
        <f t="shared" si="111"/>
        <v>Atlantic Angling Club</v>
      </c>
      <c r="I1032" s="92" t="s">
        <v>19</v>
      </c>
      <c r="J1032" s="92"/>
      <c r="K1032" s="92">
        <v>43</v>
      </c>
      <c r="L1032" s="91">
        <f t="shared" si="112"/>
        <v>0.8</v>
      </c>
      <c r="M1032" s="91">
        <f t="shared" si="113"/>
        <v>0.8</v>
      </c>
    </row>
    <row r="1033" spans="1:13" x14ac:dyDescent="0.2">
      <c r="A1033" s="60" t="s">
        <v>2041</v>
      </c>
      <c r="B1033" s="59">
        <v>44352</v>
      </c>
      <c r="C1033" s="60" t="s">
        <v>2042</v>
      </c>
      <c r="D1033" s="92" t="s">
        <v>1092</v>
      </c>
      <c r="E1033" s="58" t="str">
        <f t="shared" si="108"/>
        <v>Johan</v>
      </c>
      <c r="F1033" s="58" t="str">
        <f t="shared" si="109"/>
        <v>Burger</v>
      </c>
      <c r="G1033" s="58" t="str">
        <f t="shared" si="110"/>
        <v>Men Master</v>
      </c>
      <c r="H1033" s="58" t="str">
        <f t="shared" si="111"/>
        <v>Mako</v>
      </c>
      <c r="I1033" s="92"/>
      <c r="J1033" s="92" t="s">
        <v>1355</v>
      </c>
      <c r="K1033" s="92">
        <v>163</v>
      </c>
      <c r="L1033" s="91">
        <f t="shared" si="112"/>
        <v>23.1</v>
      </c>
      <c r="M1033" s="91">
        <f t="shared" si="113"/>
        <v>23.1</v>
      </c>
    </row>
    <row r="1034" spans="1:13" x14ac:dyDescent="0.2">
      <c r="A1034" s="60" t="s">
        <v>2041</v>
      </c>
      <c r="B1034" s="59">
        <v>44352</v>
      </c>
      <c r="C1034" s="60" t="s">
        <v>2042</v>
      </c>
      <c r="D1034" s="92" t="s">
        <v>1445</v>
      </c>
      <c r="E1034" s="58" t="str">
        <f t="shared" si="108"/>
        <v>Nadine</v>
      </c>
      <c r="F1034" s="58" t="str">
        <f t="shared" si="109"/>
        <v>Downing</v>
      </c>
      <c r="G1034" s="58" t="str">
        <f t="shared" si="110"/>
        <v>Ladies Veteran</v>
      </c>
      <c r="H1034" s="58" t="str">
        <f t="shared" si="111"/>
        <v>Henties Bay</v>
      </c>
      <c r="I1034" s="92"/>
      <c r="J1034" s="92"/>
      <c r="K1034" s="92"/>
      <c r="L1034" s="91" t="str">
        <f t="shared" si="112"/>
        <v/>
      </c>
      <c r="M1034" s="91" t="str">
        <f t="shared" si="113"/>
        <v/>
      </c>
    </row>
    <row r="1035" spans="1:13" x14ac:dyDescent="0.2">
      <c r="A1035" s="60" t="s">
        <v>2041</v>
      </c>
      <c r="B1035" s="59">
        <v>44352</v>
      </c>
      <c r="C1035" s="60" t="s">
        <v>2042</v>
      </c>
      <c r="D1035" s="92" t="s">
        <v>723</v>
      </c>
      <c r="E1035" s="58" t="str">
        <f t="shared" si="108"/>
        <v>Anneline</v>
      </c>
      <c r="F1035" s="58" t="str">
        <f t="shared" si="109"/>
        <v>Bresele</v>
      </c>
      <c r="G1035" s="58" t="str">
        <f t="shared" si="110"/>
        <v>Ladies Grand Masters</v>
      </c>
      <c r="H1035" s="58" t="str">
        <f t="shared" si="111"/>
        <v>xHenties Bay</v>
      </c>
      <c r="I1035" s="92"/>
      <c r="J1035" s="92"/>
      <c r="K1035" s="92"/>
      <c r="L1035" s="91" t="str">
        <f t="shared" si="112"/>
        <v/>
      </c>
      <c r="M1035" s="91" t="str">
        <f t="shared" si="113"/>
        <v/>
      </c>
    </row>
    <row r="1036" spans="1:13" x14ac:dyDescent="0.2">
      <c r="A1036" s="60" t="s">
        <v>2041</v>
      </c>
      <c r="B1036" s="59">
        <v>44352</v>
      </c>
      <c r="C1036" s="60" t="s">
        <v>2042</v>
      </c>
      <c r="D1036" s="92" t="s">
        <v>544</v>
      </c>
      <c r="E1036" s="58" t="str">
        <f t="shared" si="108"/>
        <v>Leon</v>
      </c>
      <c r="F1036" s="58" t="str">
        <f t="shared" si="109"/>
        <v>Krauze</v>
      </c>
      <c r="G1036" s="58" t="str">
        <f t="shared" si="110"/>
        <v>Men Veteran</v>
      </c>
      <c r="H1036" s="58" t="str">
        <f t="shared" si="111"/>
        <v>Orca Angling Club</v>
      </c>
      <c r="I1036" s="92" t="s">
        <v>9</v>
      </c>
      <c r="J1036" s="92"/>
      <c r="K1036" s="92">
        <v>33</v>
      </c>
      <c r="L1036" s="91">
        <f t="shared" si="112"/>
        <v>0.7</v>
      </c>
      <c r="M1036" s="91">
        <f t="shared" si="113"/>
        <v>0.7</v>
      </c>
    </row>
    <row r="1037" spans="1:13" x14ac:dyDescent="0.2">
      <c r="A1037" s="60" t="s">
        <v>2041</v>
      </c>
      <c r="B1037" s="59">
        <v>44352</v>
      </c>
      <c r="C1037" s="60" t="s">
        <v>2042</v>
      </c>
      <c r="D1037" s="92" t="s">
        <v>650</v>
      </c>
      <c r="E1037" s="58" t="str">
        <f t="shared" si="108"/>
        <v>Lindie</v>
      </c>
      <c r="F1037" s="58" t="str">
        <f t="shared" si="109"/>
        <v>Krauze</v>
      </c>
      <c r="G1037" s="58" t="str">
        <f t="shared" si="110"/>
        <v>Ladies Veteran</v>
      </c>
      <c r="H1037" s="58" t="str">
        <f t="shared" si="111"/>
        <v>Orca Angling Club</v>
      </c>
      <c r="I1037" s="92"/>
      <c r="J1037" s="92" t="s">
        <v>1355</v>
      </c>
      <c r="K1037" s="92">
        <v>110</v>
      </c>
      <c r="L1037" s="91">
        <f t="shared" si="112"/>
        <v>6</v>
      </c>
      <c r="M1037" s="91">
        <f t="shared" si="113"/>
        <v>6</v>
      </c>
    </row>
    <row r="1038" spans="1:13" x14ac:dyDescent="0.2">
      <c r="A1038" s="60" t="s">
        <v>2041</v>
      </c>
      <c r="B1038" s="59">
        <v>44352</v>
      </c>
      <c r="C1038" s="60" t="s">
        <v>2042</v>
      </c>
      <c r="D1038" s="92" t="s">
        <v>595</v>
      </c>
      <c r="E1038" s="58" t="str">
        <f t="shared" si="108"/>
        <v>Simen</v>
      </c>
      <c r="F1038" s="58" t="str">
        <f t="shared" si="109"/>
        <v>Andersen</v>
      </c>
      <c r="G1038" s="58" t="str">
        <f t="shared" si="110"/>
        <v>Men Master</v>
      </c>
      <c r="H1038" s="58" t="str">
        <f t="shared" si="111"/>
        <v>Henties Bay</v>
      </c>
      <c r="I1038" s="92"/>
      <c r="J1038" s="92" t="s">
        <v>10</v>
      </c>
      <c r="K1038" s="92">
        <v>46</v>
      </c>
      <c r="L1038" s="91">
        <f t="shared" si="112"/>
        <v>1.5</v>
      </c>
      <c r="M1038" s="91">
        <f t="shared" si="113"/>
        <v>1.5</v>
      </c>
    </row>
    <row r="1039" spans="1:13" x14ac:dyDescent="0.2">
      <c r="A1039" s="60" t="s">
        <v>2041</v>
      </c>
      <c r="B1039" s="59">
        <v>44352</v>
      </c>
      <c r="C1039" s="60" t="s">
        <v>2042</v>
      </c>
      <c r="D1039" s="92" t="s">
        <v>614</v>
      </c>
      <c r="E1039" s="58" t="str">
        <f t="shared" si="108"/>
        <v>Michele</v>
      </c>
      <c r="F1039" s="58" t="str">
        <f t="shared" si="109"/>
        <v>Andersen</v>
      </c>
      <c r="G1039" s="58" t="str">
        <f t="shared" si="110"/>
        <v>Ladies Grand Masters</v>
      </c>
      <c r="H1039" s="58" t="str">
        <f t="shared" si="111"/>
        <v>Henties Bay</v>
      </c>
      <c r="I1039" s="92"/>
      <c r="J1039" s="92"/>
      <c r="K1039" s="92"/>
      <c r="L1039" s="91" t="str">
        <f t="shared" si="112"/>
        <v/>
      </c>
      <c r="M1039" s="91" t="str">
        <f t="shared" si="113"/>
        <v/>
      </c>
    </row>
    <row r="1040" spans="1:13" x14ac:dyDescent="0.2">
      <c r="A1040" s="60" t="s">
        <v>2041</v>
      </c>
      <c r="B1040" s="59">
        <v>44352</v>
      </c>
      <c r="C1040" s="60" t="s">
        <v>2042</v>
      </c>
      <c r="D1040" s="92" t="s">
        <v>571</v>
      </c>
      <c r="E1040" s="58" t="str">
        <f t="shared" si="108"/>
        <v>Carlien</v>
      </c>
      <c r="F1040" s="58" t="str">
        <f t="shared" si="109"/>
        <v>Steyn</v>
      </c>
      <c r="G1040" s="58" t="str">
        <f t="shared" si="110"/>
        <v>Ladies Veteran</v>
      </c>
      <c r="H1040" s="58" t="str">
        <f t="shared" si="111"/>
        <v>Welwitschia</v>
      </c>
      <c r="I1040" s="92"/>
      <c r="J1040" s="92" t="s">
        <v>1355</v>
      </c>
      <c r="K1040" s="92">
        <v>92</v>
      </c>
      <c r="L1040" s="91">
        <f t="shared" si="112"/>
        <v>3.3</v>
      </c>
      <c r="M1040" s="91">
        <f t="shared" si="113"/>
        <v>3.3</v>
      </c>
    </row>
    <row r="1041" spans="1:13" x14ac:dyDescent="0.2">
      <c r="A1041" s="60" t="s">
        <v>2041</v>
      </c>
      <c r="B1041" s="59">
        <v>44352</v>
      </c>
      <c r="C1041" s="60" t="s">
        <v>2042</v>
      </c>
      <c r="D1041" s="92" t="s">
        <v>1812</v>
      </c>
      <c r="E1041" s="58" t="str">
        <f t="shared" si="108"/>
        <v>Wenzel</v>
      </c>
      <c r="F1041" s="58" t="str">
        <f t="shared" si="109"/>
        <v>Smal</v>
      </c>
      <c r="G1041" s="58" t="str">
        <f t="shared" si="110"/>
        <v>Men Senior</v>
      </c>
      <c r="H1041" s="58" t="str">
        <f t="shared" si="111"/>
        <v>Welwitschia</v>
      </c>
      <c r="I1041" s="92"/>
      <c r="J1041" s="92"/>
      <c r="K1041" s="92"/>
      <c r="L1041" s="91" t="str">
        <f t="shared" si="112"/>
        <v/>
      </c>
      <c r="M1041" s="91" t="str">
        <f t="shared" si="113"/>
        <v/>
      </c>
    </row>
    <row r="1042" spans="1:13" x14ac:dyDescent="0.2">
      <c r="A1042" s="60" t="s">
        <v>2041</v>
      </c>
      <c r="B1042" s="59">
        <v>44352</v>
      </c>
      <c r="C1042" s="60" t="s">
        <v>2042</v>
      </c>
      <c r="D1042" s="92" t="s">
        <v>778</v>
      </c>
      <c r="E1042" s="58" t="str">
        <f t="shared" si="108"/>
        <v>Ras</v>
      </c>
      <c r="F1042" s="58" t="str">
        <f t="shared" si="109"/>
        <v>Van Der Westhuizen</v>
      </c>
      <c r="G1042" s="58" t="str">
        <f t="shared" si="110"/>
        <v>Men Senior</v>
      </c>
      <c r="H1042" s="58" t="str">
        <f t="shared" si="111"/>
        <v>Welwitschia</v>
      </c>
      <c r="I1042" s="92"/>
      <c r="J1042" s="92"/>
      <c r="K1042" s="92"/>
      <c r="L1042" s="91" t="str">
        <f t="shared" si="112"/>
        <v/>
      </c>
      <c r="M1042" s="91" t="str">
        <f t="shared" si="113"/>
        <v/>
      </c>
    </row>
    <row r="1043" spans="1:13" x14ac:dyDescent="0.2">
      <c r="A1043" s="60" t="s">
        <v>2041</v>
      </c>
      <c r="B1043" s="59">
        <v>44352</v>
      </c>
      <c r="C1043" s="60" t="s">
        <v>2042</v>
      </c>
      <c r="D1043" s="92" t="s">
        <v>1878</v>
      </c>
      <c r="E1043" s="58" t="str">
        <f t="shared" si="108"/>
        <v>Terence</v>
      </c>
      <c r="F1043" s="58" t="str">
        <f t="shared" si="109"/>
        <v>Knowles</v>
      </c>
      <c r="G1043" s="58" t="str">
        <f t="shared" si="110"/>
        <v>Men Senior</v>
      </c>
      <c r="H1043" s="58" t="str">
        <f t="shared" si="111"/>
        <v>Orca Angling Club</v>
      </c>
      <c r="I1043" s="92"/>
      <c r="J1043" s="92"/>
      <c r="K1043" s="92"/>
      <c r="L1043" s="91" t="str">
        <f t="shared" si="112"/>
        <v/>
      </c>
      <c r="M1043" s="91" t="str">
        <f t="shared" si="113"/>
        <v/>
      </c>
    </row>
    <row r="1044" spans="1:13" x14ac:dyDescent="0.2">
      <c r="A1044" s="60" t="s">
        <v>2041</v>
      </c>
      <c r="B1044" s="59">
        <v>44352</v>
      </c>
      <c r="C1044" s="60" t="s">
        <v>2042</v>
      </c>
      <c r="D1044" s="92" t="s">
        <v>514</v>
      </c>
      <c r="E1044" s="58" t="str">
        <f t="shared" si="108"/>
        <v>Willem</v>
      </c>
      <c r="F1044" s="58" t="str">
        <f t="shared" si="109"/>
        <v>Steyn</v>
      </c>
      <c r="G1044" s="58" t="str">
        <f t="shared" si="110"/>
        <v>Men Veteran</v>
      </c>
      <c r="H1044" s="58" t="str">
        <f t="shared" si="111"/>
        <v>Welwitschia</v>
      </c>
      <c r="I1044" s="92"/>
      <c r="J1044" s="92"/>
      <c r="K1044" s="92"/>
      <c r="L1044" s="91" t="str">
        <f t="shared" si="112"/>
        <v/>
      </c>
      <c r="M1044" s="91" t="str">
        <f t="shared" si="113"/>
        <v/>
      </c>
    </row>
    <row r="1045" spans="1:13" x14ac:dyDescent="0.2">
      <c r="A1045" s="60" t="s">
        <v>2041</v>
      </c>
      <c r="B1045" s="59">
        <v>44352</v>
      </c>
      <c r="C1045" s="60" t="s">
        <v>2042</v>
      </c>
      <c r="D1045" s="92" t="s">
        <v>503</v>
      </c>
      <c r="E1045" s="58" t="str">
        <f t="shared" si="108"/>
        <v>Bertie</v>
      </c>
      <c r="F1045" s="58" t="str">
        <f t="shared" si="109"/>
        <v>Diedericks</v>
      </c>
      <c r="G1045" s="58" t="str">
        <f t="shared" si="110"/>
        <v>Men Grand Masters</v>
      </c>
      <c r="H1045" s="58" t="str">
        <f t="shared" si="111"/>
        <v>Welwitschia</v>
      </c>
      <c r="I1045" s="92"/>
      <c r="J1045" s="92"/>
      <c r="K1045" s="92"/>
      <c r="L1045" s="91" t="str">
        <f t="shared" si="112"/>
        <v/>
      </c>
      <c r="M1045" s="91" t="str">
        <f t="shared" si="113"/>
        <v/>
      </c>
    </row>
    <row r="1046" spans="1:13" x14ac:dyDescent="0.2">
      <c r="A1046" s="60" t="s">
        <v>2041</v>
      </c>
      <c r="B1046" s="59">
        <v>44352</v>
      </c>
      <c r="C1046" s="60" t="s">
        <v>2042</v>
      </c>
      <c r="D1046" s="92" t="s">
        <v>516</v>
      </c>
      <c r="E1046" s="58" t="str">
        <f t="shared" si="108"/>
        <v>Johan</v>
      </c>
      <c r="F1046" s="58" t="str">
        <f t="shared" si="109"/>
        <v>Diedericks</v>
      </c>
      <c r="G1046" s="58" t="str">
        <f t="shared" si="110"/>
        <v>Men Senior</v>
      </c>
      <c r="H1046" s="58" t="str">
        <f t="shared" si="111"/>
        <v>Welwitschia</v>
      </c>
      <c r="I1046" s="92"/>
      <c r="J1046" s="92"/>
      <c r="K1046" s="92"/>
      <c r="L1046" s="91" t="str">
        <f t="shared" si="112"/>
        <v/>
      </c>
      <c r="M1046" s="91" t="str">
        <f t="shared" si="113"/>
        <v/>
      </c>
    </row>
    <row r="1047" spans="1:13" x14ac:dyDescent="0.2">
      <c r="A1047" s="60" t="s">
        <v>2041</v>
      </c>
      <c r="B1047" s="59">
        <v>44352</v>
      </c>
      <c r="C1047" s="60" t="s">
        <v>2042</v>
      </c>
      <c r="D1047" s="92" t="s">
        <v>1609</v>
      </c>
      <c r="E1047" s="58" t="str">
        <f t="shared" si="108"/>
        <v>GJ</v>
      </c>
      <c r="F1047" s="58" t="str">
        <f t="shared" si="109"/>
        <v>Oosthuizen</v>
      </c>
      <c r="G1047" s="58" t="str">
        <f t="shared" si="110"/>
        <v>Men Senior</v>
      </c>
      <c r="H1047" s="58" t="str">
        <f t="shared" si="111"/>
        <v>Welwitschia</v>
      </c>
      <c r="I1047" s="92" t="s">
        <v>9</v>
      </c>
      <c r="J1047" s="92"/>
      <c r="K1047" s="92">
        <v>33</v>
      </c>
      <c r="L1047" s="91">
        <f t="shared" si="112"/>
        <v>0.7</v>
      </c>
      <c r="M1047" s="91">
        <f t="shared" si="113"/>
        <v>0.7</v>
      </c>
    </row>
    <row r="1048" spans="1:13" x14ac:dyDescent="0.2">
      <c r="A1048" s="60" t="s">
        <v>2041</v>
      </c>
      <c r="B1048" s="59">
        <v>44352</v>
      </c>
      <c r="C1048" s="60" t="s">
        <v>2042</v>
      </c>
      <c r="D1048" s="92" t="s">
        <v>1609</v>
      </c>
      <c r="E1048" s="58" t="str">
        <f t="shared" si="108"/>
        <v>GJ</v>
      </c>
      <c r="F1048" s="58" t="str">
        <f t="shared" si="109"/>
        <v>Oosthuizen</v>
      </c>
      <c r="G1048" s="58" t="str">
        <f t="shared" si="110"/>
        <v>Men Senior</v>
      </c>
      <c r="H1048" s="58" t="str">
        <f t="shared" si="111"/>
        <v>Welwitschia</v>
      </c>
      <c r="I1048" s="92" t="s">
        <v>9</v>
      </c>
      <c r="J1048" s="92"/>
      <c r="K1048" s="92">
        <v>34</v>
      </c>
      <c r="L1048" s="91">
        <f t="shared" si="112"/>
        <v>0.7</v>
      </c>
      <c r="M1048" s="91">
        <f t="shared" si="113"/>
        <v>0.7</v>
      </c>
    </row>
    <row r="1049" spans="1:13" x14ac:dyDescent="0.2">
      <c r="A1049" s="60" t="s">
        <v>2041</v>
      </c>
      <c r="B1049" s="59">
        <v>44352</v>
      </c>
      <c r="C1049" s="60" t="s">
        <v>2042</v>
      </c>
      <c r="D1049" s="92" t="s">
        <v>1724</v>
      </c>
      <c r="E1049" s="58" t="str">
        <f t="shared" si="108"/>
        <v>Riaan</v>
      </c>
      <c r="F1049" s="58" t="str">
        <f t="shared" si="109"/>
        <v>Van Rhyn</v>
      </c>
      <c r="G1049" s="58" t="str">
        <f t="shared" si="110"/>
        <v>Men Senior</v>
      </c>
      <c r="H1049" s="58" t="str">
        <f t="shared" si="111"/>
        <v>Welwitschia</v>
      </c>
      <c r="I1049" s="92"/>
      <c r="J1049" s="92"/>
      <c r="K1049" s="92"/>
      <c r="L1049" s="91" t="str">
        <f t="shared" si="112"/>
        <v/>
      </c>
      <c r="M1049" s="91" t="str">
        <f t="shared" si="113"/>
        <v/>
      </c>
    </row>
    <row r="1050" spans="1:13" x14ac:dyDescent="0.2">
      <c r="A1050" s="60" t="s">
        <v>2041</v>
      </c>
      <c r="B1050" s="59">
        <v>44352</v>
      </c>
      <c r="C1050" s="60" t="s">
        <v>2042</v>
      </c>
      <c r="D1050" s="92" t="s">
        <v>703</v>
      </c>
      <c r="E1050" s="58" t="str">
        <f t="shared" si="108"/>
        <v>Andre</v>
      </c>
      <c r="F1050" s="58" t="str">
        <f t="shared" si="109"/>
        <v>Muller</v>
      </c>
      <c r="G1050" s="58" t="str">
        <f t="shared" si="110"/>
        <v>Men Grand Masters</v>
      </c>
      <c r="H1050" s="58" t="str">
        <f t="shared" si="111"/>
        <v>Welwitschia</v>
      </c>
      <c r="I1050" s="92"/>
      <c r="J1050" s="92"/>
      <c r="K1050" s="92"/>
      <c r="L1050" s="91" t="str">
        <f t="shared" si="112"/>
        <v/>
      </c>
      <c r="M1050" s="91" t="str">
        <f t="shared" si="113"/>
        <v/>
      </c>
    </row>
    <row r="1051" spans="1:13" x14ac:dyDescent="0.2">
      <c r="A1051" s="60" t="s">
        <v>2041</v>
      </c>
      <c r="B1051" s="59">
        <v>44352</v>
      </c>
      <c r="C1051" s="60" t="s">
        <v>2042</v>
      </c>
      <c r="D1051" s="92" t="s">
        <v>1049</v>
      </c>
      <c r="E1051" s="58" t="str">
        <f t="shared" si="108"/>
        <v>Bernd</v>
      </c>
      <c r="F1051" s="58" t="str">
        <f t="shared" si="109"/>
        <v>Beddies</v>
      </c>
      <c r="G1051" s="58" t="str">
        <f t="shared" si="110"/>
        <v>Men U/21</v>
      </c>
      <c r="H1051" s="58" t="str">
        <f t="shared" si="111"/>
        <v>Welwitschia</v>
      </c>
      <c r="I1051" s="92"/>
      <c r="J1051" s="92"/>
      <c r="K1051" s="92"/>
      <c r="L1051" s="91" t="str">
        <f t="shared" si="112"/>
        <v/>
      </c>
      <c r="M1051" s="91" t="str">
        <f t="shared" si="113"/>
        <v/>
      </c>
    </row>
    <row r="1052" spans="1:13" x14ac:dyDescent="0.2">
      <c r="A1052" s="60" t="s">
        <v>2041</v>
      </c>
      <c r="B1052" s="59">
        <v>44352</v>
      </c>
      <c r="C1052" s="60" t="s">
        <v>2042</v>
      </c>
      <c r="D1052" s="92" t="s">
        <v>566</v>
      </c>
      <c r="E1052" s="58" t="str">
        <f t="shared" si="108"/>
        <v>Nols</v>
      </c>
      <c r="F1052" s="58" t="str">
        <f t="shared" si="109"/>
        <v>Diedericks</v>
      </c>
      <c r="G1052" s="58" t="str">
        <f t="shared" si="110"/>
        <v>Men Senior</v>
      </c>
      <c r="H1052" s="58" t="str">
        <f t="shared" si="111"/>
        <v>Welwitschia</v>
      </c>
      <c r="I1052" s="92"/>
      <c r="J1052" s="92"/>
      <c r="K1052" s="92"/>
      <c r="L1052" s="91" t="str">
        <f t="shared" si="112"/>
        <v/>
      </c>
      <c r="M1052" s="91" t="str">
        <f t="shared" si="113"/>
        <v/>
      </c>
    </row>
    <row r="1053" spans="1:13" x14ac:dyDescent="0.2">
      <c r="A1053" s="60" t="s">
        <v>2041</v>
      </c>
      <c r="B1053" s="59">
        <v>44352</v>
      </c>
      <c r="C1053" s="60" t="s">
        <v>2042</v>
      </c>
      <c r="D1053" s="92" t="s">
        <v>707</v>
      </c>
      <c r="E1053" s="58" t="str">
        <f t="shared" si="108"/>
        <v>Ettienne</v>
      </c>
      <c r="F1053" s="58" t="str">
        <f t="shared" si="109"/>
        <v>Erasmus</v>
      </c>
      <c r="G1053" s="58" t="str">
        <f t="shared" si="110"/>
        <v>Men Veteran</v>
      </c>
      <c r="H1053" s="58" t="str">
        <f t="shared" si="111"/>
        <v>xOkahandja</v>
      </c>
      <c r="I1053" s="92"/>
      <c r="J1053" s="92"/>
      <c r="K1053" s="92"/>
      <c r="L1053" s="91" t="str">
        <f t="shared" si="112"/>
        <v/>
      </c>
      <c r="M1053" s="91" t="str">
        <f t="shared" si="113"/>
        <v/>
      </c>
    </row>
    <row r="1054" spans="1:13" x14ac:dyDescent="0.2">
      <c r="A1054" s="60" t="s">
        <v>2041</v>
      </c>
      <c r="B1054" s="59">
        <v>44352</v>
      </c>
      <c r="C1054" s="60" t="s">
        <v>2042</v>
      </c>
      <c r="D1054" s="92" t="s">
        <v>630</v>
      </c>
      <c r="E1054" s="58" t="str">
        <f t="shared" si="108"/>
        <v>Loandro</v>
      </c>
      <c r="F1054" s="58" t="str">
        <f t="shared" si="109"/>
        <v>Erasmus</v>
      </c>
      <c r="G1054" s="58" t="str">
        <f t="shared" si="110"/>
        <v>Men Senior</v>
      </c>
      <c r="H1054" s="58" t="str">
        <f t="shared" si="111"/>
        <v>xOkahandja</v>
      </c>
      <c r="I1054" s="92"/>
      <c r="J1054" s="92"/>
      <c r="K1054" s="92"/>
      <c r="L1054" s="91" t="str">
        <f t="shared" si="112"/>
        <v/>
      </c>
      <c r="M1054" s="91" t="str">
        <f t="shared" si="113"/>
        <v/>
      </c>
    </row>
    <row r="1055" spans="1:13" x14ac:dyDescent="0.2">
      <c r="A1055" s="60" t="s">
        <v>2041</v>
      </c>
      <c r="B1055" s="59">
        <v>44352</v>
      </c>
      <c r="C1055" s="60" t="s">
        <v>2042</v>
      </c>
      <c r="D1055" s="92" t="s">
        <v>1801</v>
      </c>
      <c r="E1055" s="58" t="str">
        <f t="shared" si="108"/>
        <v>Heiko Jnr</v>
      </c>
      <c r="F1055" s="58" t="str">
        <f t="shared" si="109"/>
        <v>Doll</v>
      </c>
      <c r="G1055" s="58" t="str">
        <f t="shared" si="110"/>
        <v>Men U/16</v>
      </c>
      <c r="H1055" s="58" t="str">
        <f t="shared" si="111"/>
        <v>Okahandja</v>
      </c>
      <c r="I1055" s="92"/>
      <c r="J1055" s="92"/>
      <c r="K1055" s="92"/>
      <c r="L1055" s="91" t="str">
        <f t="shared" si="112"/>
        <v/>
      </c>
      <c r="M1055" s="91" t="str">
        <f t="shared" si="113"/>
        <v/>
      </c>
    </row>
    <row r="1056" spans="1:13" x14ac:dyDescent="0.2">
      <c r="A1056" s="60" t="s">
        <v>2041</v>
      </c>
      <c r="B1056" s="59">
        <v>44352</v>
      </c>
      <c r="C1056" s="60" t="s">
        <v>2042</v>
      </c>
      <c r="D1056" s="92" t="s">
        <v>800</v>
      </c>
      <c r="E1056" s="58" t="str">
        <f t="shared" si="108"/>
        <v>Jani-Mari</v>
      </c>
      <c r="F1056" s="58" t="str">
        <f t="shared" si="109"/>
        <v>Van Heerden</v>
      </c>
      <c r="G1056" s="58" t="str">
        <f t="shared" si="110"/>
        <v>Ladies U/16</v>
      </c>
      <c r="H1056" s="58" t="str">
        <f t="shared" si="111"/>
        <v>Okahandja</v>
      </c>
      <c r="I1056" s="92"/>
      <c r="J1056" s="92"/>
      <c r="K1056" s="92"/>
      <c r="L1056" s="91" t="str">
        <f t="shared" si="112"/>
        <v/>
      </c>
      <c r="M1056" s="91" t="str">
        <f t="shared" si="113"/>
        <v/>
      </c>
    </row>
    <row r="1057" spans="1:13" x14ac:dyDescent="0.2">
      <c r="A1057" s="60" t="s">
        <v>2041</v>
      </c>
      <c r="B1057" s="59">
        <v>44352</v>
      </c>
      <c r="C1057" s="60" t="s">
        <v>2042</v>
      </c>
      <c r="D1057" s="92" t="s">
        <v>754</v>
      </c>
      <c r="E1057" s="58" t="str">
        <f t="shared" si="108"/>
        <v>Heiko</v>
      </c>
      <c r="F1057" s="58" t="str">
        <f t="shared" si="109"/>
        <v>Doll</v>
      </c>
      <c r="G1057" s="58" t="str">
        <f t="shared" si="110"/>
        <v>Men Veteran</v>
      </c>
      <c r="H1057" s="58" t="str">
        <f t="shared" si="111"/>
        <v>Okahandja</v>
      </c>
      <c r="I1057" s="92"/>
      <c r="J1057" s="92"/>
      <c r="K1057" s="92"/>
      <c r="L1057" s="91" t="str">
        <f t="shared" si="112"/>
        <v/>
      </c>
      <c r="M1057" s="91" t="str">
        <f t="shared" si="113"/>
        <v/>
      </c>
    </row>
    <row r="1058" spans="1:13" x14ac:dyDescent="0.2">
      <c r="A1058" s="60" t="s">
        <v>2041</v>
      </c>
      <c r="B1058" s="59">
        <v>44352</v>
      </c>
      <c r="C1058" s="60" t="s">
        <v>2042</v>
      </c>
      <c r="D1058" s="92" t="s">
        <v>1119</v>
      </c>
      <c r="E1058" s="58" t="str">
        <f t="shared" si="108"/>
        <v>Fanie</v>
      </c>
      <c r="F1058" s="58" t="str">
        <f t="shared" si="109"/>
        <v>Van Vuuren</v>
      </c>
      <c r="G1058" s="58" t="str">
        <f t="shared" si="110"/>
        <v>Men Grand Masters</v>
      </c>
      <c r="H1058" s="58" t="str">
        <f t="shared" si="111"/>
        <v>Okahandja</v>
      </c>
      <c r="I1058" s="92"/>
      <c r="J1058" s="92" t="s">
        <v>1356</v>
      </c>
      <c r="K1058" s="92">
        <v>81</v>
      </c>
      <c r="L1058" s="91">
        <f t="shared" si="112"/>
        <v>1.8</v>
      </c>
      <c r="M1058" s="91">
        <f t="shared" si="113"/>
        <v>1.8</v>
      </c>
    </row>
    <row r="1059" spans="1:13" x14ac:dyDescent="0.2">
      <c r="A1059" s="60" t="s">
        <v>2041</v>
      </c>
      <c r="B1059" s="59">
        <v>44352</v>
      </c>
      <c r="C1059" s="60" t="s">
        <v>2042</v>
      </c>
      <c r="D1059" s="92" t="s">
        <v>657</v>
      </c>
      <c r="E1059" s="58" t="str">
        <f t="shared" si="108"/>
        <v>Gerrit</v>
      </c>
      <c r="F1059" s="58" t="str">
        <f t="shared" si="109"/>
        <v>Viljoen</v>
      </c>
      <c r="G1059" s="58" t="str">
        <f t="shared" si="110"/>
        <v>Men Grand Masters</v>
      </c>
      <c r="H1059" s="58" t="str">
        <f t="shared" si="111"/>
        <v>Okahandja</v>
      </c>
      <c r="I1059" s="92" t="s">
        <v>9</v>
      </c>
      <c r="J1059" s="92"/>
      <c r="K1059" s="92">
        <v>37</v>
      </c>
      <c r="L1059" s="91">
        <f t="shared" si="112"/>
        <v>0.9</v>
      </c>
      <c r="M1059" s="91">
        <f t="shared" si="113"/>
        <v>0.9</v>
      </c>
    </row>
    <row r="1060" spans="1:13" x14ac:dyDescent="0.2">
      <c r="A1060" s="60" t="s">
        <v>2041</v>
      </c>
      <c r="B1060" s="59">
        <v>44352</v>
      </c>
      <c r="C1060" s="60" t="s">
        <v>2042</v>
      </c>
      <c r="D1060" s="92" t="s">
        <v>1714</v>
      </c>
      <c r="E1060" s="58" t="str">
        <f t="shared" si="108"/>
        <v>Danie</v>
      </c>
      <c r="F1060" s="58" t="str">
        <f t="shared" si="109"/>
        <v>Van Wyk</v>
      </c>
      <c r="G1060" s="58" t="str">
        <f t="shared" si="110"/>
        <v>Men Senior</v>
      </c>
      <c r="H1060" s="58" t="str">
        <f t="shared" si="111"/>
        <v>Okahandja</v>
      </c>
      <c r="I1060" s="92"/>
      <c r="J1060" s="92" t="s">
        <v>1355</v>
      </c>
      <c r="K1060" s="92">
        <v>112</v>
      </c>
      <c r="L1060" s="91">
        <f t="shared" si="112"/>
        <v>6.4</v>
      </c>
      <c r="M1060" s="91">
        <f t="shared" si="113"/>
        <v>6.4</v>
      </c>
    </row>
    <row r="1061" spans="1:13" x14ac:dyDescent="0.2">
      <c r="A1061" s="60" t="s">
        <v>2041</v>
      </c>
      <c r="B1061" s="59">
        <v>44352</v>
      </c>
      <c r="C1061" s="60" t="s">
        <v>2042</v>
      </c>
      <c r="D1061" s="92" t="s">
        <v>1266</v>
      </c>
      <c r="E1061" s="58" t="str">
        <f t="shared" si="108"/>
        <v>Armand</v>
      </c>
      <c r="F1061" s="58" t="str">
        <f t="shared" si="109"/>
        <v>Fourie</v>
      </c>
      <c r="G1061" s="58" t="str">
        <f t="shared" si="110"/>
        <v>Men Senior</v>
      </c>
      <c r="H1061" s="58" t="str">
        <f t="shared" si="111"/>
        <v>Okahandja</v>
      </c>
      <c r="I1061" s="92"/>
      <c r="J1061" s="92" t="s">
        <v>8</v>
      </c>
      <c r="K1061" s="92">
        <v>69</v>
      </c>
      <c r="L1061" s="91">
        <f t="shared" si="112"/>
        <v>2.6</v>
      </c>
      <c r="M1061" s="91">
        <f t="shared" si="113"/>
        <v>2.6</v>
      </c>
    </row>
    <row r="1062" spans="1:13" x14ac:dyDescent="0.2">
      <c r="A1062" s="60" t="s">
        <v>2041</v>
      </c>
      <c r="B1062" s="59">
        <v>44352</v>
      </c>
      <c r="C1062" s="60" t="s">
        <v>2042</v>
      </c>
      <c r="D1062" s="92" t="s">
        <v>1398</v>
      </c>
      <c r="E1062" s="58" t="str">
        <f t="shared" si="108"/>
        <v>Kiaan</v>
      </c>
      <c r="F1062" s="58" t="str">
        <f t="shared" si="109"/>
        <v>Fourie</v>
      </c>
      <c r="G1062" s="58" t="str">
        <f t="shared" si="110"/>
        <v>Men Senior</v>
      </c>
      <c r="H1062" s="58" t="str">
        <f t="shared" si="111"/>
        <v>Okahandja</v>
      </c>
      <c r="I1062" s="92" t="s">
        <v>9</v>
      </c>
      <c r="J1062" s="92"/>
      <c r="K1062" s="92">
        <v>32</v>
      </c>
      <c r="L1062" s="91">
        <f t="shared" si="112"/>
        <v>0.6</v>
      </c>
      <c r="M1062" s="91">
        <f t="shared" si="113"/>
        <v>0.6</v>
      </c>
    </row>
    <row r="1063" spans="1:13" x14ac:dyDescent="0.2">
      <c r="A1063" s="60" t="s">
        <v>2041</v>
      </c>
      <c r="B1063" s="59">
        <v>44352</v>
      </c>
      <c r="C1063" s="60" t="s">
        <v>2042</v>
      </c>
      <c r="D1063" s="92" t="s">
        <v>1398</v>
      </c>
      <c r="E1063" s="58" t="str">
        <f t="shared" si="108"/>
        <v>Kiaan</v>
      </c>
      <c r="F1063" s="58" t="str">
        <f t="shared" si="109"/>
        <v>Fourie</v>
      </c>
      <c r="G1063" s="58" t="str">
        <f t="shared" si="110"/>
        <v>Men Senior</v>
      </c>
      <c r="H1063" s="58" t="str">
        <f t="shared" si="111"/>
        <v>Okahandja</v>
      </c>
      <c r="I1063" s="92" t="s">
        <v>9</v>
      </c>
      <c r="J1063" s="92"/>
      <c r="K1063" s="92"/>
      <c r="L1063" s="91" t="str">
        <f t="shared" si="112"/>
        <v/>
      </c>
      <c r="M1063" s="91" t="str">
        <f t="shared" si="113"/>
        <v/>
      </c>
    </row>
    <row r="1064" spans="1:13" x14ac:dyDescent="0.2">
      <c r="A1064" s="60" t="s">
        <v>2041</v>
      </c>
      <c r="B1064" s="59">
        <v>44352</v>
      </c>
      <c r="C1064" s="60" t="s">
        <v>2042</v>
      </c>
      <c r="D1064" s="92" t="s">
        <v>515</v>
      </c>
      <c r="E1064" s="58" t="str">
        <f t="shared" si="108"/>
        <v>Herman</v>
      </c>
      <c r="F1064" s="58" t="str">
        <f t="shared" si="109"/>
        <v>Fourie</v>
      </c>
      <c r="G1064" s="58" t="str">
        <f t="shared" si="110"/>
        <v>Men Grand Masters</v>
      </c>
      <c r="H1064" s="58" t="str">
        <f t="shared" si="111"/>
        <v>Okahandja</v>
      </c>
      <c r="I1064" s="92" t="s">
        <v>9</v>
      </c>
      <c r="J1064" s="92"/>
      <c r="K1064" s="92">
        <v>32</v>
      </c>
      <c r="L1064" s="91">
        <f t="shared" si="112"/>
        <v>0.6</v>
      </c>
      <c r="M1064" s="91">
        <f t="shared" si="113"/>
        <v>0.6</v>
      </c>
    </row>
    <row r="1065" spans="1:13" x14ac:dyDescent="0.2">
      <c r="A1065" s="60" t="s">
        <v>2041</v>
      </c>
      <c r="B1065" s="59">
        <v>44352</v>
      </c>
      <c r="C1065" s="60" t="s">
        <v>2042</v>
      </c>
      <c r="D1065" s="92" t="s">
        <v>851</v>
      </c>
      <c r="E1065" s="58" t="str">
        <f t="shared" si="108"/>
        <v>Maree</v>
      </c>
      <c r="F1065" s="58" t="str">
        <f t="shared" si="109"/>
        <v>Van Heerden</v>
      </c>
      <c r="G1065" s="58" t="str">
        <f t="shared" si="110"/>
        <v>Men Veteran</v>
      </c>
      <c r="H1065" s="58" t="str">
        <f t="shared" si="111"/>
        <v>Okahandja</v>
      </c>
      <c r="I1065" s="92"/>
      <c r="J1065" s="92"/>
      <c r="K1065" s="92"/>
      <c r="L1065" s="91" t="str">
        <f t="shared" si="112"/>
        <v/>
      </c>
      <c r="M1065" s="91" t="str">
        <f t="shared" si="113"/>
        <v/>
      </c>
    </row>
    <row r="1066" spans="1:13" x14ac:dyDescent="0.2">
      <c r="A1066" s="60" t="s">
        <v>2041</v>
      </c>
      <c r="B1066" s="59">
        <v>44352</v>
      </c>
      <c r="C1066" s="60" t="s">
        <v>2042</v>
      </c>
      <c r="D1066" s="92" t="s">
        <v>1426</v>
      </c>
      <c r="E1066" s="58" t="str">
        <f t="shared" si="108"/>
        <v>Johan Spyker</v>
      </c>
      <c r="F1066" s="58" t="str">
        <f t="shared" si="109"/>
        <v>Kotze</v>
      </c>
      <c r="G1066" s="58" t="str">
        <f t="shared" si="110"/>
        <v>Men Senior</v>
      </c>
      <c r="H1066" s="58" t="str">
        <f t="shared" si="111"/>
        <v>Okahandja</v>
      </c>
      <c r="I1066" s="92"/>
      <c r="J1066" s="92" t="s">
        <v>1355</v>
      </c>
      <c r="K1066" s="92">
        <v>164</v>
      </c>
      <c r="L1066" s="91">
        <f t="shared" si="112"/>
        <v>23.6</v>
      </c>
      <c r="M1066" s="91">
        <f t="shared" si="113"/>
        <v>23.6</v>
      </c>
    </row>
    <row r="1067" spans="1:13" x14ac:dyDescent="0.2">
      <c r="A1067" s="60" t="s">
        <v>2041</v>
      </c>
      <c r="B1067" s="59">
        <v>44352</v>
      </c>
      <c r="C1067" s="60" t="s">
        <v>2042</v>
      </c>
      <c r="D1067" s="92" t="s">
        <v>1426</v>
      </c>
      <c r="E1067" s="58" t="str">
        <f t="shared" si="108"/>
        <v>Johan Spyker</v>
      </c>
      <c r="F1067" s="58" t="str">
        <f t="shared" si="109"/>
        <v>Kotze</v>
      </c>
      <c r="G1067" s="58" t="str">
        <f t="shared" si="110"/>
        <v>Men Senior</v>
      </c>
      <c r="H1067" s="58" t="str">
        <f t="shared" si="111"/>
        <v>Okahandja</v>
      </c>
      <c r="I1067" s="92"/>
      <c r="J1067" s="92" t="s">
        <v>1355</v>
      </c>
      <c r="K1067" s="92">
        <v>97</v>
      </c>
      <c r="L1067" s="91">
        <f t="shared" si="112"/>
        <v>3.9</v>
      </c>
      <c r="M1067" s="91">
        <f t="shared" si="113"/>
        <v>3.9</v>
      </c>
    </row>
    <row r="1068" spans="1:13" x14ac:dyDescent="0.2">
      <c r="A1068" s="60" t="s">
        <v>2041</v>
      </c>
      <c r="B1068" s="59">
        <v>44352</v>
      </c>
      <c r="C1068" s="60" t="s">
        <v>2042</v>
      </c>
      <c r="D1068" s="92" t="s">
        <v>1000</v>
      </c>
      <c r="E1068" s="58" t="str">
        <f t="shared" si="108"/>
        <v>Johan</v>
      </c>
      <c r="F1068" s="58" t="str">
        <f t="shared" si="109"/>
        <v>Herbst</v>
      </c>
      <c r="G1068" s="58" t="str">
        <f t="shared" si="110"/>
        <v>Men Veteran</v>
      </c>
      <c r="H1068" s="58" t="str">
        <f t="shared" si="111"/>
        <v>Okahandja</v>
      </c>
      <c r="I1068" s="92"/>
      <c r="J1068" s="92"/>
      <c r="K1068" s="92"/>
      <c r="L1068" s="91" t="str">
        <f t="shared" si="112"/>
        <v/>
      </c>
      <c r="M1068" s="91" t="str">
        <f t="shared" si="113"/>
        <v/>
      </c>
    </row>
    <row r="1069" spans="1:13" x14ac:dyDescent="0.2">
      <c r="A1069" s="60" t="s">
        <v>2041</v>
      </c>
      <c r="B1069" s="59">
        <v>44352</v>
      </c>
      <c r="C1069" s="60" t="s">
        <v>2042</v>
      </c>
      <c r="D1069" s="92" t="s">
        <v>892</v>
      </c>
      <c r="E1069" s="58" t="str">
        <f t="shared" si="108"/>
        <v>Renate</v>
      </c>
      <c r="F1069" s="58" t="str">
        <f t="shared" si="109"/>
        <v>Gruttemeyer</v>
      </c>
      <c r="G1069" s="58" t="str">
        <f t="shared" si="110"/>
        <v>Ladies Master</v>
      </c>
      <c r="H1069" s="58" t="str">
        <f t="shared" si="111"/>
        <v>Okahandja</v>
      </c>
      <c r="I1069" s="92"/>
      <c r="J1069" s="92"/>
      <c r="K1069" s="92"/>
      <c r="L1069" s="91" t="str">
        <f t="shared" si="112"/>
        <v/>
      </c>
      <c r="M1069" s="91" t="str">
        <f t="shared" si="113"/>
        <v/>
      </c>
    </row>
    <row r="1070" spans="1:13" x14ac:dyDescent="0.2">
      <c r="A1070" s="60" t="s">
        <v>2041</v>
      </c>
      <c r="B1070" s="59">
        <v>44352</v>
      </c>
      <c r="C1070" s="60" t="s">
        <v>2042</v>
      </c>
      <c r="D1070" s="92" t="s">
        <v>1716</v>
      </c>
      <c r="E1070" s="58" t="str">
        <f t="shared" si="108"/>
        <v>Duan</v>
      </c>
      <c r="F1070" s="58" t="str">
        <f t="shared" si="109"/>
        <v>Kotze</v>
      </c>
      <c r="G1070" s="58" t="str">
        <f t="shared" si="110"/>
        <v>Men Veteran</v>
      </c>
      <c r="H1070" s="58" t="str">
        <f t="shared" si="111"/>
        <v>Okahandja</v>
      </c>
      <c r="I1070" s="92"/>
      <c r="J1070" s="92"/>
      <c r="K1070" s="92"/>
      <c r="L1070" s="91" t="str">
        <f t="shared" si="112"/>
        <v/>
      </c>
      <c r="M1070" s="91" t="str">
        <f t="shared" si="113"/>
        <v/>
      </c>
    </row>
    <row r="1071" spans="1:13" x14ac:dyDescent="0.2">
      <c r="A1071" s="60" t="s">
        <v>2041</v>
      </c>
      <c r="B1071" s="59">
        <v>44352</v>
      </c>
      <c r="C1071" s="60" t="s">
        <v>2042</v>
      </c>
      <c r="D1071" s="92" t="s">
        <v>1180</v>
      </c>
      <c r="E1071" s="58" t="str">
        <f t="shared" si="108"/>
        <v>Christo</v>
      </c>
      <c r="F1071" s="58" t="str">
        <f t="shared" si="109"/>
        <v>Senekal</v>
      </c>
      <c r="G1071" s="58" t="str">
        <f t="shared" si="110"/>
        <v>Men Senior</v>
      </c>
      <c r="H1071" s="58" t="str">
        <f t="shared" si="111"/>
        <v>Okahandja</v>
      </c>
      <c r="I1071" s="92"/>
      <c r="J1071" s="92"/>
      <c r="K1071" s="92"/>
      <c r="L1071" s="91" t="str">
        <f t="shared" si="112"/>
        <v/>
      </c>
      <c r="M1071" s="91" t="str">
        <f t="shared" si="113"/>
        <v/>
      </c>
    </row>
    <row r="1072" spans="1:13" x14ac:dyDescent="0.2">
      <c r="A1072" s="60" t="s">
        <v>2041</v>
      </c>
      <c r="B1072" s="59">
        <v>44352</v>
      </c>
      <c r="C1072" s="60" t="s">
        <v>2042</v>
      </c>
      <c r="D1072" s="92" t="s">
        <v>632</v>
      </c>
      <c r="E1072" s="58" t="str">
        <f t="shared" si="108"/>
        <v>Chris</v>
      </c>
      <c r="F1072" s="58" t="str">
        <f t="shared" si="109"/>
        <v>Scholtz</v>
      </c>
      <c r="G1072" s="58" t="str">
        <f t="shared" si="110"/>
        <v>Men Veteran</v>
      </c>
      <c r="H1072" s="58" t="str">
        <f t="shared" si="111"/>
        <v>Henties Bay</v>
      </c>
      <c r="I1072" s="92"/>
      <c r="J1072" s="92"/>
      <c r="K1072" s="92"/>
      <c r="L1072" s="91" t="str">
        <f t="shared" si="112"/>
        <v/>
      </c>
      <c r="M1072" s="91" t="str">
        <f t="shared" si="113"/>
        <v/>
      </c>
    </row>
    <row r="1073" spans="1:13" x14ac:dyDescent="0.2">
      <c r="A1073" s="60" t="s">
        <v>2041</v>
      </c>
      <c r="B1073" s="59">
        <v>44352</v>
      </c>
      <c r="C1073" s="60" t="s">
        <v>2042</v>
      </c>
      <c r="D1073" s="92" t="s">
        <v>636</v>
      </c>
      <c r="E1073" s="58" t="str">
        <f t="shared" si="108"/>
        <v>Stewart</v>
      </c>
      <c r="F1073" s="58" t="str">
        <f t="shared" si="109"/>
        <v>Reimann</v>
      </c>
      <c r="G1073" s="58" t="str">
        <f t="shared" si="110"/>
        <v>Men U/16</v>
      </c>
      <c r="H1073" s="58" t="str">
        <f t="shared" si="111"/>
        <v>Walvis Bay</v>
      </c>
      <c r="I1073" s="92" t="s">
        <v>19</v>
      </c>
      <c r="J1073" s="92"/>
      <c r="K1073" s="92">
        <v>53</v>
      </c>
      <c r="L1073" s="91">
        <f t="shared" si="112"/>
        <v>1.5</v>
      </c>
      <c r="M1073" s="91">
        <f t="shared" si="113"/>
        <v>1.5</v>
      </c>
    </row>
    <row r="1074" spans="1:13" x14ac:dyDescent="0.2">
      <c r="A1074" s="60" t="s">
        <v>2041</v>
      </c>
      <c r="B1074" s="59">
        <v>44352</v>
      </c>
      <c r="C1074" s="60" t="s">
        <v>2042</v>
      </c>
      <c r="D1074" s="92" t="s">
        <v>669</v>
      </c>
      <c r="E1074" s="58" t="str">
        <f t="shared" si="108"/>
        <v>Morne</v>
      </c>
      <c r="F1074" s="58" t="str">
        <f t="shared" si="109"/>
        <v>Janse v Rensburg</v>
      </c>
      <c r="G1074" s="58" t="str">
        <f t="shared" si="110"/>
        <v>Men Veteran</v>
      </c>
      <c r="H1074" s="58" t="str">
        <f t="shared" si="111"/>
        <v>Walvis Bay</v>
      </c>
      <c r="I1074" s="92"/>
      <c r="J1074" s="92"/>
      <c r="K1074" s="92"/>
      <c r="L1074" s="91" t="str">
        <f t="shared" si="112"/>
        <v/>
      </c>
      <c r="M1074" s="91" t="str">
        <f t="shared" si="113"/>
        <v/>
      </c>
    </row>
    <row r="1075" spans="1:13" x14ac:dyDescent="0.2">
      <c r="A1075" s="60" t="s">
        <v>2041</v>
      </c>
      <c r="B1075" s="59">
        <v>44352</v>
      </c>
      <c r="C1075" s="60" t="s">
        <v>2042</v>
      </c>
      <c r="D1075" s="92" t="s">
        <v>1022</v>
      </c>
      <c r="E1075" s="58" t="str">
        <f t="shared" si="108"/>
        <v>Eduard</v>
      </c>
      <c r="F1075" s="58" t="str">
        <f t="shared" si="109"/>
        <v>Janse v Rensburg</v>
      </c>
      <c r="G1075" s="58" t="str">
        <f t="shared" si="110"/>
        <v>Men U/21</v>
      </c>
      <c r="H1075" s="58" t="str">
        <f t="shared" si="111"/>
        <v>Walvis Bay</v>
      </c>
      <c r="I1075" s="92"/>
      <c r="J1075" s="92"/>
      <c r="K1075" s="92"/>
      <c r="L1075" s="91" t="str">
        <f t="shared" si="112"/>
        <v/>
      </c>
      <c r="M1075" s="91" t="str">
        <f t="shared" si="113"/>
        <v/>
      </c>
    </row>
    <row r="1076" spans="1:13" x14ac:dyDescent="0.2">
      <c r="A1076" s="60" t="s">
        <v>2041</v>
      </c>
      <c r="B1076" s="59">
        <v>44352</v>
      </c>
      <c r="C1076" s="60" t="s">
        <v>2042</v>
      </c>
      <c r="D1076" s="92" t="s">
        <v>884</v>
      </c>
      <c r="E1076" s="58" t="str">
        <f t="shared" si="108"/>
        <v>John</v>
      </c>
      <c r="F1076" s="58" t="str">
        <f t="shared" si="109"/>
        <v>Longland</v>
      </c>
      <c r="G1076" s="58" t="str">
        <f t="shared" si="110"/>
        <v>Men Veteran</v>
      </c>
      <c r="H1076" s="58" t="str">
        <f t="shared" si="111"/>
        <v>Walvis Bay</v>
      </c>
      <c r="I1076" s="92"/>
      <c r="J1076" s="92"/>
      <c r="K1076" s="92"/>
      <c r="L1076" s="91" t="str">
        <f t="shared" si="112"/>
        <v/>
      </c>
      <c r="M1076" s="91" t="str">
        <f t="shared" si="113"/>
        <v/>
      </c>
    </row>
    <row r="1077" spans="1:13" x14ac:dyDescent="0.2">
      <c r="A1077" s="60" t="s">
        <v>2041</v>
      </c>
      <c r="B1077" s="59">
        <v>44352</v>
      </c>
      <c r="C1077" s="60" t="s">
        <v>2042</v>
      </c>
      <c r="D1077" s="92" t="s">
        <v>1656</v>
      </c>
      <c r="E1077" s="58" t="str">
        <f t="shared" si="108"/>
        <v>Breggie</v>
      </c>
      <c r="F1077" s="58" t="str">
        <f t="shared" si="109"/>
        <v>Ferreira</v>
      </c>
      <c r="G1077" s="58" t="str">
        <f t="shared" si="110"/>
        <v>Ladies Master</v>
      </c>
      <c r="H1077" s="58" t="str">
        <f t="shared" si="111"/>
        <v>Walvis Bay</v>
      </c>
      <c r="I1077" s="92"/>
      <c r="J1077" s="92"/>
      <c r="K1077" s="92"/>
      <c r="L1077" s="91" t="str">
        <f t="shared" si="112"/>
        <v/>
      </c>
      <c r="M1077" s="91" t="str">
        <f t="shared" si="113"/>
        <v/>
      </c>
    </row>
    <row r="1078" spans="1:13" x14ac:dyDescent="0.2">
      <c r="A1078" s="60" t="s">
        <v>2041</v>
      </c>
      <c r="B1078" s="59">
        <v>44352</v>
      </c>
      <c r="C1078" s="60" t="s">
        <v>2042</v>
      </c>
      <c r="D1078" s="92" t="s">
        <v>1400</v>
      </c>
      <c r="E1078" s="58" t="str">
        <f t="shared" si="108"/>
        <v>Frikkie</v>
      </c>
      <c r="F1078" s="58" t="str">
        <f t="shared" si="109"/>
        <v>Ferreira</v>
      </c>
      <c r="G1078" s="58" t="str">
        <f t="shared" si="110"/>
        <v>Men Master</v>
      </c>
      <c r="H1078" s="58" t="str">
        <f t="shared" si="111"/>
        <v>Walvis Bay</v>
      </c>
      <c r="I1078" s="92"/>
      <c r="J1078" s="92"/>
      <c r="K1078" s="92"/>
      <c r="L1078" s="91" t="str">
        <f t="shared" si="112"/>
        <v/>
      </c>
      <c r="M1078" s="91" t="str">
        <f t="shared" si="113"/>
        <v/>
      </c>
    </row>
    <row r="1079" spans="1:13" x14ac:dyDescent="0.2">
      <c r="A1079" s="60" t="s">
        <v>2041</v>
      </c>
      <c r="B1079" s="59">
        <v>44352</v>
      </c>
      <c r="C1079" s="60" t="s">
        <v>2042</v>
      </c>
      <c r="D1079" s="92" t="s">
        <v>541</v>
      </c>
      <c r="E1079" s="58" t="str">
        <f t="shared" si="108"/>
        <v>Terence</v>
      </c>
      <c r="F1079" s="58" t="str">
        <f t="shared" si="109"/>
        <v>Clark</v>
      </c>
      <c r="G1079" s="58" t="str">
        <f t="shared" si="110"/>
        <v>Men Grand Masters</v>
      </c>
      <c r="H1079" s="58" t="str">
        <f t="shared" si="111"/>
        <v>Walvis Bay</v>
      </c>
      <c r="I1079" s="92"/>
      <c r="J1079" s="92" t="s">
        <v>8</v>
      </c>
      <c r="K1079" s="92">
        <v>52</v>
      </c>
      <c r="L1079" s="91">
        <f t="shared" si="112"/>
        <v>1.1000000000000001</v>
      </c>
      <c r="M1079" s="91">
        <f t="shared" si="113"/>
        <v>1.1000000000000001</v>
      </c>
    </row>
    <row r="1080" spans="1:13" x14ac:dyDescent="0.2">
      <c r="A1080" s="60" t="s">
        <v>2041</v>
      </c>
      <c r="B1080" s="59">
        <v>44352</v>
      </c>
      <c r="C1080" s="60" t="s">
        <v>2042</v>
      </c>
      <c r="D1080" s="92" t="s">
        <v>1225</v>
      </c>
      <c r="E1080" s="58" t="str">
        <f t="shared" si="108"/>
        <v>Leon</v>
      </c>
      <c r="F1080" s="58" t="str">
        <f t="shared" si="109"/>
        <v>Sagner</v>
      </c>
      <c r="G1080" s="58" t="str">
        <f t="shared" si="110"/>
        <v>Men Master</v>
      </c>
      <c r="H1080" s="58" t="str">
        <f t="shared" si="111"/>
        <v>Walvis Bay</v>
      </c>
      <c r="I1080" s="92" t="s">
        <v>19</v>
      </c>
      <c r="J1080" s="92"/>
      <c r="K1080" s="92">
        <v>43</v>
      </c>
      <c r="L1080" s="91">
        <f t="shared" si="112"/>
        <v>0.8</v>
      </c>
      <c r="M1080" s="91">
        <f t="shared" si="113"/>
        <v>0.8</v>
      </c>
    </row>
    <row r="1081" spans="1:13" x14ac:dyDescent="0.2">
      <c r="A1081" s="60" t="s">
        <v>2041</v>
      </c>
      <c r="B1081" s="59">
        <v>44352</v>
      </c>
      <c r="C1081" s="60" t="s">
        <v>2042</v>
      </c>
      <c r="D1081" s="92" t="s">
        <v>1225</v>
      </c>
      <c r="E1081" s="58" t="str">
        <f t="shared" si="108"/>
        <v>Leon</v>
      </c>
      <c r="F1081" s="58" t="str">
        <f t="shared" si="109"/>
        <v>Sagner</v>
      </c>
      <c r="G1081" s="58" t="str">
        <f t="shared" si="110"/>
        <v>Men Master</v>
      </c>
      <c r="H1081" s="58" t="str">
        <f t="shared" si="111"/>
        <v>Walvis Bay</v>
      </c>
      <c r="I1081" s="92" t="s">
        <v>19</v>
      </c>
      <c r="J1081" s="92"/>
      <c r="K1081" s="92">
        <v>43</v>
      </c>
      <c r="L1081" s="91">
        <f t="shared" si="112"/>
        <v>0.8</v>
      </c>
      <c r="M1081" s="91">
        <f t="shared" si="113"/>
        <v>0.8</v>
      </c>
    </row>
    <row r="1082" spans="1:13" x14ac:dyDescent="0.2">
      <c r="A1082" s="60" t="s">
        <v>2041</v>
      </c>
      <c r="B1082" s="59">
        <v>44352</v>
      </c>
      <c r="C1082" s="60" t="s">
        <v>2042</v>
      </c>
      <c r="D1082" s="92" t="s">
        <v>885</v>
      </c>
      <c r="E1082" s="58" t="str">
        <f t="shared" si="108"/>
        <v>Raymond</v>
      </c>
      <c r="F1082" s="58" t="str">
        <f t="shared" si="109"/>
        <v>Duvenhage</v>
      </c>
      <c r="G1082" s="58" t="str">
        <f t="shared" si="110"/>
        <v>Men Veteran</v>
      </c>
      <c r="H1082" s="58" t="str">
        <f t="shared" si="111"/>
        <v>Walvis Bay</v>
      </c>
      <c r="I1082" s="92"/>
      <c r="J1082" s="92" t="s">
        <v>8</v>
      </c>
      <c r="K1082" s="92">
        <v>83</v>
      </c>
      <c r="L1082" s="91">
        <f t="shared" si="112"/>
        <v>4.5999999999999996</v>
      </c>
      <c r="M1082" s="91">
        <f t="shared" si="113"/>
        <v>4.5999999999999996</v>
      </c>
    </row>
    <row r="1083" spans="1:13" x14ac:dyDescent="0.2">
      <c r="A1083" s="60" t="s">
        <v>2041</v>
      </c>
      <c r="B1083" s="59">
        <v>44352</v>
      </c>
      <c r="C1083" s="60" t="s">
        <v>2042</v>
      </c>
      <c r="D1083" s="92" t="s">
        <v>885</v>
      </c>
      <c r="E1083" s="58" t="str">
        <f t="shared" si="108"/>
        <v>Raymond</v>
      </c>
      <c r="F1083" s="58" t="str">
        <f t="shared" si="109"/>
        <v>Duvenhage</v>
      </c>
      <c r="G1083" s="58" t="str">
        <f t="shared" si="110"/>
        <v>Men Veteran</v>
      </c>
      <c r="H1083" s="58" t="str">
        <f t="shared" si="111"/>
        <v>Walvis Bay</v>
      </c>
      <c r="I1083" s="92" t="s">
        <v>19</v>
      </c>
      <c r="J1083" s="92"/>
      <c r="K1083" s="92">
        <v>53</v>
      </c>
      <c r="L1083" s="91">
        <f t="shared" si="112"/>
        <v>1.5</v>
      </c>
      <c r="M1083" s="91">
        <f t="shared" si="113"/>
        <v>1.5</v>
      </c>
    </row>
    <row r="1084" spans="1:13" x14ac:dyDescent="0.2">
      <c r="A1084" s="60" t="s">
        <v>2041</v>
      </c>
      <c r="B1084" s="59">
        <v>44352</v>
      </c>
      <c r="C1084" s="60" t="s">
        <v>2042</v>
      </c>
      <c r="D1084" s="92" t="s">
        <v>838</v>
      </c>
      <c r="E1084" s="58" t="str">
        <f t="shared" si="108"/>
        <v>Morne</v>
      </c>
      <c r="F1084" s="58" t="str">
        <f t="shared" si="109"/>
        <v>Hugo</v>
      </c>
      <c r="G1084" s="58" t="str">
        <f t="shared" si="110"/>
        <v>Men Veteran</v>
      </c>
      <c r="H1084" s="58" t="str">
        <f t="shared" si="111"/>
        <v>Walvis Bay</v>
      </c>
      <c r="I1084" s="92" t="s">
        <v>19</v>
      </c>
      <c r="J1084" s="92"/>
      <c r="K1084" s="92">
        <v>44</v>
      </c>
      <c r="L1084" s="91">
        <f t="shared" si="112"/>
        <v>0.9</v>
      </c>
      <c r="M1084" s="91">
        <f t="shared" si="113"/>
        <v>0.9</v>
      </c>
    </row>
    <row r="1085" spans="1:13" x14ac:dyDescent="0.2">
      <c r="A1085" s="60" t="s">
        <v>2041</v>
      </c>
      <c r="B1085" s="59">
        <v>44352</v>
      </c>
      <c r="C1085" s="60" t="s">
        <v>2042</v>
      </c>
      <c r="D1085" s="92" t="s">
        <v>838</v>
      </c>
      <c r="E1085" s="58" t="str">
        <f t="shared" si="108"/>
        <v>Morne</v>
      </c>
      <c r="F1085" s="58" t="str">
        <f t="shared" si="109"/>
        <v>Hugo</v>
      </c>
      <c r="G1085" s="58" t="str">
        <f t="shared" si="110"/>
        <v>Men Veteran</v>
      </c>
      <c r="H1085" s="58" t="str">
        <f t="shared" si="111"/>
        <v>Walvis Bay</v>
      </c>
      <c r="I1085" s="92" t="s">
        <v>19</v>
      </c>
      <c r="J1085" s="92"/>
      <c r="K1085" s="92">
        <v>54</v>
      </c>
      <c r="L1085" s="91">
        <f t="shared" si="112"/>
        <v>1.6</v>
      </c>
      <c r="M1085" s="91">
        <f t="shared" si="113"/>
        <v>1.6</v>
      </c>
    </row>
    <row r="1086" spans="1:13" x14ac:dyDescent="0.2">
      <c r="A1086" s="60" t="s">
        <v>2041</v>
      </c>
      <c r="B1086" s="59">
        <v>44352</v>
      </c>
      <c r="C1086" s="60" t="s">
        <v>2042</v>
      </c>
      <c r="D1086" s="92" t="s">
        <v>1276</v>
      </c>
      <c r="E1086" s="58" t="str">
        <f t="shared" si="108"/>
        <v>Flippie</v>
      </c>
      <c r="F1086" s="58" t="str">
        <f t="shared" si="109"/>
        <v>Scheepers</v>
      </c>
      <c r="G1086" s="58" t="str">
        <f t="shared" si="110"/>
        <v>Men Veteran</v>
      </c>
      <c r="H1086" s="58" t="str">
        <f t="shared" si="111"/>
        <v>Walvis Bay</v>
      </c>
      <c r="I1086" s="92"/>
      <c r="J1086" s="92"/>
      <c r="K1086" s="92"/>
      <c r="L1086" s="91" t="str">
        <f t="shared" si="112"/>
        <v/>
      </c>
      <c r="M1086" s="91" t="str">
        <f t="shared" si="113"/>
        <v/>
      </c>
    </row>
    <row r="1087" spans="1:13" x14ac:dyDescent="0.2">
      <c r="A1087" s="60" t="s">
        <v>2041</v>
      </c>
      <c r="B1087" s="59">
        <v>44352</v>
      </c>
      <c r="C1087" s="60" t="s">
        <v>2042</v>
      </c>
      <c r="D1087" s="92" t="s">
        <v>1699</v>
      </c>
      <c r="E1087" s="58" t="str">
        <f t="shared" si="108"/>
        <v>Frankie Jnr</v>
      </c>
      <c r="F1087" s="58" t="str">
        <f t="shared" si="109"/>
        <v>Burruso</v>
      </c>
      <c r="G1087" s="58" t="str">
        <f t="shared" si="110"/>
        <v>Men U/21</v>
      </c>
      <c r="H1087" s="58" t="str">
        <f t="shared" si="111"/>
        <v>Walvis Bay</v>
      </c>
      <c r="I1087" s="92"/>
      <c r="J1087" s="92"/>
      <c r="K1087" s="92"/>
      <c r="L1087" s="91" t="str">
        <f t="shared" si="112"/>
        <v/>
      </c>
      <c r="M1087" s="91" t="str">
        <f t="shared" si="113"/>
        <v/>
      </c>
    </row>
    <row r="1088" spans="1:13" x14ac:dyDescent="0.2">
      <c r="A1088" s="60" t="s">
        <v>2041</v>
      </c>
      <c r="B1088" s="59">
        <v>44352</v>
      </c>
      <c r="C1088" s="60" t="s">
        <v>2042</v>
      </c>
      <c r="D1088" s="92" t="s">
        <v>1883</v>
      </c>
      <c r="E1088" s="58" t="str">
        <f t="shared" ref="E1088:E1151" si="114">IF(D1088="","",VLOOKUP(D1088,Master,3,FALSE))</f>
        <v>Duan</v>
      </c>
      <c r="F1088" s="58" t="str">
        <f t="shared" ref="F1088:F1151" si="115">IF(D1088="","",VLOOKUP(D1088,Master,4,FALSE))</f>
        <v>Riekert</v>
      </c>
      <c r="G1088" s="58" t="str">
        <f t="shared" ref="G1088:G1151" si="116">IF(D1088="","",VLOOKUP(D1088,Master,5,FALSE))</f>
        <v>Men U/21</v>
      </c>
      <c r="H1088" s="58" t="str">
        <f t="shared" ref="H1088:H1151" si="117">IF(D1088="","",VLOOKUP(D1088,Master,2,FALSE))</f>
        <v>xWalvis Bay</v>
      </c>
      <c r="I1088" s="92"/>
      <c r="J1088" s="92"/>
      <c r="K1088" s="92"/>
      <c r="L1088" s="91" t="str">
        <f t="shared" ref="L1088:L1151" si="118">IF(K1088="","",IF(I1088="",ROUND(HLOOKUP(J1088,kgList,K1088,FALSE),1),ROUND(HLOOKUP(I1088,kgList,K1088,FALSE),1)))</f>
        <v/>
      </c>
      <c r="M1088" s="91" t="str">
        <f t="shared" ref="M1088:M1151" si="119">IF(L1088="","",IF(COUNTA(I1088:J1088)&gt;1,"Edible or Inedible",IF(COUNTA(I1088)=1,L1088*1,IF(COUNTA(J1088)=1,L1088*1,"ERROR"))))</f>
        <v/>
      </c>
    </row>
    <row r="1089" spans="1:13" x14ac:dyDescent="0.2">
      <c r="A1089" s="60" t="s">
        <v>2041</v>
      </c>
      <c r="B1089" s="59">
        <v>44352</v>
      </c>
      <c r="C1089" s="60" t="s">
        <v>2042</v>
      </c>
      <c r="D1089" s="92" t="s">
        <v>1215</v>
      </c>
      <c r="E1089" s="58" t="str">
        <f t="shared" si="114"/>
        <v>Martin</v>
      </c>
      <c r="F1089" s="58" t="str">
        <f t="shared" si="115"/>
        <v>Cordier</v>
      </c>
      <c r="G1089" s="58" t="str">
        <f t="shared" si="116"/>
        <v>Men Veteran</v>
      </c>
      <c r="H1089" s="58" t="str">
        <f t="shared" si="117"/>
        <v>Walvis Bay</v>
      </c>
      <c r="I1089" s="92"/>
      <c r="J1089" s="92"/>
      <c r="K1089" s="92"/>
      <c r="L1089" s="91" t="str">
        <f t="shared" si="118"/>
        <v/>
      </c>
      <c r="M1089" s="91" t="str">
        <f t="shared" si="119"/>
        <v/>
      </c>
    </row>
    <row r="1090" spans="1:13" x14ac:dyDescent="0.2">
      <c r="A1090" s="60" t="s">
        <v>2041</v>
      </c>
      <c r="B1090" s="59">
        <v>44352</v>
      </c>
      <c r="C1090" s="60" t="s">
        <v>2042</v>
      </c>
      <c r="D1090" s="92" t="s">
        <v>929</v>
      </c>
      <c r="E1090" s="58" t="str">
        <f t="shared" si="114"/>
        <v>Johan</v>
      </c>
      <c r="F1090" s="58" t="str">
        <f t="shared" si="115"/>
        <v>Sales</v>
      </c>
      <c r="G1090" s="58" t="str">
        <f t="shared" si="116"/>
        <v>Men Veteran</v>
      </c>
      <c r="H1090" s="58" t="str">
        <f t="shared" si="117"/>
        <v>Walvis Bay</v>
      </c>
      <c r="I1090" s="92"/>
      <c r="J1090" s="92"/>
      <c r="K1090" s="92"/>
      <c r="L1090" s="91" t="str">
        <f t="shared" si="118"/>
        <v/>
      </c>
      <c r="M1090" s="91" t="str">
        <f t="shared" si="119"/>
        <v/>
      </c>
    </row>
    <row r="1091" spans="1:13" x14ac:dyDescent="0.2">
      <c r="A1091" s="60" t="s">
        <v>2041</v>
      </c>
      <c r="B1091" s="59">
        <v>44352</v>
      </c>
      <c r="C1091" s="60" t="s">
        <v>2042</v>
      </c>
      <c r="D1091" s="92" t="s">
        <v>648</v>
      </c>
      <c r="E1091" s="58" t="str">
        <f t="shared" si="114"/>
        <v>Gunther</v>
      </c>
      <c r="F1091" s="58" t="str">
        <f t="shared" si="115"/>
        <v>Krauer</v>
      </c>
      <c r="G1091" s="58" t="str">
        <f t="shared" si="116"/>
        <v>Men Veteran</v>
      </c>
      <c r="H1091" s="58" t="str">
        <f t="shared" si="117"/>
        <v>Walvis Bay</v>
      </c>
      <c r="I1091" s="92" t="s">
        <v>19</v>
      </c>
      <c r="J1091" s="92"/>
      <c r="K1091" s="92">
        <v>40</v>
      </c>
      <c r="L1091" s="91">
        <f t="shared" si="118"/>
        <v>0.7</v>
      </c>
      <c r="M1091" s="91">
        <f t="shared" si="119"/>
        <v>0.7</v>
      </c>
    </row>
    <row r="1092" spans="1:13" x14ac:dyDescent="0.2">
      <c r="A1092" s="60" t="s">
        <v>2041</v>
      </c>
      <c r="B1092" s="59">
        <v>44352</v>
      </c>
      <c r="C1092" s="60" t="s">
        <v>2042</v>
      </c>
      <c r="D1092" s="92" t="s">
        <v>553</v>
      </c>
      <c r="E1092" s="58" t="str">
        <f t="shared" si="114"/>
        <v>Stefan</v>
      </c>
      <c r="F1092" s="58" t="str">
        <f t="shared" si="115"/>
        <v>Du Preez</v>
      </c>
      <c r="G1092" s="58" t="str">
        <f t="shared" si="116"/>
        <v>Men Master</v>
      </c>
      <c r="H1092" s="58" t="str">
        <f t="shared" si="117"/>
        <v>Walvis Bay</v>
      </c>
      <c r="I1092" s="92"/>
      <c r="J1092" s="92"/>
      <c r="K1092" s="92"/>
      <c r="L1092" s="91" t="str">
        <f t="shared" si="118"/>
        <v/>
      </c>
      <c r="M1092" s="91" t="str">
        <f t="shared" si="119"/>
        <v/>
      </c>
    </row>
    <row r="1093" spans="1:13" x14ac:dyDescent="0.2">
      <c r="A1093" s="60" t="s">
        <v>2041</v>
      </c>
      <c r="B1093" s="59">
        <v>44352</v>
      </c>
      <c r="C1093" s="60" t="s">
        <v>2042</v>
      </c>
      <c r="D1093" s="92" t="s">
        <v>624</v>
      </c>
      <c r="E1093" s="58" t="str">
        <f t="shared" si="114"/>
        <v>Stefan Jnr</v>
      </c>
      <c r="F1093" s="58" t="str">
        <f t="shared" si="115"/>
        <v>Du Preez</v>
      </c>
      <c r="G1093" s="58" t="str">
        <f t="shared" si="116"/>
        <v>Men U/21</v>
      </c>
      <c r="H1093" s="58" t="str">
        <f t="shared" si="117"/>
        <v>Walvis Bay</v>
      </c>
      <c r="I1093" s="92"/>
      <c r="J1093" s="92" t="s">
        <v>1355</v>
      </c>
      <c r="K1093" s="92">
        <v>124</v>
      </c>
      <c r="L1093" s="91">
        <f t="shared" si="118"/>
        <v>9.1</v>
      </c>
      <c r="M1093" s="91">
        <f t="shared" si="119"/>
        <v>9.1</v>
      </c>
    </row>
    <row r="1094" spans="1:13" x14ac:dyDescent="0.2">
      <c r="A1094" s="60" t="s">
        <v>2041</v>
      </c>
      <c r="B1094" s="59">
        <v>44352</v>
      </c>
      <c r="C1094" s="60" t="s">
        <v>2042</v>
      </c>
      <c r="D1094" s="92" t="s">
        <v>1433</v>
      </c>
      <c r="E1094" s="58" t="str">
        <f t="shared" si="114"/>
        <v>Donavin</v>
      </c>
      <c r="F1094" s="58" t="str">
        <f t="shared" si="115"/>
        <v>Bezuidehout</v>
      </c>
      <c r="G1094" s="58" t="str">
        <f t="shared" si="116"/>
        <v>Men Senior</v>
      </c>
      <c r="H1094" s="58" t="str">
        <f t="shared" si="117"/>
        <v>Walvis Bay</v>
      </c>
      <c r="I1094" s="92"/>
      <c r="J1094" s="92"/>
      <c r="K1094" s="92"/>
      <c r="L1094" s="91" t="str">
        <f t="shared" si="118"/>
        <v/>
      </c>
      <c r="M1094" s="91" t="str">
        <f t="shared" si="119"/>
        <v/>
      </c>
    </row>
    <row r="1095" spans="1:13" x14ac:dyDescent="0.2">
      <c r="A1095" s="60" t="s">
        <v>2041</v>
      </c>
      <c r="B1095" s="59">
        <v>44352</v>
      </c>
      <c r="C1095" s="60" t="s">
        <v>2042</v>
      </c>
      <c r="D1095" s="92" t="s">
        <v>1301</v>
      </c>
      <c r="E1095" s="58" t="str">
        <f t="shared" si="114"/>
        <v>Justin</v>
      </c>
      <c r="F1095" s="58" t="str">
        <f t="shared" si="115"/>
        <v>Smith</v>
      </c>
      <c r="G1095" s="58" t="str">
        <f t="shared" si="116"/>
        <v>Men Senior</v>
      </c>
      <c r="H1095" s="58" t="str">
        <f t="shared" si="117"/>
        <v>xWalvis Bay</v>
      </c>
      <c r="I1095" s="92"/>
      <c r="J1095" s="92"/>
      <c r="K1095" s="92"/>
      <c r="L1095" s="91" t="str">
        <f t="shared" si="118"/>
        <v/>
      </c>
      <c r="M1095" s="91" t="str">
        <f t="shared" si="119"/>
        <v/>
      </c>
    </row>
    <row r="1096" spans="1:13" x14ac:dyDescent="0.2">
      <c r="A1096" s="60" t="s">
        <v>2041</v>
      </c>
      <c r="B1096" s="59">
        <v>44352</v>
      </c>
      <c r="C1096" s="60" t="s">
        <v>2042</v>
      </c>
      <c r="D1096" s="92" t="s">
        <v>1824</v>
      </c>
      <c r="E1096" s="58" t="str">
        <f t="shared" si="114"/>
        <v>Andre</v>
      </c>
      <c r="F1096" s="58" t="str">
        <f t="shared" si="115"/>
        <v>Bezuidehout</v>
      </c>
      <c r="G1096" s="58" t="str">
        <f t="shared" si="116"/>
        <v>Men Master</v>
      </c>
      <c r="H1096" s="58" t="str">
        <f t="shared" si="117"/>
        <v>Walvis Bay</v>
      </c>
      <c r="I1096" s="92"/>
      <c r="J1096" s="92"/>
      <c r="K1096" s="92"/>
      <c r="L1096" s="91" t="str">
        <f t="shared" si="118"/>
        <v/>
      </c>
      <c r="M1096" s="91" t="str">
        <f t="shared" si="119"/>
        <v/>
      </c>
    </row>
    <row r="1097" spans="1:13" x14ac:dyDescent="0.2">
      <c r="A1097" s="60" t="s">
        <v>2041</v>
      </c>
      <c r="B1097" s="59">
        <v>44352</v>
      </c>
      <c r="C1097" s="60" t="s">
        <v>2042</v>
      </c>
      <c r="D1097" s="92" t="s">
        <v>600</v>
      </c>
      <c r="E1097" s="58" t="str">
        <f t="shared" si="114"/>
        <v>Werner</v>
      </c>
      <c r="F1097" s="58" t="str">
        <f t="shared" si="115"/>
        <v>Van Riet</v>
      </c>
      <c r="G1097" s="58" t="str">
        <f t="shared" si="116"/>
        <v>Men Veteran</v>
      </c>
      <c r="H1097" s="58" t="str">
        <f t="shared" si="117"/>
        <v>Walvis Bay</v>
      </c>
      <c r="I1097" s="92"/>
      <c r="J1097" s="92"/>
      <c r="K1097" s="92"/>
      <c r="L1097" s="91" t="str">
        <f t="shared" si="118"/>
        <v/>
      </c>
      <c r="M1097" s="91" t="str">
        <f t="shared" si="119"/>
        <v/>
      </c>
    </row>
    <row r="1098" spans="1:13" x14ac:dyDescent="0.2">
      <c r="A1098" s="60" t="s">
        <v>2041</v>
      </c>
      <c r="B1098" s="59">
        <v>44352</v>
      </c>
      <c r="C1098" s="60" t="s">
        <v>2042</v>
      </c>
      <c r="D1098" s="92" t="s">
        <v>1050</v>
      </c>
      <c r="E1098" s="58" t="str">
        <f t="shared" si="114"/>
        <v>Jarred Joshua</v>
      </c>
      <c r="F1098" s="58" t="str">
        <f t="shared" si="115"/>
        <v>Mouton</v>
      </c>
      <c r="G1098" s="58" t="str">
        <f t="shared" si="116"/>
        <v>Men U/21</v>
      </c>
      <c r="H1098" s="58" t="str">
        <f t="shared" si="117"/>
        <v>Walvis Bay</v>
      </c>
      <c r="I1098" s="92"/>
      <c r="J1098" s="92"/>
      <c r="K1098" s="92"/>
      <c r="L1098" s="91" t="str">
        <f t="shared" si="118"/>
        <v/>
      </c>
      <c r="M1098" s="91" t="str">
        <f t="shared" si="119"/>
        <v/>
      </c>
    </row>
    <row r="1099" spans="1:13" x14ac:dyDescent="0.2">
      <c r="A1099" s="60" t="s">
        <v>2041</v>
      </c>
      <c r="B1099" s="59">
        <v>44352</v>
      </c>
      <c r="C1099" s="60" t="s">
        <v>2042</v>
      </c>
      <c r="D1099" s="92" t="s">
        <v>2000</v>
      </c>
      <c r="E1099" s="58" t="str">
        <f t="shared" si="114"/>
        <v>Joe Imre</v>
      </c>
      <c r="F1099" s="58" t="str">
        <f t="shared" si="115"/>
        <v>Carstens</v>
      </c>
      <c r="G1099" s="58" t="str">
        <f t="shared" si="116"/>
        <v>Men U/21</v>
      </c>
      <c r="H1099" s="58" t="str">
        <f t="shared" si="117"/>
        <v>Walvis Bay</v>
      </c>
      <c r="I1099" s="92" t="s">
        <v>9</v>
      </c>
      <c r="J1099" s="92"/>
      <c r="K1099" s="92">
        <v>32</v>
      </c>
      <c r="L1099" s="91">
        <f t="shared" si="118"/>
        <v>0.6</v>
      </c>
      <c r="M1099" s="91">
        <f t="shared" si="119"/>
        <v>0.6</v>
      </c>
    </row>
    <row r="1100" spans="1:13" x14ac:dyDescent="0.2">
      <c r="A1100" s="60" t="s">
        <v>2041</v>
      </c>
      <c r="B1100" s="59">
        <v>44352</v>
      </c>
      <c r="C1100" s="60" t="s">
        <v>2042</v>
      </c>
      <c r="D1100" s="92" t="s">
        <v>1882</v>
      </c>
      <c r="E1100" s="58" t="str">
        <f t="shared" si="114"/>
        <v>Morne</v>
      </c>
      <c r="F1100" s="58" t="str">
        <f t="shared" si="115"/>
        <v>Riekert</v>
      </c>
      <c r="G1100" s="58" t="str">
        <f t="shared" si="116"/>
        <v>Men U/21</v>
      </c>
      <c r="H1100" s="58" t="str">
        <f t="shared" si="117"/>
        <v>Walvis Bay</v>
      </c>
      <c r="I1100" s="92"/>
      <c r="J1100" s="92"/>
      <c r="K1100" s="92"/>
      <c r="L1100" s="91" t="str">
        <f t="shared" si="118"/>
        <v/>
      </c>
      <c r="M1100" s="91" t="str">
        <f t="shared" si="119"/>
        <v/>
      </c>
    </row>
    <row r="1101" spans="1:13" x14ac:dyDescent="0.2">
      <c r="A1101" s="60" t="s">
        <v>2041</v>
      </c>
      <c r="B1101" s="59">
        <v>44352</v>
      </c>
      <c r="C1101" s="60" t="s">
        <v>2042</v>
      </c>
      <c r="D1101" s="92" t="s">
        <v>1885</v>
      </c>
      <c r="E1101" s="58" t="str">
        <f t="shared" si="114"/>
        <v>Alexander Albert</v>
      </c>
      <c r="F1101" s="58" t="str">
        <f t="shared" si="115"/>
        <v>Jansen</v>
      </c>
      <c r="G1101" s="58" t="str">
        <f t="shared" si="116"/>
        <v>Men U/21</v>
      </c>
      <c r="H1101" s="58" t="str">
        <f t="shared" si="117"/>
        <v>Walvis Bay</v>
      </c>
      <c r="I1101" s="92"/>
      <c r="J1101" s="92"/>
      <c r="K1101" s="92"/>
      <c r="L1101" s="91" t="str">
        <f t="shared" si="118"/>
        <v/>
      </c>
      <c r="M1101" s="91" t="str">
        <f t="shared" si="119"/>
        <v/>
      </c>
    </row>
    <row r="1102" spans="1:13" x14ac:dyDescent="0.2">
      <c r="A1102" s="60" t="s">
        <v>2041</v>
      </c>
      <c r="B1102" s="59">
        <v>44352</v>
      </c>
      <c r="C1102" s="60" t="s">
        <v>2042</v>
      </c>
      <c r="D1102" s="92" t="s">
        <v>1062</v>
      </c>
      <c r="E1102" s="58" t="str">
        <f t="shared" si="114"/>
        <v>Jorg</v>
      </c>
      <c r="F1102" s="58" t="str">
        <f t="shared" si="115"/>
        <v>Walder</v>
      </c>
      <c r="G1102" s="58" t="str">
        <f t="shared" si="116"/>
        <v>Men Master</v>
      </c>
      <c r="H1102" s="58" t="str">
        <f t="shared" si="117"/>
        <v>Mako</v>
      </c>
      <c r="I1102" s="92"/>
      <c r="J1102" s="92"/>
      <c r="K1102" s="92"/>
      <c r="L1102" s="91" t="str">
        <f t="shared" si="118"/>
        <v/>
      </c>
      <c r="M1102" s="91" t="str">
        <f t="shared" si="119"/>
        <v/>
      </c>
    </row>
    <row r="1103" spans="1:13" x14ac:dyDescent="0.2">
      <c r="A1103" s="60" t="s">
        <v>2041</v>
      </c>
      <c r="B1103" s="59">
        <v>44352</v>
      </c>
      <c r="C1103" s="60" t="s">
        <v>2042</v>
      </c>
      <c r="D1103" s="92" t="s">
        <v>734</v>
      </c>
      <c r="E1103" s="58" t="str">
        <f t="shared" si="114"/>
        <v>Herbert</v>
      </c>
      <c r="F1103" s="58" t="str">
        <f t="shared" si="115"/>
        <v>Schmidlin</v>
      </c>
      <c r="G1103" s="58" t="str">
        <f t="shared" si="116"/>
        <v>Men Master</v>
      </c>
      <c r="H1103" s="58" t="str">
        <f t="shared" si="117"/>
        <v>Mako</v>
      </c>
      <c r="I1103" s="92"/>
      <c r="J1103" s="92"/>
      <c r="K1103" s="92"/>
      <c r="L1103" s="91" t="str">
        <f t="shared" si="118"/>
        <v/>
      </c>
      <c r="M1103" s="91" t="str">
        <f t="shared" si="119"/>
        <v/>
      </c>
    </row>
    <row r="1104" spans="1:13" x14ac:dyDescent="0.2">
      <c r="A1104" s="60" t="s">
        <v>2041</v>
      </c>
      <c r="B1104" s="59">
        <v>44352</v>
      </c>
      <c r="C1104" s="60" t="s">
        <v>2042</v>
      </c>
      <c r="D1104" s="92" t="s">
        <v>535</v>
      </c>
      <c r="E1104" s="58" t="str">
        <f t="shared" si="114"/>
        <v>Johan</v>
      </c>
      <c r="F1104" s="58" t="str">
        <f t="shared" si="115"/>
        <v>van Wyk</v>
      </c>
      <c r="G1104" s="58" t="str">
        <f t="shared" si="116"/>
        <v>Men Veteran</v>
      </c>
      <c r="H1104" s="58" t="str">
        <f t="shared" si="117"/>
        <v>Mako</v>
      </c>
      <c r="I1104" s="92"/>
      <c r="J1104" s="92"/>
      <c r="K1104" s="92"/>
      <c r="L1104" s="91" t="str">
        <f t="shared" si="118"/>
        <v/>
      </c>
      <c r="M1104" s="91" t="str">
        <f t="shared" si="119"/>
        <v/>
      </c>
    </row>
    <row r="1105" spans="1:13" x14ac:dyDescent="0.2">
      <c r="A1105" s="60" t="s">
        <v>2041</v>
      </c>
      <c r="B1105" s="59">
        <v>44352</v>
      </c>
      <c r="C1105" s="60" t="s">
        <v>2042</v>
      </c>
      <c r="D1105" s="92" t="s">
        <v>536</v>
      </c>
      <c r="E1105" s="58" t="str">
        <f t="shared" si="114"/>
        <v>Gunther</v>
      </c>
      <c r="F1105" s="58" t="str">
        <f t="shared" si="115"/>
        <v>Doll</v>
      </c>
      <c r="G1105" s="58" t="str">
        <f t="shared" si="116"/>
        <v>Men Senior</v>
      </c>
      <c r="H1105" s="58" t="str">
        <f t="shared" si="117"/>
        <v>Mako</v>
      </c>
      <c r="I1105" s="92"/>
      <c r="J1105" s="92" t="s">
        <v>10</v>
      </c>
      <c r="K1105" s="92">
        <v>43</v>
      </c>
      <c r="L1105" s="91">
        <f t="shared" si="118"/>
        <v>1.2</v>
      </c>
      <c r="M1105" s="91">
        <f t="shared" si="119"/>
        <v>1.2</v>
      </c>
    </row>
    <row r="1106" spans="1:13" x14ac:dyDescent="0.2">
      <c r="A1106" s="60" t="s">
        <v>2041</v>
      </c>
      <c r="B1106" s="59">
        <v>44352</v>
      </c>
      <c r="C1106" s="60" t="s">
        <v>2042</v>
      </c>
      <c r="D1106" s="92" t="s">
        <v>536</v>
      </c>
      <c r="E1106" s="58" t="str">
        <f t="shared" si="114"/>
        <v>Gunther</v>
      </c>
      <c r="F1106" s="58" t="str">
        <f t="shared" si="115"/>
        <v>Doll</v>
      </c>
      <c r="G1106" s="58" t="str">
        <f t="shared" si="116"/>
        <v>Men Senior</v>
      </c>
      <c r="H1106" s="58" t="str">
        <f t="shared" si="117"/>
        <v>Mako</v>
      </c>
      <c r="I1106" s="92"/>
      <c r="J1106" s="92" t="s">
        <v>1355</v>
      </c>
      <c r="K1106" s="92">
        <v>106</v>
      </c>
      <c r="L1106" s="91">
        <f t="shared" si="118"/>
        <v>5.3</v>
      </c>
      <c r="M1106" s="91">
        <f t="shared" si="119"/>
        <v>5.3</v>
      </c>
    </row>
    <row r="1107" spans="1:13" x14ac:dyDescent="0.2">
      <c r="A1107" s="60" t="s">
        <v>2041</v>
      </c>
      <c r="B1107" s="59">
        <v>44352</v>
      </c>
      <c r="C1107" s="60" t="s">
        <v>2042</v>
      </c>
      <c r="D1107" s="92" t="s">
        <v>1143</v>
      </c>
      <c r="E1107" s="58" t="str">
        <f t="shared" si="114"/>
        <v>Murray</v>
      </c>
      <c r="F1107" s="58" t="str">
        <f t="shared" si="115"/>
        <v>Lewis</v>
      </c>
      <c r="G1107" s="58" t="str">
        <f t="shared" si="116"/>
        <v>Men Veteran</v>
      </c>
      <c r="H1107" s="58" t="str">
        <f t="shared" si="117"/>
        <v>Mako</v>
      </c>
      <c r="I1107" s="92"/>
      <c r="J1107" s="92"/>
      <c r="K1107" s="92"/>
      <c r="L1107" s="91" t="str">
        <f t="shared" si="118"/>
        <v/>
      </c>
      <c r="M1107" s="91" t="str">
        <f t="shared" si="119"/>
        <v/>
      </c>
    </row>
    <row r="1108" spans="1:13" x14ac:dyDescent="0.2">
      <c r="A1108" s="60" t="s">
        <v>2041</v>
      </c>
      <c r="B1108" s="59">
        <v>44352</v>
      </c>
      <c r="C1108" s="60" t="s">
        <v>2042</v>
      </c>
      <c r="D1108" s="92" t="s">
        <v>685</v>
      </c>
      <c r="E1108" s="58" t="str">
        <f t="shared" si="114"/>
        <v>Sue</v>
      </c>
      <c r="F1108" s="58" t="str">
        <f t="shared" si="115"/>
        <v>Drake</v>
      </c>
      <c r="G1108" s="58" t="str">
        <f t="shared" si="116"/>
        <v>Ladies Grand Masters</v>
      </c>
      <c r="H1108" s="58" t="str">
        <f t="shared" si="117"/>
        <v>Mako</v>
      </c>
      <c r="I1108" s="92"/>
      <c r="J1108" s="92"/>
      <c r="K1108" s="92"/>
      <c r="L1108" s="91" t="str">
        <f t="shared" si="118"/>
        <v/>
      </c>
      <c r="M1108" s="91" t="str">
        <f t="shared" si="119"/>
        <v/>
      </c>
    </row>
    <row r="1109" spans="1:13" x14ac:dyDescent="0.2">
      <c r="A1109" s="60" t="s">
        <v>2041</v>
      </c>
      <c r="B1109" s="59">
        <v>44352</v>
      </c>
      <c r="C1109" s="60" t="s">
        <v>2042</v>
      </c>
      <c r="D1109" s="92" t="s">
        <v>524</v>
      </c>
      <c r="E1109" s="58" t="str">
        <f t="shared" si="114"/>
        <v>Andrew</v>
      </c>
      <c r="F1109" s="58" t="str">
        <f t="shared" si="115"/>
        <v>Van Der Westhuizen</v>
      </c>
      <c r="G1109" s="58" t="str">
        <f t="shared" si="116"/>
        <v>Men Veteran</v>
      </c>
      <c r="H1109" s="58" t="str">
        <f t="shared" si="117"/>
        <v>Mako</v>
      </c>
      <c r="I1109" s="92"/>
      <c r="J1109" s="92" t="s">
        <v>1355</v>
      </c>
      <c r="K1109" s="92">
        <v>98</v>
      </c>
      <c r="L1109" s="91">
        <f t="shared" si="118"/>
        <v>4</v>
      </c>
      <c r="M1109" s="91">
        <f t="shared" si="119"/>
        <v>4</v>
      </c>
    </row>
    <row r="1110" spans="1:13" x14ac:dyDescent="0.2">
      <c r="A1110" s="60" t="s">
        <v>2041</v>
      </c>
      <c r="B1110" s="59">
        <v>44352</v>
      </c>
      <c r="C1110" s="60" t="s">
        <v>2042</v>
      </c>
      <c r="D1110" s="92" t="s">
        <v>524</v>
      </c>
      <c r="E1110" s="58" t="str">
        <f t="shared" si="114"/>
        <v>Andrew</v>
      </c>
      <c r="F1110" s="58" t="str">
        <f t="shared" si="115"/>
        <v>Van Der Westhuizen</v>
      </c>
      <c r="G1110" s="58" t="str">
        <f t="shared" si="116"/>
        <v>Men Veteran</v>
      </c>
      <c r="H1110" s="58" t="str">
        <f t="shared" si="117"/>
        <v>Mako</v>
      </c>
      <c r="I1110" s="92"/>
      <c r="J1110" s="92" t="s">
        <v>1355</v>
      </c>
      <c r="K1110" s="92">
        <v>155</v>
      </c>
      <c r="L1110" s="91">
        <f t="shared" si="118"/>
        <v>19.5</v>
      </c>
      <c r="M1110" s="91">
        <f t="shared" si="119"/>
        <v>19.5</v>
      </c>
    </row>
    <row r="1111" spans="1:13" x14ac:dyDescent="0.2">
      <c r="A1111" s="60" t="s">
        <v>2041</v>
      </c>
      <c r="B1111" s="59">
        <v>44352</v>
      </c>
      <c r="C1111" s="60" t="s">
        <v>2042</v>
      </c>
      <c r="D1111" s="92" t="s">
        <v>1139</v>
      </c>
      <c r="E1111" s="58" t="str">
        <f t="shared" si="114"/>
        <v>Kallie</v>
      </c>
      <c r="F1111" s="58" t="str">
        <f t="shared" si="115"/>
        <v>Langeveld</v>
      </c>
      <c r="G1111" s="58" t="str">
        <f t="shared" si="116"/>
        <v>Men Veteran</v>
      </c>
      <c r="H1111" s="58" t="str">
        <f t="shared" si="117"/>
        <v>Mako</v>
      </c>
      <c r="I1111" s="92"/>
      <c r="J1111" s="92" t="s">
        <v>8</v>
      </c>
      <c r="K1111" s="92">
        <v>68</v>
      </c>
      <c r="L1111" s="91">
        <f t="shared" si="118"/>
        <v>2.5</v>
      </c>
      <c r="M1111" s="91">
        <f t="shared" si="119"/>
        <v>2.5</v>
      </c>
    </row>
    <row r="1112" spans="1:13" x14ac:dyDescent="0.2">
      <c r="A1112" s="60" t="s">
        <v>2041</v>
      </c>
      <c r="B1112" s="59">
        <v>44352</v>
      </c>
      <c r="C1112" s="60" t="s">
        <v>2042</v>
      </c>
      <c r="D1112" s="92" t="s">
        <v>1120</v>
      </c>
      <c r="E1112" s="58" t="str">
        <f t="shared" si="114"/>
        <v>Rudi(Jnr.)</v>
      </c>
      <c r="F1112" s="58" t="str">
        <f t="shared" si="115"/>
        <v>Swartz</v>
      </c>
      <c r="G1112" s="58" t="str">
        <f t="shared" si="116"/>
        <v>Men U/16</v>
      </c>
      <c r="H1112" s="58" t="str">
        <f t="shared" si="117"/>
        <v>Mako</v>
      </c>
      <c r="I1112" s="92" t="s">
        <v>19</v>
      </c>
      <c r="J1112" s="92"/>
      <c r="K1112" s="92">
        <v>50</v>
      </c>
      <c r="L1112" s="91">
        <f t="shared" si="118"/>
        <v>1.3</v>
      </c>
      <c r="M1112" s="91">
        <f t="shared" si="119"/>
        <v>1.3</v>
      </c>
    </row>
    <row r="1113" spans="1:13" x14ac:dyDescent="0.2">
      <c r="A1113" s="60" t="s">
        <v>2041</v>
      </c>
      <c r="B1113" s="59">
        <v>44352</v>
      </c>
      <c r="C1113" s="60" t="s">
        <v>2042</v>
      </c>
      <c r="D1113" s="92" t="s">
        <v>627</v>
      </c>
      <c r="E1113" s="58" t="str">
        <f t="shared" si="114"/>
        <v>Kiepie</v>
      </c>
      <c r="F1113" s="58" t="str">
        <f t="shared" si="115"/>
        <v>Burger</v>
      </c>
      <c r="G1113" s="58" t="str">
        <f t="shared" si="116"/>
        <v>Men Veteran</v>
      </c>
      <c r="H1113" s="58" t="str">
        <f t="shared" si="117"/>
        <v>Mako</v>
      </c>
      <c r="I1113" s="92"/>
      <c r="J1113" s="92" t="s">
        <v>10</v>
      </c>
      <c r="K1113" s="92">
        <v>41</v>
      </c>
      <c r="L1113" s="91">
        <f t="shared" si="118"/>
        <v>1.1000000000000001</v>
      </c>
      <c r="M1113" s="91">
        <f t="shared" si="119"/>
        <v>1.1000000000000001</v>
      </c>
    </row>
    <row r="1114" spans="1:13" x14ac:dyDescent="0.2">
      <c r="A1114" s="60" t="s">
        <v>2041</v>
      </c>
      <c r="B1114" s="59">
        <v>44352</v>
      </c>
      <c r="C1114" s="60" t="s">
        <v>2042</v>
      </c>
      <c r="D1114" s="92" t="s">
        <v>704</v>
      </c>
      <c r="E1114" s="58" t="str">
        <f t="shared" si="114"/>
        <v>Leigh</v>
      </c>
      <c r="F1114" s="58" t="str">
        <f t="shared" si="115"/>
        <v>Skoppelitus</v>
      </c>
      <c r="G1114" s="58" t="str">
        <f t="shared" si="116"/>
        <v>Men Senior</v>
      </c>
      <c r="H1114" s="58" t="str">
        <f t="shared" si="117"/>
        <v>Mako</v>
      </c>
      <c r="I1114" s="92"/>
      <c r="J1114" s="92" t="s">
        <v>10</v>
      </c>
      <c r="K1114" s="92">
        <v>42</v>
      </c>
      <c r="L1114" s="91">
        <f t="shared" si="118"/>
        <v>1.1000000000000001</v>
      </c>
      <c r="M1114" s="91">
        <f t="shared" si="119"/>
        <v>1.1000000000000001</v>
      </c>
    </row>
    <row r="1115" spans="1:13" x14ac:dyDescent="0.2">
      <c r="A1115" s="60" t="s">
        <v>2041</v>
      </c>
      <c r="B1115" s="59">
        <v>44352</v>
      </c>
      <c r="C1115" s="60" t="s">
        <v>2042</v>
      </c>
      <c r="D1115" s="92" t="s">
        <v>519</v>
      </c>
      <c r="E1115" s="58" t="str">
        <f t="shared" si="114"/>
        <v>Johan</v>
      </c>
      <c r="F1115" s="58" t="str">
        <f t="shared" si="115"/>
        <v>Visser</v>
      </c>
      <c r="G1115" s="58" t="str">
        <f t="shared" si="116"/>
        <v>Men Senior</v>
      </c>
      <c r="H1115" s="58" t="str">
        <f t="shared" si="117"/>
        <v>Mako</v>
      </c>
      <c r="I1115" s="92"/>
      <c r="J1115" s="92" t="s">
        <v>10</v>
      </c>
      <c r="K1115" s="92">
        <v>45</v>
      </c>
      <c r="L1115" s="91">
        <f t="shared" si="118"/>
        <v>1.4</v>
      </c>
      <c r="M1115" s="91">
        <f t="shared" si="119"/>
        <v>1.4</v>
      </c>
    </row>
    <row r="1116" spans="1:13" x14ac:dyDescent="0.2">
      <c r="A1116" s="60" t="s">
        <v>2041</v>
      </c>
      <c r="B1116" s="59">
        <v>44352</v>
      </c>
      <c r="C1116" s="60" t="s">
        <v>2042</v>
      </c>
      <c r="D1116" s="92" t="s">
        <v>519</v>
      </c>
      <c r="E1116" s="58" t="str">
        <f t="shared" si="114"/>
        <v>Johan</v>
      </c>
      <c r="F1116" s="58" t="str">
        <f t="shared" si="115"/>
        <v>Visser</v>
      </c>
      <c r="G1116" s="58" t="str">
        <f t="shared" si="116"/>
        <v>Men Senior</v>
      </c>
      <c r="H1116" s="58" t="str">
        <f t="shared" si="117"/>
        <v>Mako</v>
      </c>
      <c r="I1116" s="92" t="s">
        <v>19</v>
      </c>
      <c r="J1116" s="92"/>
      <c r="K1116" s="92">
        <v>53</v>
      </c>
      <c r="L1116" s="91">
        <f t="shared" si="118"/>
        <v>1.5</v>
      </c>
      <c r="M1116" s="91">
        <f t="shared" si="119"/>
        <v>1.5</v>
      </c>
    </row>
    <row r="1117" spans="1:13" x14ac:dyDescent="0.2">
      <c r="A1117" s="60" t="s">
        <v>2041</v>
      </c>
      <c r="B1117" s="59">
        <v>44352</v>
      </c>
      <c r="C1117" s="60" t="s">
        <v>2042</v>
      </c>
      <c r="D1117" s="92" t="s">
        <v>502</v>
      </c>
      <c r="E1117" s="58" t="str">
        <f t="shared" si="114"/>
        <v>Marco</v>
      </c>
      <c r="F1117" s="58" t="str">
        <f t="shared" si="115"/>
        <v>Klein</v>
      </c>
      <c r="G1117" s="58" t="str">
        <f t="shared" si="116"/>
        <v>Men Senior</v>
      </c>
      <c r="H1117" s="58" t="str">
        <f t="shared" si="117"/>
        <v>Mako</v>
      </c>
      <c r="I1117" s="92" t="s">
        <v>9</v>
      </c>
      <c r="J1117" s="92"/>
      <c r="K1117" s="92">
        <v>33</v>
      </c>
      <c r="L1117" s="91">
        <f t="shared" si="118"/>
        <v>0.7</v>
      </c>
      <c r="M1117" s="91">
        <f t="shared" si="119"/>
        <v>0.7</v>
      </c>
    </row>
    <row r="1118" spans="1:13" x14ac:dyDescent="0.2">
      <c r="A1118" s="60" t="s">
        <v>2041</v>
      </c>
      <c r="B1118" s="59">
        <v>44352</v>
      </c>
      <c r="C1118" s="60" t="s">
        <v>2042</v>
      </c>
      <c r="D1118" s="92" t="s">
        <v>557</v>
      </c>
      <c r="E1118" s="58" t="str">
        <f t="shared" si="114"/>
        <v>Jeri</v>
      </c>
      <c r="F1118" s="58" t="str">
        <f t="shared" si="115"/>
        <v>Drake</v>
      </c>
      <c r="G1118" s="58" t="str">
        <f t="shared" si="116"/>
        <v>Men Grand Masters</v>
      </c>
      <c r="H1118" s="58" t="str">
        <f t="shared" si="117"/>
        <v>Mako</v>
      </c>
      <c r="I1118" s="92" t="s">
        <v>9</v>
      </c>
      <c r="J1118" s="92"/>
      <c r="K1118" s="92">
        <v>31</v>
      </c>
      <c r="L1118" s="91">
        <f t="shared" si="118"/>
        <v>0.5</v>
      </c>
      <c r="M1118" s="91">
        <f t="shared" si="119"/>
        <v>0.5</v>
      </c>
    </row>
    <row r="1119" spans="1:13" x14ac:dyDescent="0.2">
      <c r="A1119" s="60" t="s">
        <v>2041</v>
      </c>
      <c r="B1119" s="59">
        <v>44352</v>
      </c>
      <c r="C1119" s="60" t="s">
        <v>2042</v>
      </c>
      <c r="D1119" s="92" t="s">
        <v>557</v>
      </c>
      <c r="E1119" s="58" t="str">
        <f t="shared" si="114"/>
        <v>Jeri</v>
      </c>
      <c r="F1119" s="58" t="str">
        <f t="shared" si="115"/>
        <v>Drake</v>
      </c>
      <c r="G1119" s="58" t="str">
        <f t="shared" si="116"/>
        <v>Men Grand Masters</v>
      </c>
      <c r="H1119" s="58" t="str">
        <f t="shared" si="117"/>
        <v>Mako</v>
      </c>
      <c r="I1119" s="92" t="s">
        <v>9</v>
      </c>
      <c r="J1119" s="92"/>
      <c r="K1119" s="92">
        <v>36</v>
      </c>
      <c r="L1119" s="91">
        <f t="shared" si="118"/>
        <v>0.9</v>
      </c>
      <c r="M1119" s="91">
        <f t="shared" si="119"/>
        <v>0.9</v>
      </c>
    </row>
    <row r="1120" spans="1:13" x14ac:dyDescent="0.2">
      <c r="A1120" s="60" t="s">
        <v>2041</v>
      </c>
      <c r="B1120" s="59">
        <v>44352</v>
      </c>
      <c r="C1120" s="60" t="s">
        <v>2042</v>
      </c>
      <c r="D1120" s="92" t="s">
        <v>557</v>
      </c>
      <c r="E1120" s="58" t="str">
        <f t="shared" si="114"/>
        <v>Jeri</v>
      </c>
      <c r="F1120" s="58" t="str">
        <f t="shared" si="115"/>
        <v>Drake</v>
      </c>
      <c r="G1120" s="58" t="str">
        <f t="shared" si="116"/>
        <v>Men Grand Masters</v>
      </c>
      <c r="H1120" s="58" t="str">
        <f t="shared" si="117"/>
        <v>Mako</v>
      </c>
      <c r="I1120" s="92" t="s">
        <v>9</v>
      </c>
      <c r="J1120" s="92"/>
      <c r="K1120" s="92">
        <v>31</v>
      </c>
      <c r="L1120" s="91">
        <f t="shared" si="118"/>
        <v>0.5</v>
      </c>
      <c r="M1120" s="91">
        <f t="shared" si="119"/>
        <v>0.5</v>
      </c>
    </row>
    <row r="1121" spans="1:13" x14ac:dyDescent="0.2">
      <c r="A1121" s="60" t="s">
        <v>2041</v>
      </c>
      <c r="B1121" s="59">
        <v>44352</v>
      </c>
      <c r="C1121" s="60" t="s">
        <v>2042</v>
      </c>
      <c r="D1121" s="92" t="s">
        <v>1710</v>
      </c>
      <c r="E1121" s="58" t="str">
        <f t="shared" si="114"/>
        <v>Dries</v>
      </c>
      <c r="F1121" s="58" t="str">
        <f t="shared" si="115"/>
        <v>Van Zyl</v>
      </c>
      <c r="G1121" s="58" t="str">
        <f t="shared" si="116"/>
        <v>Men Senior</v>
      </c>
      <c r="H1121" s="58" t="str">
        <f t="shared" si="117"/>
        <v>Benguella</v>
      </c>
      <c r="I1121" s="92" t="s">
        <v>19</v>
      </c>
      <c r="J1121" s="92"/>
      <c r="K1121" s="92">
        <v>43</v>
      </c>
      <c r="L1121" s="91">
        <f t="shared" si="118"/>
        <v>0.8</v>
      </c>
      <c r="M1121" s="91">
        <f t="shared" si="119"/>
        <v>0.8</v>
      </c>
    </row>
    <row r="1122" spans="1:13" x14ac:dyDescent="0.2">
      <c r="A1122" s="60" t="s">
        <v>2041</v>
      </c>
      <c r="B1122" s="59">
        <v>44352</v>
      </c>
      <c r="C1122" s="60" t="s">
        <v>2042</v>
      </c>
      <c r="D1122" s="92" t="s">
        <v>1793</v>
      </c>
      <c r="E1122" s="58" t="str">
        <f t="shared" si="114"/>
        <v>Hendrik JNR</v>
      </c>
      <c r="F1122" s="58" t="str">
        <f t="shared" si="115"/>
        <v>Cloete</v>
      </c>
      <c r="G1122" s="58" t="str">
        <f t="shared" si="116"/>
        <v>Men Senior</v>
      </c>
      <c r="H1122" s="58" t="str">
        <f t="shared" si="117"/>
        <v>Benguella</v>
      </c>
      <c r="I1122" s="92"/>
      <c r="J1122" s="92" t="s">
        <v>1356</v>
      </c>
      <c r="K1122" s="92">
        <v>83</v>
      </c>
      <c r="L1122" s="91">
        <f t="shared" si="118"/>
        <v>1.9</v>
      </c>
      <c r="M1122" s="91">
        <f t="shared" si="119"/>
        <v>1.9</v>
      </c>
    </row>
    <row r="1123" spans="1:13" x14ac:dyDescent="0.2">
      <c r="A1123" s="60" t="s">
        <v>2041</v>
      </c>
      <c r="B1123" s="59">
        <v>44352</v>
      </c>
      <c r="C1123" s="60" t="s">
        <v>2042</v>
      </c>
      <c r="D1123" s="92" t="s">
        <v>634</v>
      </c>
      <c r="E1123" s="58" t="str">
        <f t="shared" si="114"/>
        <v>Hennie</v>
      </c>
      <c r="F1123" s="58" t="str">
        <f t="shared" si="115"/>
        <v>Cloete</v>
      </c>
      <c r="G1123" s="58" t="str">
        <f t="shared" si="116"/>
        <v>Men Grand Masters</v>
      </c>
      <c r="H1123" s="58" t="str">
        <f t="shared" si="117"/>
        <v>Benguella</v>
      </c>
      <c r="I1123" s="92" t="s">
        <v>24</v>
      </c>
      <c r="J1123" s="92"/>
      <c r="K1123" s="92">
        <v>41</v>
      </c>
      <c r="L1123" s="91">
        <f t="shared" si="118"/>
        <v>1.5</v>
      </c>
      <c r="M1123" s="91">
        <f t="shared" si="119"/>
        <v>1.5</v>
      </c>
    </row>
    <row r="1124" spans="1:13" x14ac:dyDescent="0.2">
      <c r="A1124" s="60" t="s">
        <v>2041</v>
      </c>
      <c r="B1124" s="59">
        <v>44352</v>
      </c>
      <c r="C1124" s="60" t="s">
        <v>2042</v>
      </c>
      <c r="D1124" s="92" t="s">
        <v>1727</v>
      </c>
      <c r="E1124" s="58" t="str">
        <f t="shared" si="114"/>
        <v>Frikkie</v>
      </c>
      <c r="F1124" s="58" t="str">
        <f t="shared" si="115"/>
        <v>Cloete</v>
      </c>
      <c r="G1124" s="58" t="str">
        <f t="shared" si="116"/>
        <v>Men Senior</v>
      </c>
      <c r="H1124" s="58" t="str">
        <f t="shared" si="117"/>
        <v>xBenguella</v>
      </c>
      <c r="I1124" s="92"/>
      <c r="J1124" s="92"/>
      <c r="K1124" s="92"/>
      <c r="L1124" s="91" t="str">
        <f t="shared" si="118"/>
        <v/>
      </c>
      <c r="M1124" s="91" t="str">
        <f t="shared" si="119"/>
        <v/>
      </c>
    </row>
    <row r="1125" spans="1:13" x14ac:dyDescent="0.2">
      <c r="A1125" s="60" t="s">
        <v>2041</v>
      </c>
      <c r="B1125" s="59">
        <v>44352</v>
      </c>
      <c r="C1125" s="60" t="s">
        <v>2042</v>
      </c>
      <c r="D1125" s="92" t="s">
        <v>530</v>
      </c>
      <c r="E1125" s="58" t="str">
        <f t="shared" si="114"/>
        <v>Etienne</v>
      </c>
      <c r="F1125" s="58" t="str">
        <f t="shared" si="115"/>
        <v>Stipp</v>
      </c>
      <c r="G1125" s="58" t="str">
        <f t="shared" si="116"/>
        <v>Men Master</v>
      </c>
      <c r="H1125" s="58" t="str">
        <f t="shared" si="117"/>
        <v>Benguella</v>
      </c>
      <c r="I1125" s="92"/>
      <c r="J1125" s="92"/>
      <c r="K1125" s="92"/>
      <c r="L1125" s="91" t="str">
        <f t="shared" si="118"/>
        <v/>
      </c>
      <c r="M1125" s="91" t="str">
        <f t="shared" si="119"/>
        <v/>
      </c>
    </row>
    <row r="1126" spans="1:13" x14ac:dyDescent="0.2">
      <c r="A1126" s="60" t="s">
        <v>2041</v>
      </c>
      <c r="B1126" s="59">
        <v>44352</v>
      </c>
      <c r="C1126" s="60" t="s">
        <v>2042</v>
      </c>
      <c r="D1126" s="92" t="s">
        <v>1060</v>
      </c>
      <c r="E1126" s="58" t="str">
        <f t="shared" si="114"/>
        <v>Graham</v>
      </c>
      <c r="F1126" s="58" t="str">
        <f t="shared" si="115"/>
        <v>Gramovsky</v>
      </c>
      <c r="G1126" s="58" t="str">
        <f t="shared" si="116"/>
        <v>Men Veteran</v>
      </c>
      <c r="H1126" s="58" t="str">
        <f t="shared" si="117"/>
        <v>Benguella</v>
      </c>
      <c r="I1126" s="92"/>
      <c r="J1126" s="92"/>
      <c r="K1126" s="92"/>
      <c r="L1126" s="91" t="str">
        <f t="shared" si="118"/>
        <v/>
      </c>
      <c r="M1126" s="91" t="str">
        <f t="shared" si="119"/>
        <v/>
      </c>
    </row>
    <row r="1127" spans="1:13" x14ac:dyDescent="0.2">
      <c r="A1127" s="60" t="s">
        <v>2041</v>
      </c>
      <c r="B1127" s="59">
        <v>44352</v>
      </c>
      <c r="C1127" s="60" t="s">
        <v>2042</v>
      </c>
      <c r="D1127" s="92" t="s">
        <v>715</v>
      </c>
      <c r="E1127" s="58" t="str">
        <f t="shared" si="114"/>
        <v>Loandro</v>
      </c>
      <c r="F1127" s="58" t="str">
        <f t="shared" si="115"/>
        <v>Steenkamp</v>
      </c>
      <c r="G1127" s="58" t="str">
        <f t="shared" si="116"/>
        <v>Men Master</v>
      </c>
      <c r="H1127" s="58" t="str">
        <f t="shared" si="117"/>
        <v>Benguella</v>
      </c>
      <c r="I1127" s="92"/>
      <c r="J1127" s="92"/>
      <c r="K1127" s="92"/>
      <c r="L1127" s="91" t="str">
        <f t="shared" si="118"/>
        <v/>
      </c>
      <c r="M1127" s="91" t="str">
        <f t="shared" si="119"/>
        <v/>
      </c>
    </row>
    <row r="1128" spans="1:13" x14ac:dyDescent="0.2">
      <c r="A1128" s="60" t="s">
        <v>2041</v>
      </c>
      <c r="B1128" s="59">
        <v>44352</v>
      </c>
      <c r="C1128" s="60" t="s">
        <v>2042</v>
      </c>
      <c r="D1128" s="92" t="s">
        <v>591</v>
      </c>
      <c r="E1128" s="58" t="str">
        <f t="shared" si="114"/>
        <v>Deon</v>
      </c>
      <c r="F1128" s="58" t="str">
        <f t="shared" si="115"/>
        <v>Jacobs</v>
      </c>
      <c r="G1128" s="58" t="str">
        <f t="shared" si="116"/>
        <v>Men Grand Masters</v>
      </c>
      <c r="H1128" s="58" t="str">
        <f t="shared" si="117"/>
        <v>Benguella</v>
      </c>
      <c r="I1128" s="92"/>
      <c r="J1128" s="92"/>
      <c r="K1128" s="92"/>
      <c r="L1128" s="91" t="str">
        <f t="shared" si="118"/>
        <v/>
      </c>
      <c r="M1128" s="91" t="str">
        <f t="shared" si="119"/>
        <v/>
      </c>
    </row>
    <row r="1129" spans="1:13" x14ac:dyDescent="0.2">
      <c r="A1129" s="60" t="s">
        <v>2041</v>
      </c>
      <c r="B1129" s="59">
        <v>44352</v>
      </c>
      <c r="C1129" s="60" t="s">
        <v>2042</v>
      </c>
      <c r="D1129" s="92" t="s">
        <v>825</v>
      </c>
      <c r="E1129" s="58" t="str">
        <f t="shared" si="114"/>
        <v>Chris</v>
      </c>
      <c r="F1129" s="58" t="str">
        <f t="shared" si="115"/>
        <v>Coetzee</v>
      </c>
      <c r="G1129" s="58" t="str">
        <f t="shared" si="116"/>
        <v>Men Grand Masters</v>
      </c>
      <c r="H1129" s="58" t="str">
        <f t="shared" si="117"/>
        <v>xBenguella</v>
      </c>
      <c r="I1129" s="92"/>
      <c r="J1129" s="92"/>
      <c r="K1129" s="92"/>
      <c r="L1129" s="91" t="str">
        <f t="shared" si="118"/>
        <v/>
      </c>
      <c r="M1129" s="91" t="str">
        <f t="shared" si="119"/>
        <v/>
      </c>
    </row>
    <row r="1130" spans="1:13" x14ac:dyDescent="0.2">
      <c r="A1130" s="60" t="s">
        <v>2041</v>
      </c>
      <c r="B1130" s="59">
        <v>44352</v>
      </c>
      <c r="C1130" s="60" t="s">
        <v>2042</v>
      </c>
      <c r="D1130" s="92" t="s">
        <v>699</v>
      </c>
      <c r="E1130" s="58" t="str">
        <f t="shared" si="114"/>
        <v>Karel</v>
      </c>
      <c r="F1130" s="58" t="str">
        <f t="shared" si="115"/>
        <v>Van Der Bank</v>
      </c>
      <c r="G1130" s="58" t="str">
        <f t="shared" si="116"/>
        <v>Men Grand Masters</v>
      </c>
      <c r="H1130" s="58" t="str">
        <f t="shared" si="117"/>
        <v>Benguella</v>
      </c>
      <c r="I1130" s="92"/>
      <c r="J1130" s="92" t="s">
        <v>8</v>
      </c>
      <c r="K1130" s="92">
        <v>61</v>
      </c>
      <c r="L1130" s="91">
        <f t="shared" si="118"/>
        <v>1.8</v>
      </c>
      <c r="M1130" s="91">
        <f t="shared" si="119"/>
        <v>1.8</v>
      </c>
    </row>
    <row r="1131" spans="1:13" x14ac:dyDescent="0.2">
      <c r="A1131" s="60" t="s">
        <v>2041</v>
      </c>
      <c r="B1131" s="59">
        <v>44352</v>
      </c>
      <c r="C1131" s="60" t="s">
        <v>2042</v>
      </c>
      <c r="D1131" s="92" t="s">
        <v>719</v>
      </c>
      <c r="E1131" s="58" t="str">
        <f t="shared" si="114"/>
        <v>Nadia</v>
      </c>
      <c r="F1131" s="58" t="str">
        <f t="shared" si="115"/>
        <v>Steenkamp</v>
      </c>
      <c r="G1131" s="58" t="str">
        <f t="shared" si="116"/>
        <v>Ladies Veteran</v>
      </c>
      <c r="H1131" s="58" t="str">
        <f t="shared" si="117"/>
        <v>Benguella</v>
      </c>
      <c r="I1131" s="92" t="s">
        <v>9</v>
      </c>
      <c r="J1131" s="92"/>
      <c r="K1131" s="92">
        <v>35</v>
      </c>
      <c r="L1131" s="91">
        <f t="shared" si="118"/>
        <v>0.8</v>
      </c>
      <c r="M1131" s="91">
        <f t="shared" si="119"/>
        <v>0.8</v>
      </c>
    </row>
    <row r="1132" spans="1:13" x14ac:dyDescent="0.2">
      <c r="A1132" s="60" t="s">
        <v>2041</v>
      </c>
      <c r="B1132" s="59">
        <v>44352</v>
      </c>
      <c r="C1132" s="60" t="s">
        <v>2042</v>
      </c>
      <c r="D1132" s="92" t="s">
        <v>719</v>
      </c>
      <c r="E1132" s="58" t="str">
        <f t="shared" si="114"/>
        <v>Nadia</v>
      </c>
      <c r="F1132" s="58" t="str">
        <f t="shared" si="115"/>
        <v>Steenkamp</v>
      </c>
      <c r="G1132" s="58" t="str">
        <f t="shared" si="116"/>
        <v>Ladies Veteran</v>
      </c>
      <c r="H1132" s="58" t="str">
        <f t="shared" si="117"/>
        <v>Benguella</v>
      </c>
      <c r="I1132" s="92" t="s">
        <v>9</v>
      </c>
      <c r="J1132" s="92"/>
      <c r="K1132" s="92">
        <v>32</v>
      </c>
      <c r="L1132" s="91">
        <f t="shared" si="118"/>
        <v>0.6</v>
      </c>
      <c r="M1132" s="91">
        <f t="shared" si="119"/>
        <v>0.6</v>
      </c>
    </row>
    <row r="1133" spans="1:13" x14ac:dyDescent="0.2">
      <c r="A1133" s="60" t="s">
        <v>2041</v>
      </c>
      <c r="B1133" s="59">
        <v>44352</v>
      </c>
      <c r="C1133" s="60" t="s">
        <v>2042</v>
      </c>
      <c r="D1133" s="92" t="s">
        <v>718</v>
      </c>
      <c r="E1133" s="58" t="str">
        <f t="shared" si="114"/>
        <v>Jaco</v>
      </c>
      <c r="F1133" s="58" t="str">
        <f t="shared" si="115"/>
        <v>Serfontein</v>
      </c>
      <c r="G1133" s="58" t="str">
        <f t="shared" si="116"/>
        <v>Men Veteran</v>
      </c>
      <c r="H1133" s="58" t="str">
        <f t="shared" si="117"/>
        <v>Benguella</v>
      </c>
      <c r="I1133" s="92"/>
      <c r="J1133" s="92"/>
      <c r="K1133" s="92"/>
      <c r="L1133" s="91" t="str">
        <f t="shared" si="118"/>
        <v/>
      </c>
      <c r="M1133" s="91" t="str">
        <f t="shared" si="119"/>
        <v/>
      </c>
    </row>
    <row r="1134" spans="1:13" x14ac:dyDescent="0.2">
      <c r="A1134" s="60" t="s">
        <v>2041</v>
      </c>
      <c r="B1134" s="59">
        <v>44352</v>
      </c>
      <c r="C1134" s="60" t="s">
        <v>2042</v>
      </c>
      <c r="D1134" s="92" t="s">
        <v>537</v>
      </c>
      <c r="E1134" s="58" t="str">
        <f t="shared" si="114"/>
        <v>Johan</v>
      </c>
      <c r="F1134" s="58" t="str">
        <f t="shared" si="115"/>
        <v>Bruwer</v>
      </c>
      <c r="G1134" s="58" t="str">
        <f t="shared" si="116"/>
        <v>Men Senior</v>
      </c>
      <c r="H1134" s="58" t="str">
        <f t="shared" si="117"/>
        <v>Namib Park</v>
      </c>
      <c r="I1134" s="92"/>
      <c r="J1134" s="92"/>
      <c r="K1134" s="92"/>
      <c r="L1134" s="91" t="str">
        <f t="shared" si="118"/>
        <v/>
      </c>
      <c r="M1134" s="91" t="str">
        <f t="shared" si="119"/>
        <v/>
      </c>
    </row>
    <row r="1135" spans="1:13" x14ac:dyDescent="0.2">
      <c r="A1135" s="60" t="s">
        <v>2041</v>
      </c>
      <c r="B1135" s="59">
        <v>44352</v>
      </c>
      <c r="C1135" s="60" t="s">
        <v>2042</v>
      </c>
      <c r="D1135" s="92" t="s">
        <v>746</v>
      </c>
      <c r="E1135" s="58" t="str">
        <f t="shared" si="114"/>
        <v>Rhyno</v>
      </c>
      <c r="F1135" s="58" t="str">
        <f t="shared" si="115"/>
        <v>Koberzig</v>
      </c>
      <c r="G1135" s="58" t="str">
        <f t="shared" si="116"/>
        <v>Men Senior</v>
      </c>
      <c r="H1135" s="58" t="str">
        <f t="shared" si="117"/>
        <v>Namib Park</v>
      </c>
      <c r="I1135" s="92"/>
      <c r="J1135" s="92"/>
      <c r="K1135" s="92"/>
      <c r="L1135" s="91" t="str">
        <f t="shared" si="118"/>
        <v/>
      </c>
      <c r="M1135" s="91" t="str">
        <f t="shared" si="119"/>
        <v/>
      </c>
    </row>
    <row r="1136" spans="1:13" x14ac:dyDescent="0.2">
      <c r="A1136" s="60" t="s">
        <v>2041</v>
      </c>
      <c r="B1136" s="59">
        <v>44352</v>
      </c>
      <c r="C1136" s="60" t="s">
        <v>2042</v>
      </c>
      <c r="D1136" s="92" t="s">
        <v>700</v>
      </c>
      <c r="E1136" s="58" t="str">
        <f t="shared" si="114"/>
        <v>Abriana</v>
      </c>
      <c r="F1136" s="58" t="str">
        <f t="shared" si="115"/>
        <v>Koberzig</v>
      </c>
      <c r="G1136" s="58" t="str">
        <f t="shared" si="116"/>
        <v>Ladies Senior</v>
      </c>
      <c r="H1136" s="58" t="str">
        <f t="shared" si="117"/>
        <v>Namib Park</v>
      </c>
      <c r="I1136" s="92"/>
      <c r="J1136" s="92"/>
      <c r="K1136" s="92"/>
      <c r="L1136" s="91" t="str">
        <f t="shared" si="118"/>
        <v/>
      </c>
      <c r="M1136" s="91" t="str">
        <f t="shared" si="119"/>
        <v/>
      </c>
    </row>
    <row r="1137" spans="1:13" x14ac:dyDescent="0.2">
      <c r="A1137" s="60" t="s">
        <v>2041</v>
      </c>
      <c r="B1137" s="59">
        <v>44352</v>
      </c>
      <c r="C1137" s="60" t="s">
        <v>2042</v>
      </c>
      <c r="D1137" s="92" t="s">
        <v>658</v>
      </c>
      <c r="E1137" s="58" t="str">
        <f t="shared" si="114"/>
        <v>Stephan</v>
      </c>
      <c r="F1137" s="58" t="str">
        <f t="shared" si="115"/>
        <v>Swanepoel</v>
      </c>
      <c r="G1137" s="58" t="str">
        <f t="shared" si="116"/>
        <v>Men Veteran</v>
      </c>
      <c r="H1137" s="58" t="str">
        <f t="shared" si="117"/>
        <v>Namib Park</v>
      </c>
      <c r="I1137" s="92"/>
      <c r="J1137" s="92"/>
      <c r="K1137" s="92"/>
      <c r="L1137" s="91" t="str">
        <f t="shared" si="118"/>
        <v/>
      </c>
      <c r="M1137" s="91" t="str">
        <f t="shared" si="119"/>
        <v/>
      </c>
    </row>
    <row r="1138" spans="1:13" x14ac:dyDescent="0.2">
      <c r="A1138" s="60" t="s">
        <v>2041</v>
      </c>
      <c r="B1138" s="59">
        <v>44352</v>
      </c>
      <c r="C1138" s="60" t="s">
        <v>2042</v>
      </c>
      <c r="D1138" s="92" t="s">
        <v>662</v>
      </c>
      <c r="E1138" s="58" t="str">
        <f t="shared" si="114"/>
        <v>Coennie</v>
      </c>
      <c r="F1138" s="58" t="str">
        <f t="shared" si="115"/>
        <v>Steyn</v>
      </c>
      <c r="G1138" s="58" t="str">
        <f t="shared" si="116"/>
        <v>Men Grand Masters</v>
      </c>
      <c r="H1138" s="58" t="str">
        <f t="shared" si="117"/>
        <v>Namib Park</v>
      </c>
      <c r="I1138" s="92"/>
      <c r="J1138" s="92"/>
      <c r="K1138" s="92"/>
      <c r="L1138" s="91" t="str">
        <f t="shared" si="118"/>
        <v/>
      </c>
      <c r="M1138" s="91" t="str">
        <f t="shared" si="119"/>
        <v/>
      </c>
    </row>
    <row r="1139" spans="1:13" x14ac:dyDescent="0.2">
      <c r="A1139" s="60" t="s">
        <v>2041</v>
      </c>
      <c r="B1139" s="59">
        <v>44352</v>
      </c>
      <c r="C1139" s="60" t="s">
        <v>2042</v>
      </c>
      <c r="D1139" s="92" t="s">
        <v>662</v>
      </c>
      <c r="E1139" s="58" t="str">
        <f t="shared" si="114"/>
        <v>Coennie</v>
      </c>
      <c r="F1139" s="58" t="str">
        <f t="shared" si="115"/>
        <v>Steyn</v>
      </c>
      <c r="G1139" s="58" t="str">
        <f t="shared" si="116"/>
        <v>Men Grand Masters</v>
      </c>
      <c r="H1139" s="58" t="str">
        <f t="shared" si="117"/>
        <v>Namib Park</v>
      </c>
      <c r="I1139" s="92" t="s">
        <v>19</v>
      </c>
      <c r="J1139" s="92"/>
      <c r="K1139" s="92">
        <v>45</v>
      </c>
      <c r="L1139" s="91">
        <f t="shared" si="118"/>
        <v>0.9</v>
      </c>
      <c r="M1139" s="91">
        <f t="shared" si="119"/>
        <v>0.9</v>
      </c>
    </row>
    <row r="1140" spans="1:13" x14ac:dyDescent="0.2">
      <c r="A1140" s="60" t="s">
        <v>2041</v>
      </c>
      <c r="B1140" s="59">
        <v>44352</v>
      </c>
      <c r="C1140" s="60" t="s">
        <v>2042</v>
      </c>
      <c r="D1140" s="92" t="s">
        <v>662</v>
      </c>
      <c r="E1140" s="58" t="str">
        <f t="shared" si="114"/>
        <v>Coennie</v>
      </c>
      <c r="F1140" s="58" t="str">
        <f t="shared" si="115"/>
        <v>Steyn</v>
      </c>
      <c r="G1140" s="58" t="str">
        <f t="shared" si="116"/>
        <v>Men Grand Masters</v>
      </c>
      <c r="H1140" s="58" t="str">
        <f t="shared" si="117"/>
        <v>Namib Park</v>
      </c>
      <c r="I1140" s="92"/>
      <c r="J1140" s="92" t="s">
        <v>10</v>
      </c>
      <c r="K1140" s="92">
        <v>41</v>
      </c>
      <c r="L1140" s="91">
        <f t="shared" si="118"/>
        <v>1.1000000000000001</v>
      </c>
      <c r="M1140" s="91">
        <f t="shared" si="119"/>
        <v>1.1000000000000001</v>
      </c>
    </row>
    <row r="1141" spans="1:13" x14ac:dyDescent="0.2">
      <c r="A1141" s="60" t="s">
        <v>2041</v>
      </c>
      <c r="B1141" s="59">
        <v>44352</v>
      </c>
      <c r="C1141" s="60" t="s">
        <v>2042</v>
      </c>
      <c r="D1141" s="92" t="s">
        <v>508</v>
      </c>
      <c r="E1141" s="58" t="str">
        <f t="shared" si="114"/>
        <v>Andre</v>
      </c>
      <c r="F1141" s="58" t="str">
        <f t="shared" si="115"/>
        <v>Coetzee</v>
      </c>
      <c r="G1141" s="58" t="str">
        <f t="shared" si="116"/>
        <v>Men Grand Masters</v>
      </c>
      <c r="H1141" s="58" t="str">
        <f t="shared" si="117"/>
        <v>Namib Park</v>
      </c>
      <c r="I1141" s="92" t="s">
        <v>9</v>
      </c>
      <c r="J1141" s="92"/>
      <c r="K1141" s="92">
        <v>30</v>
      </c>
      <c r="L1141" s="91">
        <f t="shared" si="118"/>
        <v>0.5</v>
      </c>
      <c r="M1141" s="91">
        <f t="shared" si="119"/>
        <v>0.5</v>
      </c>
    </row>
    <row r="1142" spans="1:13" x14ac:dyDescent="0.2">
      <c r="A1142" s="60" t="s">
        <v>2041</v>
      </c>
      <c r="B1142" s="59">
        <v>44352</v>
      </c>
      <c r="C1142" s="60" t="s">
        <v>2042</v>
      </c>
      <c r="D1142" s="92" t="s">
        <v>508</v>
      </c>
      <c r="E1142" s="58" t="str">
        <f t="shared" si="114"/>
        <v>Andre</v>
      </c>
      <c r="F1142" s="58" t="str">
        <f t="shared" si="115"/>
        <v>Coetzee</v>
      </c>
      <c r="G1142" s="58" t="str">
        <f t="shared" si="116"/>
        <v>Men Grand Masters</v>
      </c>
      <c r="H1142" s="58" t="str">
        <f t="shared" si="117"/>
        <v>Namib Park</v>
      </c>
      <c r="I1142" s="92" t="s">
        <v>9</v>
      </c>
      <c r="J1142" s="92"/>
      <c r="K1142" s="92">
        <v>33</v>
      </c>
      <c r="L1142" s="91">
        <f t="shared" si="118"/>
        <v>0.7</v>
      </c>
      <c r="M1142" s="91">
        <f t="shared" si="119"/>
        <v>0.7</v>
      </c>
    </row>
    <row r="1143" spans="1:13" x14ac:dyDescent="0.2">
      <c r="A1143" s="60" t="s">
        <v>2041</v>
      </c>
      <c r="B1143" s="59">
        <v>44352</v>
      </c>
      <c r="C1143" s="60" t="s">
        <v>2042</v>
      </c>
      <c r="D1143" s="92" t="s">
        <v>508</v>
      </c>
      <c r="E1143" s="58" t="str">
        <f t="shared" si="114"/>
        <v>Andre</v>
      </c>
      <c r="F1143" s="58" t="str">
        <f t="shared" si="115"/>
        <v>Coetzee</v>
      </c>
      <c r="G1143" s="58" t="str">
        <f t="shared" si="116"/>
        <v>Men Grand Masters</v>
      </c>
      <c r="H1143" s="58" t="str">
        <f t="shared" si="117"/>
        <v>Namib Park</v>
      </c>
      <c r="I1143" s="92" t="s">
        <v>9</v>
      </c>
      <c r="J1143" s="92"/>
      <c r="K1143" s="92">
        <v>32</v>
      </c>
      <c r="L1143" s="91">
        <f t="shared" si="118"/>
        <v>0.6</v>
      </c>
      <c r="M1143" s="91">
        <f t="shared" si="119"/>
        <v>0.6</v>
      </c>
    </row>
    <row r="1144" spans="1:13" x14ac:dyDescent="0.2">
      <c r="A1144" s="60" t="s">
        <v>2041</v>
      </c>
      <c r="B1144" s="59">
        <v>44352</v>
      </c>
      <c r="C1144" s="60" t="s">
        <v>2042</v>
      </c>
      <c r="D1144" s="92" t="s">
        <v>508</v>
      </c>
      <c r="E1144" s="58" t="str">
        <f t="shared" si="114"/>
        <v>Andre</v>
      </c>
      <c r="F1144" s="58" t="str">
        <f t="shared" si="115"/>
        <v>Coetzee</v>
      </c>
      <c r="G1144" s="58" t="str">
        <f t="shared" si="116"/>
        <v>Men Grand Masters</v>
      </c>
      <c r="H1144" s="58" t="str">
        <f t="shared" si="117"/>
        <v>Namib Park</v>
      </c>
      <c r="I1144" s="92" t="s">
        <v>9</v>
      </c>
      <c r="J1144" s="92"/>
      <c r="K1144" s="92">
        <v>33</v>
      </c>
      <c r="L1144" s="91">
        <f t="shared" si="118"/>
        <v>0.7</v>
      </c>
      <c r="M1144" s="91">
        <f t="shared" si="119"/>
        <v>0.7</v>
      </c>
    </row>
    <row r="1145" spans="1:13" x14ac:dyDescent="0.2">
      <c r="A1145" s="60" t="s">
        <v>2041</v>
      </c>
      <c r="B1145" s="59">
        <v>44352</v>
      </c>
      <c r="C1145" s="60" t="s">
        <v>2042</v>
      </c>
      <c r="D1145" s="92" t="s">
        <v>508</v>
      </c>
      <c r="E1145" s="58" t="str">
        <f t="shared" si="114"/>
        <v>Andre</v>
      </c>
      <c r="F1145" s="58" t="str">
        <f t="shared" si="115"/>
        <v>Coetzee</v>
      </c>
      <c r="G1145" s="58" t="str">
        <f t="shared" si="116"/>
        <v>Men Grand Masters</v>
      </c>
      <c r="H1145" s="58" t="str">
        <f t="shared" si="117"/>
        <v>Namib Park</v>
      </c>
      <c r="I1145" s="92"/>
      <c r="J1145" s="92" t="s">
        <v>8</v>
      </c>
      <c r="K1145" s="92">
        <v>64</v>
      </c>
      <c r="L1145" s="91">
        <f t="shared" si="118"/>
        <v>2.1</v>
      </c>
      <c r="M1145" s="91">
        <f t="shared" si="119"/>
        <v>2.1</v>
      </c>
    </row>
    <row r="1146" spans="1:13" x14ac:dyDescent="0.2">
      <c r="A1146" s="60" t="s">
        <v>2041</v>
      </c>
      <c r="B1146" s="59">
        <v>44352</v>
      </c>
      <c r="C1146" s="60" t="s">
        <v>2042</v>
      </c>
      <c r="D1146" s="92" t="s">
        <v>618</v>
      </c>
      <c r="E1146" s="58" t="str">
        <f t="shared" si="114"/>
        <v>Olaf</v>
      </c>
      <c r="F1146" s="58" t="str">
        <f t="shared" si="115"/>
        <v>Coetzee</v>
      </c>
      <c r="G1146" s="58" t="str">
        <f t="shared" si="116"/>
        <v>Men Senior</v>
      </c>
      <c r="H1146" s="58" t="str">
        <f t="shared" si="117"/>
        <v>Namib Park</v>
      </c>
      <c r="I1146" s="92"/>
      <c r="J1146" s="92"/>
      <c r="K1146" s="92"/>
      <c r="L1146" s="91" t="str">
        <f t="shared" si="118"/>
        <v/>
      </c>
      <c r="M1146" s="91" t="str">
        <f t="shared" si="119"/>
        <v/>
      </c>
    </row>
    <row r="1147" spans="1:13" x14ac:dyDescent="0.2">
      <c r="A1147" s="60" t="s">
        <v>2041</v>
      </c>
      <c r="B1147" s="59">
        <v>44352</v>
      </c>
      <c r="C1147" s="60" t="s">
        <v>2042</v>
      </c>
      <c r="D1147" s="92" t="s">
        <v>1271</v>
      </c>
      <c r="E1147" s="58" t="str">
        <f t="shared" si="114"/>
        <v>Keith</v>
      </c>
      <c r="F1147" s="58" t="str">
        <f t="shared" si="115"/>
        <v>Du Plessis</v>
      </c>
      <c r="G1147" s="58" t="str">
        <f t="shared" si="116"/>
        <v>Men Veteran</v>
      </c>
      <c r="H1147" s="58" t="str">
        <f t="shared" si="117"/>
        <v>xNamib Park</v>
      </c>
      <c r="I1147" s="92"/>
      <c r="J1147" s="92"/>
      <c r="K1147" s="92"/>
      <c r="L1147" s="91" t="str">
        <f t="shared" si="118"/>
        <v/>
      </c>
      <c r="M1147" s="91" t="str">
        <f t="shared" si="119"/>
        <v/>
      </c>
    </row>
    <row r="1148" spans="1:13" x14ac:dyDescent="0.2">
      <c r="A1148" s="60" t="s">
        <v>2041</v>
      </c>
      <c r="B1148" s="59">
        <v>44352</v>
      </c>
      <c r="C1148" s="60" t="s">
        <v>2042</v>
      </c>
      <c r="D1148" s="92" t="s">
        <v>1807</v>
      </c>
      <c r="E1148" s="58" t="str">
        <f t="shared" si="114"/>
        <v>Wanda</v>
      </c>
      <c r="F1148" s="58" t="str">
        <f t="shared" si="115"/>
        <v>Enslin</v>
      </c>
      <c r="G1148" s="58" t="str">
        <f t="shared" si="116"/>
        <v>Ladies Senior</v>
      </c>
      <c r="H1148" s="58" t="str">
        <f t="shared" si="117"/>
        <v>Namib Park</v>
      </c>
      <c r="I1148" s="92" t="s">
        <v>9</v>
      </c>
      <c r="J1148" s="92"/>
      <c r="K1148" s="92">
        <v>33</v>
      </c>
      <c r="L1148" s="91">
        <f t="shared" si="118"/>
        <v>0.7</v>
      </c>
      <c r="M1148" s="91">
        <f t="shared" si="119"/>
        <v>0.7</v>
      </c>
    </row>
    <row r="1149" spans="1:13" x14ac:dyDescent="0.2">
      <c r="A1149" s="60" t="s">
        <v>2041</v>
      </c>
      <c r="B1149" s="59">
        <v>44352</v>
      </c>
      <c r="C1149" s="60" t="s">
        <v>2042</v>
      </c>
      <c r="D1149" s="92" t="s">
        <v>1807</v>
      </c>
      <c r="E1149" s="58" t="str">
        <f t="shared" si="114"/>
        <v>Wanda</v>
      </c>
      <c r="F1149" s="58" t="str">
        <f t="shared" si="115"/>
        <v>Enslin</v>
      </c>
      <c r="G1149" s="58" t="str">
        <f t="shared" si="116"/>
        <v>Ladies Senior</v>
      </c>
      <c r="H1149" s="58" t="str">
        <f t="shared" si="117"/>
        <v>Namib Park</v>
      </c>
      <c r="I1149" s="92" t="s">
        <v>9</v>
      </c>
      <c r="J1149" s="92"/>
      <c r="K1149" s="92">
        <v>33</v>
      </c>
      <c r="L1149" s="91">
        <f t="shared" si="118"/>
        <v>0.7</v>
      </c>
      <c r="M1149" s="91">
        <f t="shared" si="119"/>
        <v>0.7</v>
      </c>
    </row>
    <row r="1150" spans="1:13" x14ac:dyDescent="0.2">
      <c r="A1150" s="60" t="s">
        <v>2041</v>
      </c>
      <c r="B1150" s="59">
        <v>44352</v>
      </c>
      <c r="C1150" s="60" t="s">
        <v>2042</v>
      </c>
      <c r="D1150" s="92" t="s">
        <v>1806</v>
      </c>
      <c r="E1150" s="58" t="str">
        <f t="shared" si="114"/>
        <v>Ryno</v>
      </c>
      <c r="F1150" s="58" t="str">
        <f t="shared" si="115"/>
        <v>Enslin</v>
      </c>
      <c r="G1150" s="58" t="str">
        <f t="shared" si="116"/>
        <v>Men Senior</v>
      </c>
      <c r="H1150" s="58" t="str">
        <f t="shared" si="117"/>
        <v>Namib Park</v>
      </c>
      <c r="I1150" s="92" t="s">
        <v>9</v>
      </c>
      <c r="J1150" s="92"/>
      <c r="K1150" s="92">
        <v>33</v>
      </c>
      <c r="L1150" s="91">
        <f t="shared" si="118"/>
        <v>0.7</v>
      </c>
      <c r="M1150" s="91">
        <f t="shared" si="119"/>
        <v>0.7</v>
      </c>
    </row>
    <row r="1151" spans="1:13" x14ac:dyDescent="0.2">
      <c r="A1151" s="60" t="s">
        <v>2041</v>
      </c>
      <c r="B1151" s="59">
        <v>44352</v>
      </c>
      <c r="C1151" s="60" t="s">
        <v>2042</v>
      </c>
      <c r="D1151" s="92" t="s">
        <v>1806</v>
      </c>
      <c r="E1151" s="58" t="str">
        <f t="shared" si="114"/>
        <v>Ryno</v>
      </c>
      <c r="F1151" s="58" t="str">
        <f t="shared" si="115"/>
        <v>Enslin</v>
      </c>
      <c r="G1151" s="58" t="str">
        <f t="shared" si="116"/>
        <v>Men Senior</v>
      </c>
      <c r="H1151" s="58" t="str">
        <f t="shared" si="117"/>
        <v>Namib Park</v>
      </c>
      <c r="I1151" s="92"/>
      <c r="J1151" s="92" t="s">
        <v>1355</v>
      </c>
      <c r="K1151" s="92">
        <v>141</v>
      </c>
      <c r="L1151" s="91">
        <f t="shared" si="118"/>
        <v>14.1</v>
      </c>
      <c r="M1151" s="91">
        <f t="shared" si="119"/>
        <v>14.1</v>
      </c>
    </row>
    <row r="1152" spans="1:13" x14ac:dyDescent="0.2">
      <c r="A1152" s="60" t="s">
        <v>2041</v>
      </c>
      <c r="B1152" s="59">
        <v>44352</v>
      </c>
      <c r="C1152" s="60" t="s">
        <v>2042</v>
      </c>
      <c r="D1152" s="92" t="s">
        <v>642</v>
      </c>
      <c r="E1152" s="58" t="str">
        <f t="shared" ref="E1152:E1215" si="120">IF(D1152="","",VLOOKUP(D1152,Master,3,FALSE))</f>
        <v>Robert</v>
      </c>
      <c r="F1152" s="58" t="str">
        <f t="shared" ref="F1152:F1215" si="121">IF(D1152="","",VLOOKUP(D1152,Master,4,FALSE))</f>
        <v>Moyce</v>
      </c>
      <c r="G1152" s="58" t="str">
        <f t="shared" ref="G1152:G1215" si="122">IF(D1152="","",VLOOKUP(D1152,Master,5,FALSE))</f>
        <v>Men Grand Masters</v>
      </c>
      <c r="H1152" s="58" t="str">
        <f t="shared" ref="H1152:H1215" si="123">IF(D1152="","",VLOOKUP(D1152,Master,2,FALSE))</f>
        <v>Namib Park</v>
      </c>
      <c r="I1152" s="92"/>
      <c r="J1152" s="92"/>
      <c r="K1152" s="92"/>
      <c r="L1152" s="91" t="str">
        <f t="shared" ref="L1152:L1215" si="124">IF(K1152="","",IF(I1152="",ROUND(HLOOKUP(J1152,kgList,K1152,FALSE),1),ROUND(HLOOKUP(I1152,kgList,K1152,FALSE),1)))</f>
        <v/>
      </c>
      <c r="M1152" s="91" t="str">
        <f t="shared" ref="M1152:M1215" si="125">IF(L1152="","",IF(COUNTA(I1152:J1152)&gt;1,"Edible or Inedible",IF(COUNTA(I1152)=1,L1152*1,IF(COUNTA(J1152)=1,L1152*1,"ERROR"))))</f>
        <v/>
      </c>
    </row>
    <row r="1153" spans="1:13" x14ac:dyDescent="0.2">
      <c r="A1153" s="60" t="s">
        <v>2041</v>
      </c>
      <c r="B1153" s="59">
        <v>44352</v>
      </c>
      <c r="C1153" s="60" t="s">
        <v>2042</v>
      </c>
      <c r="D1153" s="92" t="s">
        <v>513</v>
      </c>
      <c r="E1153" s="58" t="str">
        <f t="shared" si="120"/>
        <v>Rodger</v>
      </c>
      <c r="F1153" s="58" t="str">
        <f t="shared" si="121"/>
        <v>Boon</v>
      </c>
      <c r="G1153" s="58" t="str">
        <f t="shared" si="122"/>
        <v>Men Master</v>
      </c>
      <c r="H1153" s="58" t="str">
        <f t="shared" si="123"/>
        <v>Namib Park</v>
      </c>
      <c r="I1153" s="92"/>
      <c r="J1153" s="92"/>
      <c r="K1153" s="92"/>
      <c r="L1153" s="91" t="str">
        <f t="shared" si="124"/>
        <v/>
      </c>
      <c r="M1153" s="91" t="str">
        <f t="shared" si="125"/>
        <v/>
      </c>
    </row>
    <row r="1154" spans="1:13" x14ac:dyDescent="0.2">
      <c r="A1154" s="60" t="s">
        <v>2041</v>
      </c>
      <c r="B1154" s="59">
        <v>44352</v>
      </c>
      <c r="C1154" s="60" t="s">
        <v>2042</v>
      </c>
      <c r="D1154" s="92" t="s">
        <v>1403</v>
      </c>
      <c r="E1154" s="58" t="str">
        <f t="shared" si="120"/>
        <v>Mark</v>
      </c>
      <c r="F1154" s="58" t="str">
        <f t="shared" si="121"/>
        <v>Van Der Merwe</v>
      </c>
      <c r="G1154" s="58" t="str">
        <f t="shared" si="122"/>
        <v>Men U/21</v>
      </c>
      <c r="H1154" s="58" t="str">
        <f t="shared" si="123"/>
        <v>Namib Park</v>
      </c>
      <c r="I1154" s="92" t="s">
        <v>9</v>
      </c>
      <c r="J1154" s="92"/>
      <c r="K1154" s="92">
        <v>30</v>
      </c>
      <c r="L1154" s="91">
        <f t="shared" si="124"/>
        <v>0.5</v>
      </c>
      <c r="M1154" s="91">
        <f t="shared" si="125"/>
        <v>0.5</v>
      </c>
    </row>
    <row r="1155" spans="1:13" x14ac:dyDescent="0.2">
      <c r="A1155" s="60" t="s">
        <v>2041</v>
      </c>
      <c r="B1155" s="59">
        <v>44352</v>
      </c>
      <c r="C1155" s="60" t="s">
        <v>2042</v>
      </c>
      <c r="D1155" s="92" t="s">
        <v>1403</v>
      </c>
      <c r="E1155" s="58" t="str">
        <f t="shared" si="120"/>
        <v>Mark</v>
      </c>
      <c r="F1155" s="58" t="str">
        <f t="shared" si="121"/>
        <v>Van Der Merwe</v>
      </c>
      <c r="G1155" s="58" t="str">
        <f t="shared" si="122"/>
        <v>Men U/21</v>
      </c>
      <c r="H1155" s="58" t="str">
        <f t="shared" si="123"/>
        <v>Namib Park</v>
      </c>
      <c r="I1155" s="92" t="s">
        <v>19</v>
      </c>
      <c r="J1155" s="92"/>
      <c r="K1155" s="92">
        <v>63</v>
      </c>
      <c r="L1155" s="91">
        <f t="shared" si="124"/>
        <v>2.6</v>
      </c>
      <c r="M1155" s="91">
        <f t="shared" si="125"/>
        <v>2.6</v>
      </c>
    </row>
    <row r="1156" spans="1:13" x14ac:dyDescent="0.2">
      <c r="A1156" s="60" t="s">
        <v>2041</v>
      </c>
      <c r="B1156" s="59">
        <v>44352</v>
      </c>
      <c r="C1156" s="60" t="s">
        <v>2042</v>
      </c>
      <c r="D1156" s="92" t="s">
        <v>1697</v>
      </c>
      <c r="E1156" s="58" t="str">
        <f t="shared" si="120"/>
        <v>Johan</v>
      </c>
      <c r="F1156" s="58" t="str">
        <f t="shared" si="121"/>
        <v>Van Niekerk</v>
      </c>
      <c r="G1156" s="58" t="str">
        <f t="shared" si="122"/>
        <v>Men Senior</v>
      </c>
      <c r="H1156" s="58" t="str">
        <f t="shared" si="123"/>
        <v>Namib Park</v>
      </c>
      <c r="I1156" s="92" t="s">
        <v>22</v>
      </c>
      <c r="J1156" s="92"/>
      <c r="K1156" s="92">
        <v>47</v>
      </c>
      <c r="L1156" s="91">
        <f t="shared" si="124"/>
        <v>1.4</v>
      </c>
      <c r="M1156" s="91">
        <f t="shared" si="125"/>
        <v>1.4</v>
      </c>
    </row>
    <row r="1157" spans="1:13" x14ac:dyDescent="0.2">
      <c r="A1157" s="60" t="s">
        <v>2041</v>
      </c>
      <c r="B1157" s="59">
        <v>44352</v>
      </c>
      <c r="C1157" s="60" t="s">
        <v>2042</v>
      </c>
      <c r="D1157" s="92" t="s">
        <v>607</v>
      </c>
      <c r="E1157" s="58" t="str">
        <f t="shared" si="120"/>
        <v>Lance</v>
      </c>
      <c r="F1157" s="58" t="str">
        <f t="shared" si="121"/>
        <v>Mills</v>
      </c>
      <c r="G1157" s="58" t="str">
        <f t="shared" si="122"/>
        <v>Men Master</v>
      </c>
      <c r="H1157" s="58" t="str">
        <f t="shared" si="123"/>
        <v>Namib Park</v>
      </c>
      <c r="I1157" s="92" t="s">
        <v>9</v>
      </c>
      <c r="J1157" s="92"/>
      <c r="K1157" s="92">
        <v>33</v>
      </c>
      <c r="L1157" s="91">
        <f t="shared" si="124"/>
        <v>0.7</v>
      </c>
      <c r="M1157" s="91">
        <f t="shared" si="125"/>
        <v>0.7</v>
      </c>
    </row>
    <row r="1158" spans="1:13" x14ac:dyDescent="0.2">
      <c r="A1158" s="60" t="s">
        <v>2041</v>
      </c>
      <c r="B1158" s="59">
        <v>44352</v>
      </c>
      <c r="C1158" s="60" t="s">
        <v>2042</v>
      </c>
      <c r="D1158" s="92" t="s">
        <v>584</v>
      </c>
      <c r="E1158" s="58" t="str">
        <f t="shared" si="120"/>
        <v>Sarah-Ann</v>
      </c>
      <c r="F1158" s="58" t="str">
        <f t="shared" si="121"/>
        <v>Mills</v>
      </c>
      <c r="G1158" s="58" t="str">
        <f t="shared" si="122"/>
        <v>Ladies Master</v>
      </c>
      <c r="H1158" s="58" t="str">
        <f t="shared" si="123"/>
        <v>Namib Park</v>
      </c>
      <c r="I1158" s="92"/>
      <c r="J1158" s="92"/>
      <c r="K1158" s="92"/>
      <c r="L1158" s="91" t="str">
        <f t="shared" si="124"/>
        <v/>
      </c>
      <c r="M1158" s="91" t="str">
        <f t="shared" si="125"/>
        <v/>
      </c>
    </row>
    <row r="1159" spans="1:13" x14ac:dyDescent="0.2">
      <c r="A1159" s="60" t="s">
        <v>2041</v>
      </c>
      <c r="B1159" s="59">
        <v>44352</v>
      </c>
      <c r="C1159" s="60" t="s">
        <v>2042</v>
      </c>
      <c r="D1159" s="92" t="s">
        <v>570</v>
      </c>
      <c r="E1159" s="58" t="str">
        <f t="shared" si="120"/>
        <v>Herbert</v>
      </c>
      <c r="F1159" s="58" t="str">
        <f t="shared" si="121"/>
        <v>Van Niekerk</v>
      </c>
      <c r="G1159" s="58" t="str">
        <f t="shared" si="122"/>
        <v>Men Master</v>
      </c>
      <c r="H1159" s="58" t="str">
        <f t="shared" si="123"/>
        <v>Seagull Angling Club</v>
      </c>
      <c r="I1159" s="92"/>
      <c r="J1159" s="92"/>
      <c r="K1159" s="92"/>
      <c r="L1159" s="91" t="str">
        <f t="shared" si="124"/>
        <v/>
      </c>
      <c r="M1159" s="91" t="str">
        <f t="shared" si="125"/>
        <v/>
      </c>
    </row>
    <row r="1160" spans="1:13" x14ac:dyDescent="0.2">
      <c r="A1160" s="60" t="s">
        <v>2041</v>
      </c>
      <c r="B1160" s="59">
        <v>44352</v>
      </c>
      <c r="C1160" s="60" t="s">
        <v>2042</v>
      </c>
      <c r="D1160" s="92" t="s">
        <v>653</v>
      </c>
      <c r="E1160" s="58" t="str">
        <f t="shared" si="120"/>
        <v>Francois</v>
      </c>
      <c r="F1160" s="58" t="str">
        <f t="shared" si="121"/>
        <v>Lottering</v>
      </c>
      <c r="G1160" s="58" t="str">
        <f t="shared" si="122"/>
        <v>Men Senior</v>
      </c>
      <c r="H1160" s="58" t="str">
        <f t="shared" si="123"/>
        <v>Seagull Angling Club</v>
      </c>
      <c r="I1160" s="92"/>
      <c r="J1160" s="92"/>
      <c r="K1160" s="92"/>
      <c r="L1160" s="91" t="str">
        <f t="shared" si="124"/>
        <v/>
      </c>
      <c r="M1160" s="91" t="str">
        <f t="shared" si="125"/>
        <v/>
      </c>
    </row>
    <row r="1161" spans="1:13" x14ac:dyDescent="0.2">
      <c r="A1161" s="60" t="s">
        <v>2041</v>
      </c>
      <c r="B1161" s="59">
        <v>44352</v>
      </c>
      <c r="C1161" s="60" t="s">
        <v>2042</v>
      </c>
      <c r="D1161" s="92" t="s">
        <v>756</v>
      </c>
      <c r="E1161" s="58" t="str">
        <f t="shared" si="120"/>
        <v>Lu-Andre</v>
      </c>
      <c r="F1161" s="58" t="str">
        <f t="shared" si="121"/>
        <v>Duvenhage</v>
      </c>
      <c r="G1161" s="58" t="str">
        <f t="shared" si="122"/>
        <v>Men Senior</v>
      </c>
      <c r="H1161" s="58" t="str">
        <f t="shared" si="123"/>
        <v>Seagull Angling Club</v>
      </c>
      <c r="I1161" s="92"/>
      <c r="J1161" s="92"/>
      <c r="K1161" s="92"/>
      <c r="L1161" s="91" t="str">
        <f t="shared" si="124"/>
        <v/>
      </c>
      <c r="M1161" s="91" t="str">
        <f t="shared" si="125"/>
        <v/>
      </c>
    </row>
    <row r="1162" spans="1:13" x14ac:dyDescent="0.2">
      <c r="A1162" s="60" t="s">
        <v>2041</v>
      </c>
      <c r="B1162" s="59">
        <v>44352</v>
      </c>
      <c r="C1162" s="60" t="s">
        <v>2042</v>
      </c>
      <c r="D1162" s="92" t="s">
        <v>640</v>
      </c>
      <c r="E1162" s="58" t="str">
        <f t="shared" si="120"/>
        <v>Jan</v>
      </c>
      <c r="F1162" s="58" t="str">
        <f t="shared" si="121"/>
        <v>Potgieter</v>
      </c>
      <c r="G1162" s="58" t="str">
        <f t="shared" si="122"/>
        <v>Men Veteran</v>
      </c>
      <c r="H1162" s="58" t="str">
        <f t="shared" si="123"/>
        <v>Seagull Angling Club</v>
      </c>
      <c r="I1162" s="92"/>
      <c r="J1162" s="92"/>
      <c r="K1162" s="92"/>
      <c r="L1162" s="91" t="str">
        <f t="shared" si="124"/>
        <v/>
      </c>
      <c r="M1162" s="91" t="str">
        <f t="shared" si="125"/>
        <v/>
      </c>
    </row>
    <row r="1163" spans="1:13" x14ac:dyDescent="0.2">
      <c r="A1163" s="60" t="s">
        <v>2041</v>
      </c>
      <c r="B1163" s="59">
        <v>44352</v>
      </c>
      <c r="C1163" s="60" t="s">
        <v>2042</v>
      </c>
      <c r="D1163" s="92" t="s">
        <v>1712</v>
      </c>
      <c r="E1163" s="58" t="str">
        <f t="shared" si="120"/>
        <v>Zandrie</v>
      </c>
      <c r="F1163" s="58" t="str">
        <f t="shared" si="121"/>
        <v>Van Niekerk</v>
      </c>
      <c r="G1163" s="58" t="str">
        <f t="shared" si="122"/>
        <v>Ladies Senior</v>
      </c>
      <c r="H1163" s="58" t="str">
        <f t="shared" si="123"/>
        <v>xSeagull Angling Club</v>
      </c>
      <c r="I1163" s="92"/>
      <c r="J1163" s="92"/>
      <c r="K1163" s="92"/>
      <c r="L1163" s="91" t="str">
        <f t="shared" si="124"/>
        <v/>
      </c>
      <c r="M1163" s="91" t="str">
        <f t="shared" si="125"/>
        <v/>
      </c>
    </row>
    <row r="1164" spans="1:13" x14ac:dyDescent="0.2">
      <c r="A1164" s="60" t="s">
        <v>2041</v>
      </c>
      <c r="B1164" s="59">
        <v>44352</v>
      </c>
      <c r="C1164" s="60" t="s">
        <v>2042</v>
      </c>
      <c r="D1164" s="92" t="s">
        <v>647</v>
      </c>
      <c r="E1164" s="58" t="str">
        <f t="shared" si="120"/>
        <v>Alex</v>
      </c>
      <c r="F1164" s="58" t="str">
        <f t="shared" si="121"/>
        <v>Thompson</v>
      </c>
      <c r="G1164" s="58" t="str">
        <f t="shared" si="122"/>
        <v>Men Master</v>
      </c>
      <c r="H1164" s="58" t="str">
        <f t="shared" si="123"/>
        <v>Seagull Angling Club</v>
      </c>
      <c r="I1164" s="92"/>
      <c r="J1164" s="92"/>
      <c r="K1164" s="92"/>
      <c r="L1164" s="91" t="str">
        <f t="shared" si="124"/>
        <v/>
      </c>
      <c r="M1164" s="91" t="str">
        <f t="shared" si="125"/>
        <v/>
      </c>
    </row>
    <row r="1165" spans="1:13" x14ac:dyDescent="0.2">
      <c r="A1165" s="60" t="s">
        <v>2041</v>
      </c>
      <c r="B1165" s="59">
        <v>44352</v>
      </c>
      <c r="C1165" s="60" t="s">
        <v>2042</v>
      </c>
      <c r="D1165" s="92" t="s">
        <v>631</v>
      </c>
      <c r="E1165" s="58" t="str">
        <f t="shared" si="120"/>
        <v>Pierre</v>
      </c>
      <c r="F1165" s="58" t="str">
        <f t="shared" si="121"/>
        <v>Wagner</v>
      </c>
      <c r="G1165" s="58" t="str">
        <f t="shared" si="122"/>
        <v>Men Master</v>
      </c>
      <c r="H1165" s="58" t="str">
        <f t="shared" si="123"/>
        <v>Benguella</v>
      </c>
      <c r="I1165" s="92"/>
      <c r="J1165" s="92"/>
      <c r="K1165" s="92"/>
      <c r="L1165" s="91" t="str">
        <f t="shared" si="124"/>
        <v/>
      </c>
      <c r="M1165" s="91" t="str">
        <f t="shared" si="125"/>
        <v/>
      </c>
    </row>
    <row r="1166" spans="1:13" x14ac:dyDescent="0.2">
      <c r="A1166" s="60" t="s">
        <v>2041</v>
      </c>
      <c r="B1166" s="59">
        <v>44352</v>
      </c>
      <c r="C1166" s="60" t="s">
        <v>2042</v>
      </c>
      <c r="D1166" s="92" t="s">
        <v>545</v>
      </c>
      <c r="E1166" s="58" t="str">
        <f t="shared" si="120"/>
        <v>Chrisjan</v>
      </c>
      <c r="F1166" s="58" t="str">
        <f t="shared" si="121"/>
        <v>Potgieter</v>
      </c>
      <c r="G1166" s="58" t="str">
        <f t="shared" si="122"/>
        <v>Men Senior</v>
      </c>
      <c r="H1166" s="58" t="str">
        <f t="shared" si="123"/>
        <v>Seagull Angling Club</v>
      </c>
      <c r="I1166" s="92"/>
      <c r="J1166" s="92"/>
      <c r="K1166" s="92"/>
      <c r="L1166" s="91" t="str">
        <f t="shared" si="124"/>
        <v/>
      </c>
      <c r="M1166" s="91" t="str">
        <f t="shared" si="125"/>
        <v/>
      </c>
    </row>
    <row r="1167" spans="1:13" x14ac:dyDescent="0.2">
      <c r="A1167" s="60" t="s">
        <v>2041</v>
      </c>
      <c r="B1167" s="59">
        <v>44352</v>
      </c>
      <c r="C1167" s="60" t="s">
        <v>2042</v>
      </c>
      <c r="D1167" s="92" t="s">
        <v>1569</v>
      </c>
      <c r="E1167" s="58" t="str">
        <f t="shared" si="120"/>
        <v>Gert</v>
      </c>
      <c r="F1167" s="58" t="str">
        <f t="shared" si="121"/>
        <v>Visage</v>
      </c>
      <c r="G1167" s="58" t="str">
        <f t="shared" si="122"/>
        <v>Men Senior</v>
      </c>
      <c r="H1167" s="58" t="str">
        <f t="shared" si="123"/>
        <v>Seagull Angling Club</v>
      </c>
      <c r="I1167" s="92"/>
      <c r="J1167" s="92"/>
      <c r="K1167" s="92"/>
      <c r="L1167" s="91" t="str">
        <f t="shared" si="124"/>
        <v/>
      </c>
      <c r="M1167" s="91" t="str">
        <f t="shared" si="125"/>
        <v/>
      </c>
    </row>
    <row r="1168" spans="1:13" x14ac:dyDescent="0.2">
      <c r="A1168" s="60" t="s">
        <v>2041</v>
      </c>
      <c r="B1168" s="59">
        <v>44352</v>
      </c>
      <c r="C1168" s="60" t="s">
        <v>2042</v>
      </c>
      <c r="D1168" s="92" t="s">
        <v>679</v>
      </c>
      <c r="E1168" s="58" t="str">
        <f t="shared" si="120"/>
        <v>Andre</v>
      </c>
      <c r="F1168" s="58" t="str">
        <f t="shared" si="121"/>
        <v>Strydom</v>
      </c>
      <c r="G1168" s="58" t="str">
        <f t="shared" si="122"/>
        <v>Men Senior</v>
      </c>
      <c r="H1168" s="58" t="str">
        <f t="shared" si="123"/>
        <v>Seagull Angling Club</v>
      </c>
      <c r="I1168" s="92"/>
      <c r="J1168" s="92"/>
      <c r="K1168" s="92"/>
      <c r="L1168" s="91" t="str">
        <f t="shared" si="124"/>
        <v/>
      </c>
      <c r="M1168" s="91" t="str">
        <f t="shared" si="125"/>
        <v/>
      </c>
    </row>
    <row r="1169" spans="1:13" x14ac:dyDescent="0.2">
      <c r="A1169" s="60" t="s">
        <v>2041</v>
      </c>
      <c r="B1169" s="59">
        <v>44352</v>
      </c>
      <c r="C1169" s="60" t="s">
        <v>2042</v>
      </c>
      <c r="D1169" s="92" t="s">
        <v>651</v>
      </c>
      <c r="E1169" s="58" t="str">
        <f t="shared" si="120"/>
        <v>Rene</v>
      </c>
      <c r="F1169" s="58" t="str">
        <f t="shared" si="121"/>
        <v>Jacobs</v>
      </c>
      <c r="G1169" s="58" t="str">
        <f t="shared" si="122"/>
        <v>Ladies Senior</v>
      </c>
      <c r="H1169" s="58" t="str">
        <f t="shared" si="123"/>
        <v>Seagull Angling Club</v>
      </c>
      <c r="I1169" s="92"/>
      <c r="J1169" s="92"/>
      <c r="K1169" s="92"/>
      <c r="L1169" s="91" t="str">
        <f t="shared" si="124"/>
        <v/>
      </c>
      <c r="M1169" s="91" t="str">
        <f t="shared" si="125"/>
        <v/>
      </c>
    </row>
    <row r="1170" spans="1:13" x14ac:dyDescent="0.2">
      <c r="A1170" s="60" t="s">
        <v>2041</v>
      </c>
      <c r="B1170" s="59">
        <v>44352</v>
      </c>
      <c r="C1170" s="60" t="s">
        <v>2042</v>
      </c>
      <c r="D1170" s="92" t="s">
        <v>1567</v>
      </c>
      <c r="E1170" s="58" t="str">
        <f t="shared" si="120"/>
        <v>Johannes</v>
      </c>
      <c r="F1170" s="58" t="str">
        <f t="shared" si="121"/>
        <v>Gous</v>
      </c>
      <c r="G1170" s="58" t="str">
        <f t="shared" si="122"/>
        <v>Men Senior</v>
      </c>
      <c r="H1170" s="58" t="str">
        <f t="shared" si="123"/>
        <v>xSeagull Angling Club</v>
      </c>
      <c r="I1170" s="92"/>
      <c r="J1170" s="92"/>
      <c r="K1170" s="92"/>
      <c r="L1170" s="91" t="str">
        <f t="shared" si="124"/>
        <v/>
      </c>
      <c r="M1170" s="91" t="str">
        <f t="shared" si="125"/>
        <v/>
      </c>
    </row>
    <row r="1171" spans="1:13" x14ac:dyDescent="0.2">
      <c r="A1171" s="60" t="s">
        <v>2041</v>
      </c>
      <c r="B1171" s="59">
        <v>44352</v>
      </c>
      <c r="C1171" s="60" t="s">
        <v>2042</v>
      </c>
      <c r="D1171" s="92" t="s">
        <v>753</v>
      </c>
      <c r="E1171" s="58" t="str">
        <f t="shared" si="120"/>
        <v>Grant</v>
      </c>
      <c r="F1171" s="58" t="str">
        <f t="shared" si="121"/>
        <v>Knight</v>
      </c>
      <c r="G1171" s="58" t="str">
        <f t="shared" si="122"/>
        <v>Men Veteran</v>
      </c>
      <c r="H1171" s="58" t="str">
        <f t="shared" si="123"/>
        <v>Penguin</v>
      </c>
      <c r="I1171" s="92"/>
      <c r="J1171" s="92"/>
      <c r="K1171" s="92"/>
      <c r="L1171" s="91" t="str">
        <f t="shared" si="124"/>
        <v/>
      </c>
      <c r="M1171" s="91" t="str">
        <f t="shared" si="125"/>
        <v/>
      </c>
    </row>
    <row r="1172" spans="1:13" x14ac:dyDescent="0.2">
      <c r="A1172" s="60" t="s">
        <v>2041</v>
      </c>
      <c r="B1172" s="59">
        <v>44352</v>
      </c>
      <c r="C1172" s="60" t="s">
        <v>2042</v>
      </c>
      <c r="D1172" s="92" t="s">
        <v>1728</v>
      </c>
      <c r="E1172" s="58" t="str">
        <f t="shared" si="120"/>
        <v>Clinton</v>
      </c>
      <c r="F1172" s="58" t="str">
        <f t="shared" si="121"/>
        <v>Barnhard</v>
      </c>
      <c r="G1172" s="58" t="str">
        <f t="shared" si="122"/>
        <v>Men Senior</v>
      </c>
      <c r="H1172" s="58" t="str">
        <f t="shared" si="123"/>
        <v>Henties Bay</v>
      </c>
      <c r="I1172" s="92"/>
      <c r="J1172" s="92"/>
      <c r="K1172" s="92"/>
      <c r="L1172" s="91" t="str">
        <f t="shared" si="124"/>
        <v/>
      </c>
      <c r="M1172" s="91" t="str">
        <f t="shared" si="125"/>
        <v/>
      </c>
    </row>
    <row r="1173" spans="1:13" x14ac:dyDescent="0.2">
      <c r="A1173" s="60" t="s">
        <v>2041</v>
      </c>
      <c r="B1173" s="59">
        <v>44352</v>
      </c>
      <c r="C1173" s="60" t="s">
        <v>2042</v>
      </c>
      <c r="D1173" s="92" t="s">
        <v>1729</v>
      </c>
      <c r="E1173" s="58" t="str">
        <f t="shared" si="120"/>
        <v>Lindie</v>
      </c>
      <c r="F1173" s="58" t="str">
        <f t="shared" si="121"/>
        <v>Barnhard</v>
      </c>
      <c r="G1173" s="58" t="str">
        <f t="shared" si="122"/>
        <v>Ladies Veteran</v>
      </c>
      <c r="H1173" s="58" t="str">
        <f t="shared" si="123"/>
        <v>Henties Bay</v>
      </c>
      <c r="I1173" s="92"/>
      <c r="J1173" s="92"/>
      <c r="K1173" s="92"/>
      <c r="L1173" s="91" t="str">
        <f t="shared" si="124"/>
        <v/>
      </c>
      <c r="M1173" s="91" t="str">
        <f t="shared" si="125"/>
        <v/>
      </c>
    </row>
    <row r="1174" spans="1:13" x14ac:dyDescent="0.2">
      <c r="A1174" s="60" t="s">
        <v>2041</v>
      </c>
      <c r="B1174" s="59">
        <v>44352</v>
      </c>
      <c r="C1174" s="60" t="s">
        <v>2042</v>
      </c>
      <c r="D1174" s="92" t="s">
        <v>1508</v>
      </c>
      <c r="E1174" s="58" t="str">
        <f t="shared" si="120"/>
        <v>Stefan</v>
      </c>
      <c r="F1174" s="58" t="str">
        <f t="shared" si="121"/>
        <v>Snyman</v>
      </c>
      <c r="G1174" s="58" t="str">
        <f t="shared" si="122"/>
        <v>Men U/16</v>
      </c>
      <c r="H1174" s="58" t="str">
        <f t="shared" si="123"/>
        <v>Penguin</v>
      </c>
      <c r="I1174" s="92" t="s">
        <v>19</v>
      </c>
      <c r="J1174" s="92"/>
      <c r="K1174" s="92">
        <v>41</v>
      </c>
      <c r="L1174" s="91">
        <f t="shared" si="124"/>
        <v>0.7</v>
      </c>
      <c r="M1174" s="91">
        <f t="shared" si="125"/>
        <v>0.7</v>
      </c>
    </row>
    <row r="1175" spans="1:13" x14ac:dyDescent="0.2">
      <c r="A1175" s="60" t="s">
        <v>2041</v>
      </c>
      <c r="B1175" s="59">
        <v>44352</v>
      </c>
      <c r="C1175" s="60" t="s">
        <v>2042</v>
      </c>
      <c r="D1175" s="92" t="s">
        <v>860</v>
      </c>
      <c r="E1175" s="58" t="str">
        <f t="shared" si="120"/>
        <v>Henno</v>
      </c>
      <c r="F1175" s="58" t="str">
        <f t="shared" si="121"/>
        <v>Snyman</v>
      </c>
      <c r="G1175" s="58" t="str">
        <f t="shared" si="122"/>
        <v>Men Veteran</v>
      </c>
      <c r="H1175" s="58" t="str">
        <f t="shared" si="123"/>
        <v>Penguin</v>
      </c>
      <c r="I1175" s="92"/>
      <c r="J1175" s="92"/>
      <c r="K1175" s="92"/>
      <c r="L1175" s="91" t="str">
        <f t="shared" si="124"/>
        <v/>
      </c>
      <c r="M1175" s="91" t="str">
        <f t="shared" si="125"/>
        <v/>
      </c>
    </row>
    <row r="1176" spans="1:13" x14ac:dyDescent="0.2">
      <c r="A1176" s="60" t="s">
        <v>2041</v>
      </c>
      <c r="B1176" s="59">
        <v>44352</v>
      </c>
      <c r="C1176" s="60" t="s">
        <v>2042</v>
      </c>
      <c r="D1176" s="92" t="s">
        <v>758</v>
      </c>
      <c r="E1176" s="58" t="str">
        <f t="shared" si="120"/>
        <v>Henri</v>
      </c>
      <c r="F1176" s="58" t="str">
        <f t="shared" si="121"/>
        <v>Snyman</v>
      </c>
      <c r="G1176" s="58" t="str">
        <f t="shared" si="122"/>
        <v>Men Veteran</v>
      </c>
      <c r="H1176" s="58" t="str">
        <f t="shared" si="123"/>
        <v>Penguin</v>
      </c>
      <c r="I1176" s="92"/>
      <c r="J1176" s="92"/>
      <c r="K1176" s="92"/>
      <c r="L1176" s="91" t="str">
        <f t="shared" si="124"/>
        <v/>
      </c>
      <c r="M1176" s="91" t="str">
        <f t="shared" si="125"/>
        <v/>
      </c>
    </row>
    <row r="1177" spans="1:13" x14ac:dyDescent="0.2">
      <c r="A1177" s="60" t="s">
        <v>2041</v>
      </c>
      <c r="B1177" s="59">
        <v>44352</v>
      </c>
      <c r="C1177" s="60" t="s">
        <v>2042</v>
      </c>
      <c r="D1177" s="92" t="s">
        <v>1517</v>
      </c>
      <c r="E1177" s="58" t="str">
        <f t="shared" si="120"/>
        <v>Phillip</v>
      </c>
      <c r="F1177" s="58" t="str">
        <f t="shared" si="121"/>
        <v>Coetzee</v>
      </c>
      <c r="G1177" s="58" t="str">
        <f t="shared" si="122"/>
        <v>Men Senior</v>
      </c>
      <c r="H1177" s="58" t="str">
        <f t="shared" si="123"/>
        <v>Penguin</v>
      </c>
      <c r="I1177" s="92"/>
      <c r="J1177" s="92"/>
      <c r="K1177" s="92"/>
      <c r="L1177" s="91" t="str">
        <f t="shared" si="124"/>
        <v/>
      </c>
      <c r="M1177" s="91" t="str">
        <f t="shared" si="125"/>
        <v/>
      </c>
    </row>
    <row r="1178" spans="1:13" x14ac:dyDescent="0.2">
      <c r="A1178" s="60" t="s">
        <v>2041</v>
      </c>
      <c r="B1178" s="59">
        <v>44352</v>
      </c>
      <c r="C1178" s="60" t="s">
        <v>2042</v>
      </c>
      <c r="D1178" s="92" t="s">
        <v>520</v>
      </c>
      <c r="E1178" s="58" t="str">
        <f t="shared" si="120"/>
        <v>Morne</v>
      </c>
      <c r="F1178" s="58" t="str">
        <f t="shared" si="121"/>
        <v>Horn</v>
      </c>
      <c r="G1178" s="58" t="str">
        <f t="shared" si="122"/>
        <v>Men Veteran</v>
      </c>
      <c r="H1178" s="58" t="str">
        <f t="shared" si="123"/>
        <v>Welwitschia</v>
      </c>
      <c r="I1178" s="92"/>
      <c r="J1178" s="92"/>
      <c r="K1178" s="92"/>
      <c r="L1178" s="91" t="str">
        <f t="shared" si="124"/>
        <v/>
      </c>
      <c r="M1178" s="91" t="str">
        <f t="shared" si="125"/>
        <v/>
      </c>
    </row>
    <row r="1179" spans="1:13" x14ac:dyDescent="0.2">
      <c r="A1179" s="60" t="s">
        <v>2041</v>
      </c>
      <c r="B1179" s="59">
        <v>44352</v>
      </c>
      <c r="C1179" s="60" t="s">
        <v>2042</v>
      </c>
      <c r="D1179" s="92" t="s">
        <v>561</v>
      </c>
      <c r="E1179" s="58" t="str">
        <f t="shared" si="120"/>
        <v>Frans</v>
      </c>
      <c r="F1179" s="58" t="str">
        <f t="shared" si="121"/>
        <v>Klimas</v>
      </c>
      <c r="G1179" s="58" t="str">
        <f t="shared" si="122"/>
        <v>Men Grand Masters</v>
      </c>
      <c r="H1179" s="58" t="str">
        <f t="shared" si="123"/>
        <v>Penguin</v>
      </c>
      <c r="I1179" s="92"/>
      <c r="J1179" s="92"/>
      <c r="K1179" s="92"/>
      <c r="L1179" s="91" t="str">
        <f t="shared" si="124"/>
        <v/>
      </c>
      <c r="M1179" s="91" t="str">
        <f t="shared" si="125"/>
        <v/>
      </c>
    </row>
    <row r="1180" spans="1:13" x14ac:dyDescent="0.2">
      <c r="A1180" s="60" t="s">
        <v>2041</v>
      </c>
      <c r="B1180" s="59">
        <v>44352</v>
      </c>
      <c r="C1180" s="60" t="s">
        <v>2042</v>
      </c>
      <c r="D1180" s="92" t="s">
        <v>1509</v>
      </c>
      <c r="E1180" s="58" t="str">
        <f t="shared" si="120"/>
        <v>Annelien</v>
      </c>
      <c r="F1180" s="58" t="str">
        <f t="shared" si="121"/>
        <v>Langenstrassen</v>
      </c>
      <c r="G1180" s="58" t="str">
        <f t="shared" si="122"/>
        <v>Ladies Veteran</v>
      </c>
      <c r="H1180" s="58" t="str">
        <f t="shared" si="123"/>
        <v>Penguin</v>
      </c>
      <c r="I1180" s="92"/>
      <c r="J1180" s="92"/>
      <c r="K1180" s="92"/>
      <c r="L1180" s="91" t="str">
        <f t="shared" si="124"/>
        <v/>
      </c>
      <c r="M1180" s="91" t="str">
        <f t="shared" si="125"/>
        <v/>
      </c>
    </row>
    <row r="1181" spans="1:13" x14ac:dyDescent="0.2">
      <c r="A1181" s="60" t="s">
        <v>2041</v>
      </c>
      <c r="B1181" s="59">
        <v>44352</v>
      </c>
      <c r="C1181" s="60" t="s">
        <v>2042</v>
      </c>
      <c r="D1181" s="92" t="s">
        <v>1436</v>
      </c>
      <c r="E1181" s="58" t="str">
        <f t="shared" si="120"/>
        <v>Allen</v>
      </c>
      <c r="F1181" s="58" t="str">
        <f t="shared" si="121"/>
        <v>Langenstrassen</v>
      </c>
      <c r="G1181" s="58" t="str">
        <f t="shared" si="122"/>
        <v>Men Veteran</v>
      </c>
      <c r="H1181" s="58" t="str">
        <f t="shared" si="123"/>
        <v>Penguin</v>
      </c>
      <c r="I1181" s="92"/>
      <c r="J1181" s="92"/>
      <c r="K1181" s="92"/>
      <c r="L1181" s="91" t="str">
        <f t="shared" si="124"/>
        <v/>
      </c>
      <c r="M1181" s="91" t="str">
        <f t="shared" si="125"/>
        <v/>
      </c>
    </row>
    <row r="1182" spans="1:13" x14ac:dyDescent="0.2">
      <c r="A1182" s="60" t="s">
        <v>2041</v>
      </c>
      <c r="B1182" s="59">
        <v>44352</v>
      </c>
      <c r="C1182" s="60" t="s">
        <v>2042</v>
      </c>
      <c r="D1182" s="92" t="s">
        <v>506</v>
      </c>
      <c r="E1182" s="58" t="str">
        <f t="shared" si="120"/>
        <v>Nico</v>
      </c>
      <c r="F1182" s="58" t="str">
        <f t="shared" si="121"/>
        <v>Kotze</v>
      </c>
      <c r="G1182" s="58" t="str">
        <f t="shared" si="122"/>
        <v>Men Veteran</v>
      </c>
      <c r="H1182" s="58" t="str">
        <f t="shared" si="123"/>
        <v>Penguin</v>
      </c>
      <c r="I1182" s="92" t="s">
        <v>9</v>
      </c>
      <c r="J1182" s="92"/>
      <c r="K1182" s="92">
        <v>32</v>
      </c>
      <c r="L1182" s="91">
        <f t="shared" si="124"/>
        <v>0.6</v>
      </c>
      <c r="M1182" s="91">
        <f t="shared" si="125"/>
        <v>0.6</v>
      </c>
    </row>
    <row r="1183" spans="1:13" x14ac:dyDescent="0.2">
      <c r="A1183" s="60" t="s">
        <v>2041</v>
      </c>
      <c r="B1183" s="59">
        <v>44352</v>
      </c>
      <c r="C1183" s="60" t="s">
        <v>2042</v>
      </c>
      <c r="D1183" s="92" t="s">
        <v>504</v>
      </c>
      <c r="E1183" s="58" t="str">
        <f t="shared" si="120"/>
        <v>Charles</v>
      </c>
      <c r="F1183" s="58" t="str">
        <f t="shared" si="121"/>
        <v>Bothma</v>
      </c>
      <c r="G1183" s="58" t="str">
        <f t="shared" si="122"/>
        <v>Men Grand Masters</v>
      </c>
      <c r="H1183" s="58" t="str">
        <f t="shared" si="123"/>
        <v>Penguin</v>
      </c>
      <c r="I1183" s="92"/>
      <c r="J1183" s="92"/>
      <c r="K1183" s="92"/>
      <c r="L1183" s="91" t="str">
        <f t="shared" si="124"/>
        <v/>
      </c>
      <c r="M1183" s="91" t="str">
        <f t="shared" si="125"/>
        <v/>
      </c>
    </row>
    <row r="1184" spans="1:13" x14ac:dyDescent="0.2">
      <c r="A1184" s="60" t="s">
        <v>2041</v>
      </c>
      <c r="B1184" s="59">
        <v>44352</v>
      </c>
      <c r="C1184" s="60" t="s">
        <v>2042</v>
      </c>
      <c r="D1184" s="92" t="s">
        <v>670</v>
      </c>
      <c r="E1184" s="58" t="str">
        <f t="shared" si="120"/>
        <v>David</v>
      </c>
      <c r="F1184" s="58" t="str">
        <f t="shared" si="121"/>
        <v>Laws</v>
      </c>
      <c r="G1184" s="58" t="str">
        <f t="shared" si="122"/>
        <v>Men Master</v>
      </c>
      <c r="H1184" s="58" t="str">
        <f t="shared" si="123"/>
        <v>Penguin</v>
      </c>
      <c r="I1184" s="92"/>
      <c r="J1184" s="92"/>
      <c r="K1184" s="92"/>
      <c r="L1184" s="91" t="str">
        <f t="shared" si="124"/>
        <v/>
      </c>
      <c r="M1184" s="91" t="str">
        <f t="shared" si="125"/>
        <v/>
      </c>
    </row>
    <row r="1185" spans="1:13" x14ac:dyDescent="0.2">
      <c r="A1185" s="60" t="s">
        <v>2041</v>
      </c>
      <c r="B1185" s="59">
        <v>44352</v>
      </c>
      <c r="C1185" s="60" t="s">
        <v>2042</v>
      </c>
      <c r="D1185" s="92" t="s">
        <v>677</v>
      </c>
      <c r="E1185" s="58" t="str">
        <f t="shared" si="120"/>
        <v>Corne</v>
      </c>
      <c r="F1185" s="58" t="str">
        <f t="shared" si="121"/>
        <v>Burger</v>
      </c>
      <c r="G1185" s="58" t="str">
        <f t="shared" si="122"/>
        <v>Men U/21</v>
      </c>
      <c r="H1185" s="58" t="str">
        <f t="shared" si="123"/>
        <v>Penguin</v>
      </c>
      <c r="I1185" s="92"/>
      <c r="J1185" s="92"/>
      <c r="K1185" s="92"/>
      <c r="L1185" s="91" t="str">
        <f t="shared" si="124"/>
        <v/>
      </c>
      <c r="M1185" s="91" t="str">
        <f t="shared" si="125"/>
        <v/>
      </c>
    </row>
    <row r="1186" spans="1:13" x14ac:dyDescent="0.2">
      <c r="A1186" s="60" t="s">
        <v>2041</v>
      </c>
      <c r="B1186" s="59">
        <v>44352</v>
      </c>
      <c r="C1186" s="60" t="s">
        <v>2042</v>
      </c>
      <c r="D1186" s="92" t="s">
        <v>678</v>
      </c>
      <c r="E1186" s="58" t="str">
        <f t="shared" si="120"/>
        <v>Devon</v>
      </c>
      <c r="F1186" s="58" t="str">
        <f t="shared" si="121"/>
        <v>Burger</v>
      </c>
      <c r="G1186" s="58" t="str">
        <f t="shared" si="122"/>
        <v>Men U/21</v>
      </c>
      <c r="H1186" s="58" t="str">
        <f t="shared" si="123"/>
        <v>Penguin</v>
      </c>
      <c r="I1186" s="92"/>
      <c r="J1186" s="92"/>
      <c r="K1186" s="92"/>
      <c r="L1186" s="91" t="str">
        <f t="shared" si="124"/>
        <v/>
      </c>
      <c r="M1186" s="91" t="str">
        <f t="shared" si="125"/>
        <v/>
      </c>
    </row>
    <row r="1187" spans="1:13" x14ac:dyDescent="0.2">
      <c r="A1187" s="60" t="s">
        <v>2041</v>
      </c>
      <c r="B1187" s="59">
        <v>44352</v>
      </c>
      <c r="C1187" s="60" t="s">
        <v>2042</v>
      </c>
      <c r="D1187" s="92" t="s">
        <v>567</v>
      </c>
      <c r="E1187" s="58" t="str">
        <f t="shared" si="120"/>
        <v>Louis</v>
      </c>
      <c r="F1187" s="58" t="str">
        <f t="shared" si="121"/>
        <v>Potgieter</v>
      </c>
      <c r="G1187" s="58" t="str">
        <f t="shared" si="122"/>
        <v>Men Veteran</v>
      </c>
      <c r="H1187" s="58" t="str">
        <f t="shared" si="123"/>
        <v>Welwitschia</v>
      </c>
      <c r="I1187" s="92"/>
      <c r="J1187" s="92" t="s">
        <v>1356</v>
      </c>
      <c r="K1187" s="92">
        <v>73</v>
      </c>
      <c r="L1187" s="91">
        <f t="shared" si="124"/>
        <v>1.2</v>
      </c>
      <c r="M1187" s="91">
        <f t="shared" si="125"/>
        <v>1.2</v>
      </c>
    </row>
    <row r="1188" spans="1:13" x14ac:dyDescent="0.2">
      <c r="A1188" s="60" t="s">
        <v>2041</v>
      </c>
      <c r="B1188" s="59">
        <v>44352</v>
      </c>
      <c r="C1188" s="60" t="s">
        <v>2042</v>
      </c>
      <c r="D1188" s="92" t="s">
        <v>690</v>
      </c>
      <c r="E1188" s="58" t="str">
        <f t="shared" si="120"/>
        <v>Chris Junior</v>
      </c>
      <c r="F1188" s="58" t="str">
        <f t="shared" si="121"/>
        <v>Orffer</v>
      </c>
      <c r="G1188" s="58" t="str">
        <f t="shared" si="122"/>
        <v>Men Senior</v>
      </c>
      <c r="H1188" s="58" t="str">
        <f t="shared" si="123"/>
        <v>Penguin</v>
      </c>
      <c r="I1188" s="92" t="s">
        <v>9</v>
      </c>
      <c r="J1188" s="92"/>
      <c r="K1188" s="92">
        <v>35</v>
      </c>
      <c r="L1188" s="91">
        <f t="shared" si="124"/>
        <v>0.8</v>
      </c>
      <c r="M1188" s="91">
        <f t="shared" si="125"/>
        <v>0.8</v>
      </c>
    </row>
    <row r="1189" spans="1:13" x14ac:dyDescent="0.2">
      <c r="A1189" s="60" t="s">
        <v>2041</v>
      </c>
      <c r="B1189" s="59">
        <v>44352</v>
      </c>
      <c r="C1189" s="60" t="s">
        <v>2042</v>
      </c>
      <c r="D1189" s="92" t="s">
        <v>560</v>
      </c>
      <c r="E1189" s="58" t="str">
        <f t="shared" si="120"/>
        <v>Julian</v>
      </c>
      <c r="F1189" s="58" t="str">
        <f t="shared" si="121"/>
        <v>Viljoen</v>
      </c>
      <c r="G1189" s="58" t="str">
        <f t="shared" si="122"/>
        <v>Men Grand Masters</v>
      </c>
      <c r="H1189" s="58" t="str">
        <f t="shared" si="123"/>
        <v>Penguin</v>
      </c>
      <c r="I1189" s="92"/>
      <c r="J1189" s="92"/>
      <c r="K1189" s="92"/>
      <c r="L1189" s="91" t="str">
        <f t="shared" si="124"/>
        <v/>
      </c>
      <c r="M1189" s="91" t="str">
        <f t="shared" si="125"/>
        <v/>
      </c>
    </row>
    <row r="1190" spans="1:13" x14ac:dyDescent="0.2">
      <c r="A1190" s="60" t="s">
        <v>2041</v>
      </c>
      <c r="B1190" s="59">
        <v>44352</v>
      </c>
      <c r="C1190" s="60" t="s">
        <v>2042</v>
      </c>
      <c r="D1190" s="92" t="s">
        <v>671</v>
      </c>
      <c r="E1190" s="58" t="str">
        <f t="shared" si="120"/>
        <v>Corne</v>
      </c>
      <c r="F1190" s="58" t="str">
        <f t="shared" si="121"/>
        <v>Van Niekerk</v>
      </c>
      <c r="G1190" s="58" t="str">
        <f t="shared" si="122"/>
        <v>Men Senior</v>
      </c>
      <c r="H1190" s="58" t="str">
        <f t="shared" si="123"/>
        <v>Penguin</v>
      </c>
      <c r="I1190" s="92"/>
      <c r="J1190" s="92"/>
      <c r="K1190" s="92"/>
      <c r="L1190" s="91" t="str">
        <f t="shared" si="124"/>
        <v/>
      </c>
      <c r="M1190" s="91" t="str">
        <f t="shared" si="125"/>
        <v/>
      </c>
    </row>
    <row r="1191" spans="1:13" x14ac:dyDescent="0.2">
      <c r="A1191" s="60" t="s">
        <v>2041</v>
      </c>
      <c r="B1191" s="59">
        <v>44352</v>
      </c>
      <c r="C1191" s="60" t="s">
        <v>2042</v>
      </c>
      <c r="D1191" s="92" t="s">
        <v>531</v>
      </c>
      <c r="E1191" s="58" t="str">
        <f t="shared" si="120"/>
        <v>Emil</v>
      </c>
      <c r="F1191" s="58" t="str">
        <f t="shared" si="121"/>
        <v>Prinsloo</v>
      </c>
      <c r="G1191" s="58" t="str">
        <f t="shared" si="122"/>
        <v>Men Veteran</v>
      </c>
      <c r="H1191" s="58" t="str">
        <f t="shared" si="123"/>
        <v>Henties Bay</v>
      </c>
      <c r="I1191" s="92"/>
      <c r="J1191" s="92"/>
      <c r="K1191" s="92"/>
      <c r="L1191" s="91" t="str">
        <f t="shared" si="124"/>
        <v/>
      </c>
      <c r="M1191" s="91" t="str">
        <f t="shared" si="125"/>
        <v/>
      </c>
    </row>
    <row r="1192" spans="1:13" x14ac:dyDescent="0.2">
      <c r="A1192" s="60" t="s">
        <v>2041</v>
      </c>
      <c r="B1192" s="59">
        <v>44352</v>
      </c>
      <c r="C1192" s="60" t="s">
        <v>2042</v>
      </c>
      <c r="D1192" s="92" t="s">
        <v>1707</v>
      </c>
      <c r="E1192" s="58" t="str">
        <f t="shared" si="120"/>
        <v>Juanne-Louis</v>
      </c>
      <c r="F1192" s="58" t="str">
        <f t="shared" si="121"/>
        <v>Grobler</v>
      </c>
      <c r="G1192" s="58" t="str">
        <f t="shared" si="122"/>
        <v>Men Senior</v>
      </c>
      <c r="H1192" s="58" t="str">
        <f t="shared" si="123"/>
        <v>Orca Angling Club</v>
      </c>
      <c r="I1192" s="92"/>
      <c r="J1192" s="92"/>
      <c r="K1192" s="92"/>
      <c r="L1192" s="91" t="str">
        <f t="shared" si="124"/>
        <v/>
      </c>
      <c r="M1192" s="91" t="str">
        <f t="shared" si="125"/>
        <v/>
      </c>
    </row>
    <row r="1193" spans="1:13" x14ac:dyDescent="0.2">
      <c r="A1193" s="60" t="s">
        <v>2041</v>
      </c>
      <c r="B1193" s="59">
        <v>44352</v>
      </c>
      <c r="C1193" s="60" t="s">
        <v>2042</v>
      </c>
      <c r="D1193" s="92" t="s">
        <v>1706</v>
      </c>
      <c r="E1193" s="58" t="str">
        <f t="shared" si="120"/>
        <v>William</v>
      </c>
      <c r="F1193" s="58" t="str">
        <f t="shared" si="121"/>
        <v>Schickerling</v>
      </c>
      <c r="G1193" s="58" t="str">
        <f t="shared" si="122"/>
        <v>Men Senior</v>
      </c>
      <c r="H1193" s="58" t="str">
        <f t="shared" si="123"/>
        <v>Orca Angling Club</v>
      </c>
      <c r="I1193" s="92" t="s">
        <v>9</v>
      </c>
      <c r="J1193" s="92"/>
      <c r="K1193" s="92">
        <v>37</v>
      </c>
      <c r="L1193" s="91">
        <f t="shared" si="124"/>
        <v>0.9</v>
      </c>
      <c r="M1193" s="91">
        <f t="shared" si="125"/>
        <v>0.9</v>
      </c>
    </row>
    <row r="1194" spans="1:13" x14ac:dyDescent="0.2">
      <c r="A1194" s="60" t="s">
        <v>2041</v>
      </c>
      <c r="B1194" s="59">
        <v>44352</v>
      </c>
      <c r="C1194" s="60" t="s">
        <v>2042</v>
      </c>
      <c r="D1194" s="92" t="s">
        <v>1706</v>
      </c>
      <c r="E1194" s="58" t="str">
        <f t="shared" si="120"/>
        <v>William</v>
      </c>
      <c r="F1194" s="58" t="str">
        <f t="shared" si="121"/>
        <v>Schickerling</v>
      </c>
      <c r="G1194" s="58" t="str">
        <f t="shared" si="122"/>
        <v>Men Senior</v>
      </c>
      <c r="H1194" s="58" t="str">
        <f t="shared" si="123"/>
        <v>Orca Angling Club</v>
      </c>
      <c r="I1194" s="92" t="s">
        <v>9</v>
      </c>
      <c r="J1194" s="92"/>
      <c r="K1194" s="92">
        <v>33</v>
      </c>
      <c r="L1194" s="91">
        <f t="shared" si="124"/>
        <v>0.7</v>
      </c>
      <c r="M1194" s="91">
        <f t="shared" si="125"/>
        <v>0.7</v>
      </c>
    </row>
    <row r="1195" spans="1:13" x14ac:dyDescent="0.2">
      <c r="A1195" s="60" t="s">
        <v>2041</v>
      </c>
      <c r="B1195" s="59">
        <v>44352</v>
      </c>
      <c r="C1195" s="60" t="s">
        <v>2042</v>
      </c>
      <c r="D1195" s="92" t="s">
        <v>1043</v>
      </c>
      <c r="E1195" s="58" t="str">
        <f t="shared" si="120"/>
        <v>Herman</v>
      </c>
      <c r="F1195" s="58" t="str">
        <f t="shared" si="121"/>
        <v>Klem</v>
      </c>
      <c r="G1195" s="58" t="str">
        <f t="shared" si="122"/>
        <v>Men Senior</v>
      </c>
      <c r="H1195" s="58" t="str">
        <f t="shared" si="123"/>
        <v>Orca Angling Club</v>
      </c>
      <c r="I1195" s="92" t="s">
        <v>9</v>
      </c>
      <c r="J1195" s="92"/>
      <c r="K1195" s="92">
        <v>37</v>
      </c>
      <c r="L1195" s="91">
        <f t="shared" si="124"/>
        <v>0.9</v>
      </c>
      <c r="M1195" s="91">
        <f t="shared" si="125"/>
        <v>0.9</v>
      </c>
    </row>
    <row r="1196" spans="1:13" x14ac:dyDescent="0.2">
      <c r="A1196" s="60" t="s">
        <v>2041</v>
      </c>
      <c r="B1196" s="59">
        <v>44352</v>
      </c>
      <c r="C1196" s="60" t="s">
        <v>2042</v>
      </c>
      <c r="D1196" s="92" t="s">
        <v>1043</v>
      </c>
      <c r="E1196" s="58" t="str">
        <f t="shared" si="120"/>
        <v>Herman</v>
      </c>
      <c r="F1196" s="58" t="str">
        <f t="shared" si="121"/>
        <v>Klem</v>
      </c>
      <c r="G1196" s="58" t="str">
        <f t="shared" si="122"/>
        <v>Men Senior</v>
      </c>
      <c r="H1196" s="58" t="str">
        <f t="shared" si="123"/>
        <v>Orca Angling Club</v>
      </c>
      <c r="I1196" s="92" t="s">
        <v>9</v>
      </c>
      <c r="J1196" s="92"/>
      <c r="K1196" s="92">
        <v>32</v>
      </c>
      <c r="L1196" s="91">
        <f t="shared" si="124"/>
        <v>0.6</v>
      </c>
      <c r="M1196" s="91">
        <f t="shared" si="125"/>
        <v>0.6</v>
      </c>
    </row>
    <row r="1197" spans="1:13" x14ac:dyDescent="0.2">
      <c r="A1197" s="60" t="s">
        <v>2041</v>
      </c>
      <c r="B1197" s="59">
        <v>44352</v>
      </c>
      <c r="C1197" s="60" t="s">
        <v>2042</v>
      </c>
      <c r="D1197" s="92" t="s">
        <v>1813</v>
      </c>
      <c r="E1197" s="58" t="str">
        <f t="shared" si="120"/>
        <v>Franco</v>
      </c>
      <c r="F1197" s="58" t="str">
        <f t="shared" si="121"/>
        <v>Horn</v>
      </c>
      <c r="G1197" s="58" t="str">
        <f t="shared" si="122"/>
        <v>Men Senior</v>
      </c>
      <c r="H1197" s="58" t="str">
        <f t="shared" si="123"/>
        <v>Orca Angling Club</v>
      </c>
      <c r="I1197" s="92"/>
      <c r="J1197" s="92"/>
      <c r="K1197" s="92"/>
      <c r="L1197" s="91" t="str">
        <f t="shared" si="124"/>
        <v/>
      </c>
      <c r="M1197" s="91" t="str">
        <f t="shared" si="125"/>
        <v/>
      </c>
    </row>
    <row r="1198" spans="1:13" x14ac:dyDescent="0.2">
      <c r="A1198" s="60" t="s">
        <v>2041</v>
      </c>
      <c r="B1198" s="59">
        <v>44352</v>
      </c>
      <c r="C1198" s="60" t="s">
        <v>2042</v>
      </c>
      <c r="D1198" s="92" t="s">
        <v>619</v>
      </c>
      <c r="E1198" s="58" t="str">
        <f t="shared" si="120"/>
        <v xml:space="preserve">Joe </v>
      </c>
      <c r="F1198" s="58" t="str">
        <f t="shared" si="121"/>
        <v>Herman</v>
      </c>
      <c r="G1198" s="58" t="str">
        <f t="shared" si="122"/>
        <v>Men Senior</v>
      </c>
      <c r="H1198" s="58" t="str">
        <f t="shared" si="123"/>
        <v>Orca Angling Club</v>
      </c>
      <c r="I1198" s="92" t="s">
        <v>9</v>
      </c>
      <c r="J1198" s="92"/>
      <c r="K1198" s="92">
        <v>34</v>
      </c>
      <c r="L1198" s="91">
        <f t="shared" si="124"/>
        <v>0.7</v>
      </c>
      <c r="M1198" s="91">
        <f t="shared" si="125"/>
        <v>0.7</v>
      </c>
    </row>
    <row r="1199" spans="1:13" x14ac:dyDescent="0.2">
      <c r="A1199" s="60" t="s">
        <v>2041</v>
      </c>
      <c r="B1199" s="59">
        <v>44352</v>
      </c>
      <c r="C1199" s="60" t="s">
        <v>2042</v>
      </c>
      <c r="D1199" s="92" t="s">
        <v>727</v>
      </c>
      <c r="E1199" s="58" t="str">
        <f t="shared" si="120"/>
        <v>Corne</v>
      </c>
      <c r="F1199" s="58" t="str">
        <f t="shared" si="121"/>
        <v>Kruger</v>
      </c>
      <c r="G1199" s="58" t="str">
        <f t="shared" si="122"/>
        <v>Men Senior</v>
      </c>
      <c r="H1199" s="58" t="str">
        <f t="shared" si="123"/>
        <v>Orca Angling Club</v>
      </c>
      <c r="I1199" s="92"/>
      <c r="J1199" s="92"/>
      <c r="K1199" s="92"/>
      <c r="L1199" s="91" t="str">
        <f t="shared" si="124"/>
        <v/>
      </c>
      <c r="M1199" s="91" t="str">
        <f t="shared" si="125"/>
        <v/>
      </c>
    </row>
    <row r="1200" spans="1:13" x14ac:dyDescent="0.2">
      <c r="A1200" s="60" t="s">
        <v>2041</v>
      </c>
      <c r="B1200" s="59">
        <v>44352</v>
      </c>
      <c r="C1200" s="60" t="s">
        <v>2042</v>
      </c>
      <c r="D1200" s="92" t="s">
        <v>1066</v>
      </c>
      <c r="E1200" s="58" t="str">
        <f t="shared" si="120"/>
        <v>Boytjie</v>
      </c>
      <c r="F1200" s="58" t="str">
        <f t="shared" si="121"/>
        <v>Schikerling</v>
      </c>
      <c r="G1200" s="58" t="str">
        <f t="shared" si="122"/>
        <v>Men Master</v>
      </c>
      <c r="H1200" s="58" t="str">
        <f t="shared" si="123"/>
        <v>Orca Angling Club</v>
      </c>
      <c r="I1200" s="92" t="s">
        <v>9</v>
      </c>
      <c r="J1200" s="92"/>
      <c r="K1200" s="92">
        <v>35</v>
      </c>
      <c r="L1200" s="91">
        <f t="shared" si="124"/>
        <v>0.8</v>
      </c>
      <c r="M1200" s="91">
        <f t="shared" si="125"/>
        <v>0.8</v>
      </c>
    </row>
    <row r="1201" spans="1:13" x14ac:dyDescent="0.2">
      <c r="A1201" s="60" t="s">
        <v>2041</v>
      </c>
      <c r="B1201" s="59">
        <v>44352</v>
      </c>
      <c r="C1201" s="60" t="s">
        <v>2042</v>
      </c>
      <c r="D1201" s="92" t="s">
        <v>1066</v>
      </c>
      <c r="E1201" s="58" t="str">
        <f t="shared" si="120"/>
        <v>Boytjie</v>
      </c>
      <c r="F1201" s="58" t="str">
        <f t="shared" si="121"/>
        <v>Schikerling</v>
      </c>
      <c r="G1201" s="58" t="str">
        <f t="shared" si="122"/>
        <v>Men Master</v>
      </c>
      <c r="H1201" s="58" t="str">
        <f t="shared" si="123"/>
        <v>Orca Angling Club</v>
      </c>
      <c r="I1201" s="92" t="s">
        <v>9</v>
      </c>
      <c r="J1201" s="92"/>
      <c r="K1201" s="92">
        <v>31</v>
      </c>
      <c r="L1201" s="91">
        <f t="shared" si="124"/>
        <v>0.5</v>
      </c>
      <c r="M1201" s="91">
        <f t="shared" si="125"/>
        <v>0.5</v>
      </c>
    </row>
    <row r="1202" spans="1:13" x14ac:dyDescent="0.2">
      <c r="A1202" s="60" t="s">
        <v>2041</v>
      </c>
      <c r="B1202" s="59">
        <v>44352</v>
      </c>
      <c r="C1202" s="60" t="s">
        <v>2042</v>
      </c>
      <c r="D1202" s="92" t="s">
        <v>1066</v>
      </c>
      <c r="E1202" s="58" t="str">
        <f t="shared" si="120"/>
        <v>Boytjie</v>
      </c>
      <c r="F1202" s="58" t="str">
        <f t="shared" si="121"/>
        <v>Schikerling</v>
      </c>
      <c r="G1202" s="58" t="str">
        <f t="shared" si="122"/>
        <v>Men Master</v>
      </c>
      <c r="H1202" s="58" t="str">
        <f t="shared" si="123"/>
        <v>Orca Angling Club</v>
      </c>
      <c r="I1202" s="92" t="s">
        <v>19</v>
      </c>
      <c r="J1202" s="92"/>
      <c r="K1202" s="92">
        <v>58</v>
      </c>
      <c r="L1202" s="91">
        <f t="shared" si="124"/>
        <v>2</v>
      </c>
      <c r="M1202" s="91">
        <f t="shared" si="125"/>
        <v>2</v>
      </c>
    </row>
    <row r="1203" spans="1:13" x14ac:dyDescent="0.2">
      <c r="A1203" s="60" t="s">
        <v>2041</v>
      </c>
      <c r="B1203" s="59">
        <v>44352</v>
      </c>
      <c r="C1203" s="60" t="s">
        <v>2042</v>
      </c>
      <c r="D1203" s="92" t="s">
        <v>556</v>
      </c>
      <c r="E1203" s="58" t="str">
        <f t="shared" si="120"/>
        <v>Alec</v>
      </c>
      <c r="F1203" s="58" t="str">
        <f t="shared" si="121"/>
        <v>Landers</v>
      </c>
      <c r="G1203" s="58" t="str">
        <f t="shared" si="122"/>
        <v>Men Senior</v>
      </c>
      <c r="H1203" s="58" t="str">
        <f t="shared" si="123"/>
        <v>Orca Angling Club</v>
      </c>
      <c r="I1203" s="92" t="s">
        <v>9</v>
      </c>
      <c r="J1203" s="92"/>
      <c r="K1203" s="92">
        <v>31</v>
      </c>
      <c r="L1203" s="91">
        <f t="shared" si="124"/>
        <v>0.5</v>
      </c>
      <c r="M1203" s="91">
        <f t="shared" si="125"/>
        <v>0.5</v>
      </c>
    </row>
    <row r="1204" spans="1:13" x14ac:dyDescent="0.2">
      <c r="A1204" s="60" t="s">
        <v>2041</v>
      </c>
      <c r="B1204" s="59">
        <v>44352</v>
      </c>
      <c r="C1204" s="60" t="s">
        <v>2042</v>
      </c>
      <c r="D1204" s="92" t="s">
        <v>556</v>
      </c>
      <c r="E1204" s="58" t="str">
        <f t="shared" si="120"/>
        <v>Alec</v>
      </c>
      <c r="F1204" s="58" t="str">
        <f t="shared" si="121"/>
        <v>Landers</v>
      </c>
      <c r="G1204" s="58" t="str">
        <f t="shared" si="122"/>
        <v>Men Senior</v>
      </c>
      <c r="H1204" s="58" t="str">
        <f t="shared" si="123"/>
        <v>Orca Angling Club</v>
      </c>
      <c r="I1204" s="92" t="s">
        <v>9</v>
      </c>
      <c r="J1204" s="92"/>
      <c r="K1204" s="92">
        <v>32</v>
      </c>
      <c r="L1204" s="91">
        <f t="shared" si="124"/>
        <v>0.6</v>
      </c>
      <c r="M1204" s="91">
        <f t="shared" si="125"/>
        <v>0.6</v>
      </c>
    </row>
    <row r="1205" spans="1:13" x14ac:dyDescent="0.2">
      <c r="A1205" s="60" t="s">
        <v>2041</v>
      </c>
      <c r="B1205" s="59">
        <v>44352</v>
      </c>
      <c r="C1205" s="60" t="s">
        <v>2042</v>
      </c>
      <c r="D1205" s="92" t="s">
        <v>556</v>
      </c>
      <c r="E1205" s="58" t="str">
        <f t="shared" si="120"/>
        <v>Alec</v>
      </c>
      <c r="F1205" s="58" t="str">
        <f t="shared" si="121"/>
        <v>Landers</v>
      </c>
      <c r="G1205" s="58" t="str">
        <f t="shared" si="122"/>
        <v>Men Senior</v>
      </c>
      <c r="H1205" s="58" t="str">
        <f t="shared" si="123"/>
        <v>Orca Angling Club</v>
      </c>
      <c r="I1205" s="92" t="s">
        <v>9</v>
      </c>
      <c r="J1205" s="92"/>
      <c r="K1205" s="92">
        <v>35</v>
      </c>
      <c r="L1205" s="91">
        <f t="shared" si="124"/>
        <v>0.8</v>
      </c>
      <c r="M1205" s="91">
        <f t="shared" si="125"/>
        <v>0.8</v>
      </c>
    </row>
    <row r="1206" spans="1:13" x14ac:dyDescent="0.2">
      <c r="A1206" s="60" t="s">
        <v>2041</v>
      </c>
      <c r="B1206" s="59">
        <v>44352</v>
      </c>
      <c r="C1206" s="60" t="s">
        <v>2042</v>
      </c>
      <c r="D1206" s="92" t="s">
        <v>525</v>
      </c>
      <c r="E1206" s="58" t="str">
        <f t="shared" si="120"/>
        <v>Heini</v>
      </c>
      <c r="F1206" s="58" t="str">
        <f t="shared" si="121"/>
        <v>Zahrt</v>
      </c>
      <c r="G1206" s="58" t="str">
        <f t="shared" si="122"/>
        <v>Men Senior</v>
      </c>
      <c r="H1206" s="58" t="str">
        <f t="shared" si="123"/>
        <v>Orca Angling Club</v>
      </c>
      <c r="I1206" s="92"/>
      <c r="J1206" s="92" t="s">
        <v>1355</v>
      </c>
      <c r="K1206" s="92">
        <v>158</v>
      </c>
      <c r="L1206" s="91">
        <f t="shared" si="124"/>
        <v>20.8</v>
      </c>
      <c r="M1206" s="91">
        <f t="shared" si="125"/>
        <v>20.8</v>
      </c>
    </row>
    <row r="1207" spans="1:13" x14ac:dyDescent="0.2">
      <c r="A1207" s="60" t="s">
        <v>2041</v>
      </c>
      <c r="B1207" s="59">
        <v>44352</v>
      </c>
      <c r="C1207" s="60" t="s">
        <v>2042</v>
      </c>
      <c r="D1207" s="92" t="s">
        <v>507</v>
      </c>
      <c r="E1207" s="58" t="str">
        <f t="shared" si="120"/>
        <v>Brian</v>
      </c>
      <c r="F1207" s="58" t="str">
        <f t="shared" si="121"/>
        <v>Curtis</v>
      </c>
      <c r="G1207" s="58" t="str">
        <f t="shared" si="122"/>
        <v>Men Senior</v>
      </c>
      <c r="H1207" s="58" t="str">
        <f t="shared" si="123"/>
        <v>Orca Angling Club</v>
      </c>
      <c r="I1207" s="92"/>
      <c r="J1207" s="92" t="s">
        <v>1355</v>
      </c>
      <c r="K1207" s="92">
        <v>159</v>
      </c>
      <c r="L1207" s="91">
        <f t="shared" si="124"/>
        <v>21.3</v>
      </c>
      <c r="M1207" s="91">
        <f t="shared" si="125"/>
        <v>21.3</v>
      </c>
    </row>
    <row r="1208" spans="1:13" x14ac:dyDescent="0.2">
      <c r="A1208" s="60" t="s">
        <v>2041</v>
      </c>
      <c r="B1208" s="59">
        <v>44352</v>
      </c>
      <c r="C1208" s="60" t="s">
        <v>2042</v>
      </c>
      <c r="D1208" s="92" t="s">
        <v>827</v>
      </c>
      <c r="E1208" s="58" t="str">
        <f t="shared" si="120"/>
        <v>Gelhar</v>
      </c>
      <c r="F1208" s="58" t="str">
        <f t="shared" si="121"/>
        <v>Slabbert</v>
      </c>
      <c r="G1208" s="58" t="str">
        <f t="shared" si="122"/>
        <v>Men Senior</v>
      </c>
      <c r="H1208" s="58" t="str">
        <f t="shared" si="123"/>
        <v>Orca Angling Club</v>
      </c>
      <c r="I1208" s="92"/>
      <c r="J1208" s="92" t="s">
        <v>1355</v>
      </c>
      <c r="K1208" s="92">
        <v>151</v>
      </c>
      <c r="L1208" s="91">
        <f t="shared" si="124"/>
        <v>17.8</v>
      </c>
      <c r="M1208" s="91">
        <f t="shared" si="125"/>
        <v>17.8</v>
      </c>
    </row>
    <row r="1209" spans="1:13" x14ac:dyDescent="0.2">
      <c r="A1209" s="60" t="s">
        <v>2041</v>
      </c>
      <c r="B1209" s="59">
        <v>44352</v>
      </c>
      <c r="C1209" s="60" t="s">
        <v>2042</v>
      </c>
      <c r="D1209" s="92" t="s">
        <v>1169</v>
      </c>
      <c r="E1209" s="58" t="str">
        <f t="shared" si="120"/>
        <v>Quintin</v>
      </c>
      <c r="F1209" s="58" t="str">
        <f t="shared" si="121"/>
        <v>Klem</v>
      </c>
      <c r="G1209" s="58" t="str">
        <f t="shared" si="122"/>
        <v>Men Senior</v>
      </c>
      <c r="H1209" s="58" t="str">
        <f t="shared" si="123"/>
        <v>Orca Angling Club</v>
      </c>
      <c r="I1209" s="92"/>
      <c r="J1209" s="92" t="s">
        <v>1355</v>
      </c>
      <c r="K1209" s="92">
        <v>104</v>
      </c>
      <c r="L1209" s="91">
        <f t="shared" si="124"/>
        <v>5</v>
      </c>
      <c r="M1209" s="91">
        <f t="shared" si="125"/>
        <v>5</v>
      </c>
    </row>
    <row r="1210" spans="1:13" x14ac:dyDescent="0.2">
      <c r="A1210" s="60" t="s">
        <v>2041</v>
      </c>
      <c r="B1210" s="59">
        <v>44352</v>
      </c>
      <c r="C1210" s="60" t="s">
        <v>2042</v>
      </c>
      <c r="D1210" s="92" t="s">
        <v>592</v>
      </c>
      <c r="E1210" s="58" t="str">
        <f t="shared" si="120"/>
        <v>Joseph</v>
      </c>
      <c r="F1210" s="58" t="str">
        <f t="shared" si="121"/>
        <v>Payne</v>
      </c>
      <c r="G1210" s="58" t="str">
        <f t="shared" si="122"/>
        <v>Men Veteran</v>
      </c>
      <c r="H1210" s="58" t="str">
        <f t="shared" si="123"/>
        <v>Otjiwarongo</v>
      </c>
      <c r="I1210" s="92"/>
      <c r="J1210" s="92"/>
      <c r="K1210" s="92"/>
      <c r="L1210" s="91" t="str">
        <f t="shared" si="124"/>
        <v/>
      </c>
      <c r="M1210" s="91" t="str">
        <f t="shared" si="125"/>
        <v/>
      </c>
    </row>
    <row r="1211" spans="1:13" x14ac:dyDescent="0.2">
      <c r="A1211" s="60" t="s">
        <v>2041</v>
      </c>
      <c r="B1211" s="59">
        <v>44352</v>
      </c>
      <c r="C1211" s="60" t="s">
        <v>2042</v>
      </c>
      <c r="D1211" s="92" t="s">
        <v>833</v>
      </c>
      <c r="E1211" s="58" t="str">
        <f t="shared" si="120"/>
        <v>Pieter</v>
      </c>
      <c r="F1211" s="58" t="str">
        <f t="shared" si="121"/>
        <v>Du Preez</v>
      </c>
      <c r="G1211" s="58" t="str">
        <f t="shared" si="122"/>
        <v>Men Master</v>
      </c>
      <c r="H1211" s="58" t="str">
        <f t="shared" si="123"/>
        <v>Seagull Angling Club</v>
      </c>
      <c r="I1211" s="92" t="s">
        <v>9</v>
      </c>
      <c r="J1211" s="92"/>
      <c r="K1211" s="92">
        <v>30</v>
      </c>
      <c r="L1211" s="91">
        <f t="shared" si="124"/>
        <v>0.5</v>
      </c>
      <c r="M1211" s="91">
        <f t="shared" si="125"/>
        <v>0.5</v>
      </c>
    </row>
    <row r="1212" spans="1:13" x14ac:dyDescent="0.2">
      <c r="A1212" s="60" t="s">
        <v>2041</v>
      </c>
      <c r="B1212" s="59">
        <v>44352</v>
      </c>
      <c r="C1212" s="60" t="s">
        <v>2042</v>
      </c>
      <c r="D1212" s="92" t="s">
        <v>1424</v>
      </c>
      <c r="E1212" s="58" t="str">
        <f t="shared" si="120"/>
        <v>Hannes</v>
      </c>
      <c r="F1212" s="58" t="str">
        <f t="shared" si="121"/>
        <v>DeHaast</v>
      </c>
      <c r="G1212" s="58" t="str">
        <f t="shared" si="122"/>
        <v>Men Senior</v>
      </c>
      <c r="H1212" s="58" t="str">
        <f t="shared" si="123"/>
        <v>Otjiwarongo</v>
      </c>
      <c r="I1212" s="92" t="s">
        <v>9</v>
      </c>
      <c r="J1212" s="92"/>
      <c r="K1212" s="92">
        <v>30</v>
      </c>
      <c r="L1212" s="91">
        <f t="shared" si="124"/>
        <v>0.5</v>
      </c>
      <c r="M1212" s="91">
        <f t="shared" si="125"/>
        <v>0.5</v>
      </c>
    </row>
    <row r="1213" spans="1:13" x14ac:dyDescent="0.2">
      <c r="A1213" s="60" t="s">
        <v>2041</v>
      </c>
      <c r="B1213" s="59">
        <v>44352</v>
      </c>
      <c r="C1213" s="60" t="s">
        <v>2042</v>
      </c>
      <c r="D1213" s="92" t="s">
        <v>1028</v>
      </c>
      <c r="E1213" s="58" t="str">
        <f t="shared" si="120"/>
        <v>Otto</v>
      </c>
      <c r="F1213" s="58" t="str">
        <f t="shared" si="121"/>
        <v>Feyerabend</v>
      </c>
      <c r="G1213" s="58" t="str">
        <f t="shared" si="122"/>
        <v>Men U/21</v>
      </c>
      <c r="H1213" s="58" t="str">
        <f t="shared" si="123"/>
        <v>Otjiwarongo</v>
      </c>
      <c r="I1213" s="92" t="s">
        <v>19</v>
      </c>
      <c r="J1213" s="92"/>
      <c r="K1213" s="92">
        <v>52</v>
      </c>
      <c r="L1213" s="91">
        <f t="shared" si="124"/>
        <v>1.4</v>
      </c>
      <c r="M1213" s="91">
        <f t="shared" si="125"/>
        <v>1.4</v>
      </c>
    </row>
    <row r="1214" spans="1:13" x14ac:dyDescent="0.2">
      <c r="A1214" s="60" t="s">
        <v>2041</v>
      </c>
      <c r="B1214" s="59">
        <v>44352</v>
      </c>
      <c r="C1214" s="60" t="s">
        <v>2042</v>
      </c>
      <c r="D1214" s="92" t="s">
        <v>1208</v>
      </c>
      <c r="E1214" s="58" t="str">
        <f t="shared" si="120"/>
        <v>Francois</v>
      </c>
      <c r="F1214" s="58" t="str">
        <f t="shared" si="121"/>
        <v>Du Plessis</v>
      </c>
      <c r="G1214" s="58" t="str">
        <f t="shared" si="122"/>
        <v>Men Veteran</v>
      </c>
      <c r="H1214" s="58" t="str">
        <f t="shared" si="123"/>
        <v>Otjiwarongo</v>
      </c>
      <c r="I1214" s="92"/>
      <c r="J1214" s="92"/>
      <c r="K1214" s="92"/>
      <c r="L1214" s="91" t="str">
        <f t="shared" si="124"/>
        <v/>
      </c>
      <c r="M1214" s="91" t="str">
        <f t="shared" si="125"/>
        <v/>
      </c>
    </row>
    <row r="1215" spans="1:13" x14ac:dyDescent="0.2">
      <c r="A1215" s="60" t="s">
        <v>2041</v>
      </c>
      <c r="B1215" s="59">
        <v>44352</v>
      </c>
      <c r="C1215" s="60" t="s">
        <v>2042</v>
      </c>
      <c r="D1215" s="92" t="s">
        <v>1202</v>
      </c>
      <c r="E1215" s="58" t="str">
        <f t="shared" si="120"/>
        <v>Rinus</v>
      </c>
      <c r="F1215" s="58" t="str">
        <f t="shared" si="121"/>
        <v>Van Der Westhuizen</v>
      </c>
      <c r="G1215" s="58" t="str">
        <f t="shared" si="122"/>
        <v>Men Senior</v>
      </c>
      <c r="H1215" s="58" t="str">
        <f t="shared" si="123"/>
        <v>Otjiwarongo</v>
      </c>
      <c r="I1215" s="92"/>
      <c r="J1215" s="92"/>
      <c r="K1215" s="92"/>
      <c r="L1215" s="91" t="str">
        <f t="shared" si="124"/>
        <v/>
      </c>
      <c r="M1215" s="91" t="str">
        <f t="shared" si="125"/>
        <v/>
      </c>
    </row>
    <row r="1216" spans="1:13" x14ac:dyDescent="0.2">
      <c r="A1216" s="60" t="s">
        <v>2041</v>
      </c>
      <c r="B1216" s="59">
        <v>44352</v>
      </c>
      <c r="C1216" s="60" t="s">
        <v>2042</v>
      </c>
      <c r="D1216" s="92" t="s">
        <v>1263</v>
      </c>
      <c r="E1216" s="58" t="str">
        <f t="shared" ref="E1216:E1279" si="126">IF(D1216="","",VLOOKUP(D1216,Master,3,FALSE))</f>
        <v>Martinus</v>
      </c>
      <c r="F1216" s="58" t="str">
        <f t="shared" ref="F1216:F1279" si="127">IF(D1216="","",VLOOKUP(D1216,Master,4,FALSE))</f>
        <v>Venter</v>
      </c>
      <c r="G1216" s="58" t="str">
        <f t="shared" ref="G1216:G1279" si="128">IF(D1216="","",VLOOKUP(D1216,Master,5,FALSE))</f>
        <v>Men Veteran</v>
      </c>
      <c r="H1216" s="58" t="str">
        <f t="shared" ref="H1216:H1279" si="129">IF(D1216="","",VLOOKUP(D1216,Master,2,FALSE))</f>
        <v>Otjiwarongo</v>
      </c>
      <c r="I1216" s="92"/>
      <c r="J1216" s="92"/>
      <c r="K1216" s="92"/>
      <c r="L1216" s="91" t="str">
        <f t="shared" ref="L1216:L1279" si="130">IF(K1216="","",IF(I1216="",ROUND(HLOOKUP(J1216,kgList,K1216,FALSE),1),ROUND(HLOOKUP(I1216,kgList,K1216,FALSE),1)))</f>
        <v/>
      </c>
      <c r="M1216" s="91" t="str">
        <f t="shared" ref="M1216:M1279" si="131">IF(L1216="","",IF(COUNTA(I1216:J1216)&gt;1,"Edible or Inedible",IF(COUNTA(I1216)=1,L1216*1,IF(COUNTA(J1216)=1,L1216*1,"ERROR"))))</f>
        <v/>
      </c>
    </row>
    <row r="1217" spans="1:13" x14ac:dyDescent="0.2">
      <c r="A1217" s="60" t="s">
        <v>2041</v>
      </c>
      <c r="B1217" s="59">
        <v>44352</v>
      </c>
      <c r="C1217" s="60" t="s">
        <v>2042</v>
      </c>
      <c r="D1217" s="92" t="s">
        <v>668</v>
      </c>
      <c r="E1217" s="58" t="str">
        <f t="shared" si="126"/>
        <v>Dederick Du Rant</v>
      </c>
      <c r="F1217" s="58" t="str">
        <f t="shared" si="127"/>
        <v>Louw</v>
      </c>
      <c r="G1217" s="58" t="str">
        <f t="shared" si="128"/>
        <v>Men Veteran</v>
      </c>
      <c r="H1217" s="58" t="str">
        <f t="shared" si="129"/>
        <v>xOtjiwarongo</v>
      </c>
      <c r="I1217" s="92"/>
      <c r="J1217" s="92"/>
      <c r="K1217" s="92"/>
      <c r="L1217" s="91" t="str">
        <f t="shared" si="130"/>
        <v/>
      </c>
      <c r="M1217" s="91" t="str">
        <f t="shared" si="131"/>
        <v/>
      </c>
    </row>
    <row r="1218" spans="1:13" x14ac:dyDescent="0.2">
      <c r="A1218" s="60" t="s">
        <v>2041</v>
      </c>
      <c r="B1218" s="59">
        <v>44352</v>
      </c>
      <c r="C1218" s="60" t="s">
        <v>2042</v>
      </c>
      <c r="D1218" s="92" t="s">
        <v>675</v>
      </c>
      <c r="E1218" s="58" t="str">
        <f t="shared" si="126"/>
        <v>Dederick Du Rant ( Jnr )</v>
      </c>
      <c r="F1218" s="58" t="str">
        <f t="shared" si="127"/>
        <v>Louw</v>
      </c>
      <c r="G1218" s="58" t="str">
        <f t="shared" si="128"/>
        <v>Men U/16</v>
      </c>
      <c r="H1218" s="58" t="str">
        <f t="shared" si="129"/>
        <v>xOtjiwarongo</v>
      </c>
      <c r="I1218" s="92"/>
      <c r="J1218" s="92"/>
      <c r="K1218" s="92"/>
      <c r="L1218" s="91" t="str">
        <f t="shared" si="130"/>
        <v/>
      </c>
      <c r="M1218" s="91" t="str">
        <f t="shared" si="131"/>
        <v/>
      </c>
    </row>
    <row r="1219" spans="1:13" x14ac:dyDescent="0.2">
      <c r="A1219" s="60" t="s">
        <v>2041</v>
      </c>
      <c r="B1219" s="59">
        <v>44352</v>
      </c>
      <c r="C1219" s="60" t="s">
        <v>2042</v>
      </c>
      <c r="D1219" s="92" t="s">
        <v>1472</v>
      </c>
      <c r="E1219" s="58" t="str">
        <f t="shared" si="126"/>
        <v>Jacomien</v>
      </c>
      <c r="F1219" s="58" t="str">
        <f t="shared" si="127"/>
        <v>Heath</v>
      </c>
      <c r="G1219" s="58" t="str">
        <f t="shared" si="128"/>
        <v>Ladies Senior</v>
      </c>
      <c r="H1219" s="58" t="str">
        <f t="shared" si="129"/>
        <v>Henties Bay</v>
      </c>
      <c r="I1219" s="92" t="s">
        <v>9</v>
      </c>
      <c r="J1219" s="92"/>
      <c r="K1219" s="92">
        <v>31</v>
      </c>
      <c r="L1219" s="91">
        <f t="shared" si="130"/>
        <v>0.5</v>
      </c>
      <c r="M1219" s="91">
        <f t="shared" si="131"/>
        <v>0.5</v>
      </c>
    </row>
    <row r="1220" spans="1:13" x14ac:dyDescent="0.2">
      <c r="A1220" s="60" t="s">
        <v>2041</v>
      </c>
      <c r="B1220" s="59">
        <v>44352</v>
      </c>
      <c r="C1220" s="60" t="s">
        <v>2042</v>
      </c>
      <c r="D1220" s="92" t="s">
        <v>742</v>
      </c>
      <c r="E1220" s="58" t="str">
        <f t="shared" si="126"/>
        <v>Dirk</v>
      </c>
      <c r="F1220" s="58" t="str">
        <f t="shared" si="127"/>
        <v>Hansen</v>
      </c>
      <c r="G1220" s="58" t="str">
        <f t="shared" si="128"/>
        <v>Men Veteran</v>
      </c>
      <c r="H1220" s="58" t="str">
        <f t="shared" si="129"/>
        <v>Steenbras</v>
      </c>
      <c r="I1220" s="92"/>
      <c r="J1220" s="92"/>
      <c r="K1220" s="92"/>
      <c r="L1220" s="91" t="str">
        <f t="shared" si="130"/>
        <v/>
      </c>
      <c r="M1220" s="91" t="str">
        <f t="shared" si="131"/>
        <v/>
      </c>
    </row>
    <row r="1221" spans="1:13" x14ac:dyDescent="0.2">
      <c r="A1221" s="60" t="s">
        <v>2041</v>
      </c>
      <c r="B1221" s="59">
        <v>44352</v>
      </c>
      <c r="C1221" s="60" t="s">
        <v>2042</v>
      </c>
      <c r="D1221" s="92" t="s">
        <v>737</v>
      </c>
      <c r="E1221" s="58" t="str">
        <f t="shared" si="126"/>
        <v>Jayden</v>
      </c>
      <c r="F1221" s="58" t="str">
        <f t="shared" si="127"/>
        <v>Hansen</v>
      </c>
      <c r="G1221" s="58" t="str">
        <f t="shared" si="128"/>
        <v>Men U/16</v>
      </c>
      <c r="H1221" s="58" t="str">
        <f t="shared" si="129"/>
        <v>Steenbras</v>
      </c>
      <c r="I1221" s="92"/>
      <c r="J1221" s="92"/>
      <c r="K1221" s="92"/>
      <c r="L1221" s="91" t="str">
        <f t="shared" si="130"/>
        <v/>
      </c>
      <c r="M1221" s="91" t="str">
        <f t="shared" si="131"/>
        <v/>
      </c>
    </row>
    <row r="1222" spans="1:13" x14ac:dyDescent="0.2">
      <c r="A1222" s="60" t="s">
        <v>2041</v>
      </c>
      <c r="B1222" s="59">
        <v>44352</v>
      </c>
      <c r="C1222" s="60" t="s">
        <v>2042</v>
      </c>
      <c r="D1222" s="92" t="s">
        <v>1227</v>
      </c>
      <c r="E1222" s="58" t="str">
        <f t="shared" si="126"/>
        <v>Luan</v>
      </c>
      <c r="F1222" s="58" t="str">
        <f t="shared" si="127"/>
        <v>Hansen</v>
      </c>
      <c r="G1222" s="58" t="str">
        <f t="shared" si="128"/>
        <v>Men U/16</v>
      </c>
      <c r="H1222" s="58" t="str">
        <f t="shared" si="129"/>
        <v>Steenbras</v>
      </c>
      <c r="I1222" s="92"/>
      <c r="J1222" s="92"/>
      <c r="K1222" s="92"/>
      <c r="L1222" s="91" t="str">
        <f t="shared" si="130"/>
        <v/>
      </c>
      <c r="M1222" s="91" t="str">
        <f t="shared" si="131"/>
        <v/>
      </c>
    </row>
    <row r="1223" spans="1:13" x14ac:dyDescent="0.2">
      <c r="A1223" s="60" t="s">
        <v>2041</v>
      </c>
      <c r="B1223" s="59">
        <v>44352</v>
      </c>
      <c r="C1223" s="60" t="s">
        <v>2042</v>
      </c>
      <c r="D1223" s="92" t="s">
        <v>1766</v>
      </c>
      <c r="E1223" s="58" t="str">
        <f t="shared" si="126"/>
        <v>L'wyk</v>
      </c>
      <c r="F1223" s="58" t="str">
        <f t="shared" si="127"/>
        <v>Viljoen</v>
      </c>
      <c r="G1223" s="58" t="str">
        <f t="shared" si="128"/>
        <v>Men U/16</v>
      </c>
      <c r="H1223" s="58" t="str">
        <f t="shared" si="129"/>
        <v>Steenbras</v>
      </c>
      <c r="I1223" s="92"/>
      <c r="J1223" s="92"/>
      <c r="K1223" s="92"/>
      <c r="L1223" s="91" t="str">
        <f t="shared" si="130"/>
        <v/>
      </c>
      <c r="M1223" s="91" t="str">
        <f t="shared" si="131"/>
        <v/>
      </c>
    </row>
    <row r="1224" spans="1:13" x14ac:dyDescent="0.2">
      <c r="A1224" s="60" t="s">
        <v>2041</v>
      </c>
      <c r="B1224" s="59">
        <v>44352</v>
      </c>
      <c r="C1224" s="60" t="s">
        <v>2042</v>
      </c>
      <c r="D1224" s="92" t="s">
        <v>692</v>
      </c>
      <c r="E1224" s="58" t="str">
        <f t="shared" si="126"/>
        <v>Jan</v>
      </c>
      <c r="F1224" s="58" t="str">
        <f t="shared" si="127"/>
        <v>Heath</v>
      </c>
      <c r="G1224" s="58" t="str">
        <f t="shared" si="128"/>
        <v>Men Master</v>
      </c>
      <c r="H1224" s="58" t="str">
        <f t="shared" si="129"/>
        <v>Steenbras</v>
      </c>
      <c r="I1224" s="92"/>
      <c r="J1224" s="92"/>
      <c r="K1224" s="92"/>
      <c r="L1224" s="91" t="str">
        <f t="shared" si="130"/>
        <v/>
      </c>
      <c r="M1224" s="91" t="str">
        <f t="shared" si="131"/>
        <v/>
      </c>
    </row>
    <row r="1225" spans="1:13" x14ac:dyDescent="0.2">
      <c r="A1225" s="60" t="s">
        <v>2041</v>
      </c>
      <c r="B1225" s="59">
        <v>44352</v>
      </c>
      <c r="C1225" s="60" t="s">
        <v>2042</v>
      </c>
      <c r="D1225" s="92" t="s">
        <v>1660</v>
      </c>
      <c r="E1225" s="58" t="str">
        <f t="shared" si="126"/>
        <v>Frank</v>
      </c>
      <c r="F1225" s="58" t="str">
        <f t="shared" si="127"/>
        <v>Oberholster</v>
      </c>
      <c r="G1225" s="58" t="str">
        <f t="shared" si="128"/>
        <v>Men Senior</v>
      </c>
      <c r="H1225" s="58" t="str">
        <f t="shared" si="129"/>
        <v>Steenbras</v>
      </c>
      <c r="I1225" s="92"/>
      <c r="J1225" s="92"/>
      <c r="K1225" s="92"/>
      <c r="L1225" s="91" t="str">
        <f t="shared" si="130"/>
        <v/>
      </c>
      <c r="M1225" s="91" t="str">
        <f t="shared" si="131"/>
        <v/>
      </c>
    </row>
    <row r="1226" spans="1:13" x14ac:dyDescent="0.2">
      <c r="A1226" s="60" t="s">
        <v>2041</v>
      </c>
      <c r="B1226" s="59">
        <v>44352</v>
      </c>
      <c r="C1226" s="60" t="s">
        <v>2042</v>
      </c>
      <c r="D1226" s="92" t="s">
        <v>1586</v>
      </c>
      <c r="E1226" s="58" t="str">
        <f t="shared" si="126"/>
        <v>Wikus</v>
      </c>
      <c r="F1226" s="58" t="str">
        <f t="shared" si="127"/>
        <v>Viljoen</v>
      </c>
      <c r="G1226" s="58" t="str">
        <f t="shared" si="128"/>
        <v>Men Veteran</v>
      </c>
      <c r="H1226" s="58" t="str">
        <f t="shared" si="129"/>
        <v>Steenbras</v>
      </c>
      <c r="I1226" s="92"/>
      <c r="J1226" s="92"/>
      <c r="K1226" s="92"/>
      <c r="L1226" s="91" t="str">
        <f t="shared" si="130"/>
        <v/>
      </c>
      <c r="M1226" s="91" t="str">
        <f t="shared" si="131"/>
        <v/>
      </c>
    </row>
    <row r="1227" spans="1:13" x14ac:dyDescent="0.2">
      <c r="A1227" s="60" t="s">
        <v>2041</v>
      </c>
      <c r="B1227" s="59">
        <v>44352</v>
      </c>
      <c r="C1227" s="60" t="s">
        <v>2042</v>
      </c>
      <c r="D1227" s="92" t="s">
        <v>1587</v>
      </c>
      <c r="E1227" s="58" t="str">
        <f t="shared" si="126"/>
        <v>Maryna</v>
      </c>
      <c r="F1227" s="58" t="str">
        <f t="shared" si="127"/>
        <v>Viljoen</v>
      </c>
      <c r="G1227" s="58" t="str">
        <f t="shared" si="128"/>
        <v>Ladies Senior</v>
      </c>
      <c r="H1227" s="58" t="str">
        <f t="shared" si="129"/>
        <v>Steenbras</v>
      </c>
      <c r="I1227" s="92"/>
      <c r="J1227" s="92"/>
      <c r="K1227" s="92"/>
      <c r="L1227" s="91" t="str">
        <f t="shared" si="130"/>
        <v/>
      </c>
      <c r="M1227" s="91" t="str">
        <f t="shared" si="131"/>
        <v/>
      </c>
    </row>
    <row r="1228" spans="1:13" x14ac:dyDescent="0.2">
      <c r="A1228" s="60" t="s">
        <v>2041</v>
      </c>
      <c r="B1228" s="59">
        <v>44352</v>
      </c>
      <c r="C1228" s="60" t="s">
        <v>2042</v>
      </c>
      <c r="D1228" s="92" t="s">
        <v>818</v>
      </c>
      <c r="E1228" s="58" t="str">
        <f t="shared" si="126"/>
        <v>Johnny</v>
      </c>
      <c r="F1228" s="58" t="str">
        <f t="shared" si="127"/>
        <v>Van Der Westhuizen</v>
      </c>
      <c r="G1228" s="58" t="str">
        <f t="shared" si="128"/>
        <v>Men Senior</v>
      </c>
      <c r="H1228" s="58" t="str">
        <f t="shared" si="129"/>
        <v>Steenbras</v>
      </c>
      <c r="I1228" s="92"/>
      <c r="J1228" s="92"/>
      <c r="K1228" s="92"/>
      <c r="L1228" s="91" t="str">
        <f t="shared" si="130"/>
        <v/>
      </c>
      <c r="M1228" s="91" t="str">
        <f t="shared" si="131"/>
        <v/>
      </c>
    </row>
    <row r="1229" spans="1:13" x14ac:dyDescent="0.2">
      <c r="A1229" s="60" t="s">
        <v>2041</v>
      </c>
      <c r="B1229" s="59">
        <v>44352</v>
      </c>
      <c r="C1229" s="60" t="s">
        <v>2042</v>
      </c>
      <c r="D1229" s="92" t="s">
        <v>554</v>
      </c>
      <c r="E1229" s="58" t="str">
        <f t="shared" si="126"/>
        <v>Danie</v>
      </c>
      <c r="F1229" s="58" t="str">
        <f t="shared" si="127"/>
        <v>Klopper</v>
      </c>
      <c r="G1229" s="58" t="str">
        <f t="shared" si="128"/>
        <v>Men Senior</v>
      </c>
      <c r="H1229" s="58" t="str">
        <f t="shared" si="129"/>
        <v>Steenbras</v>
      </c>
      <c r="I1229" s="92"/>
      <c r="J1229" s="92"/>
      <c r="K1229" s="92"/>
      <c r="L1229" s="91" t="str">
        <f t="shared" si="130"/>
        <v/>
      </c>
      <c r="M1229" s="91" t="str">
        <f t="shared" si="131"/>
        <v/>
      </c>
    </row>
    <row r="1230" spans="1:13" x14ac:dyDescent="0.2">
      <c r="A1230" s="60" t="s">
        <v>2041</v>
      </c>
      <c r="B1230" s="59">
        <v>44352</v>
      </c>
      <c r="C1230" s="60" t="s">
        <v>2042</v>
      </c>
      <c r="D1230" s="92" t="s">
        <v>593</v>
      </c>
      <c r="E1230" s="58" t="str">
        <f t="shared" si="126"/>
        <v>Burger</v>
      </c>
      <c r="F1230" s="58" t="str">
        <f t="shared" si="127"/>
        <v>Van Taak</v>
      </c>
      <c r="G1230" s="58" t="str">
        <f t="shared" si="128"/>
        <v>Men Senior</v>
      </c>
      <c r="H1230" s="58" t="str">
        <f t="shared" si="129"/>
        <v>Steenbras</v>
      </c>
      <c r="I1230" s="92" t="s">
        <v>9</v>
      </c>
      <c r="J1230" s="92"/>
      <c r="K1230" s="92">
        <v>30</v>
      </c>
      <c r="L1230" s="91">
        <f t="shared" si="130"/>
        <v>0.5</v>
      </c>
      <c r="M1230" s="91">
        <f t="shared" si="131"/>
        <v>0.5</v>
      </c>
    </row>
    <row r="1231" spans="1:13" x14ac:dyDescent="0.2">
      <c r="A1231" s="60" t="s">
        <v>2041</v>
      </c>
      <c r="B1231" s="59">
        <v>44352</v>
      </c>
      <c r="C1231" s="60" t="s">
        <v>2042</v>
      </c>
      <c r="D1231" s="92" t="s">
        <v>794</v>
      </c>
      <c r="E1231" s="58" t="str">
        <f t="shared" si="126"/>
        <v>David</v>
      </c>
      <c r="F1231" s="58" t="str">
        <f t="shared" si="127"/>
        <v>Smith</v>
      </c>
      <c r="G1231" s="58" t="str">
        <f t="shared" si="128"/>
        <v>Men Veteran</v>
      </c>
      <c r="H1231" s="58" t="str">
        <f t="shared" si="129"/>
        <v>Steenbras</v>
      </c>
      <c r="I1231" s="92" t="s">
        <v>9</v>
      </c>
      <c r="J1231" s="92"/>
      <c r="K1231" s="92">
        <v>31</v>
      </c>
      <c r="L1231" s="91">
        <f t="shared" si="130"/>
        <v>0.5</v>
      </c>
      <c r="M1231" s="91">
        <f t="shared" si="131"/>
        <v>0.5</v>
      </c>
    </row>
    <row r="1232" spans="1:13" x14ac:dyDescent="0.2">
      <c r="A1232" s="60" t="s">
        <v>2041</v>
      </c>
      <c r="B1232" s="59">
        <v>44352</v>
      </c>
      <c r="C1232" s="60" t="s">
        <v>2042</v>
      </c>
      <c r="D1232" s="92" t="s">
        <v>794</v>
      </c>
      <c r="E1232" s="58" t="str">
        <f t="shared" si="126"/>
        <v>David</v>
      </c>
      <c r="F1232" s="58" t="str">
        <f t="shared" si="127"/>
        <v>Smith</v>
      </c>
      <c r="G1232" s="58" t="str">
        <f t="shared" si="128"/>
        <v>Men Veteran</v>
      </c>
      <c r="H1232" s="58" t="str">
        <f t="shared" si="129"/>
        <v>Steenbras</v>
      </c>
      <c r="I1232" s="92" t="s">
        <v>9</v>
      </c>
      <c r="J1232" s="92"/>
      <c r="K1232" s="92">
        <v>30</v>
      </c>
      <c r="L1232" s="91">
        <f t="shared" si="130"/>
        <v>0.5</v>
      </c>
      <c r="M1232" s="91">
        <f t="shared" si="131"/>
        <v>0.5</v>
      </c>
    </row>
    <row r="1233" spans="1:13" x14ac:dyDescent="0.2">
      <c r="A1233" s="60" t="s">
        <v>2041</v>
      </c>
      <c r="B1233" s="59">
        <v>44352</v>
      </c>
      <c r="C1233" s="60" t="s">
        <v>2042</v>
      </c>
      <c r="D1233" s="92" t="s">
        <v>797</v>
      </c>
      <c r="E1233" s="58" t="str">
        <f t="shared" si="126"/>
        <v>Danie</v>
      </c>
      <c r="F1233" s="58" t="str">
        <f t="shared" si="127"/>
        <v>Smith</v>
      </c>
      <c r="G1233" s="58" t="str">
        <f t="shared" si="128"/>
        <v>Men Veteran</v>
      </c>
      <c r="H1233" s="58" t="str">
        <f t="shared" si="129"/>
        <v>Seagull Angling Club</v>
      </c>
      <c r="I1233" s="92" t="s">
        <v>9</v>
      </c>
      <c r="J1233" s="92"/>
      <c r="K1233" s="92">
        <v>31</v>
      </c>
      <c r="L1233" s="91">
        <f t="shared" si="130"/>
        <v>0.5</v>
      </c>
      <c r="M1233" s="91">
        <f t="shared" si="131"/>
        <v>0.5</v>
      </c>
    </row>
    <row r="1234" spans="1:13" x14ac:dyDescent="0.2">
      <c r="A1234" s="60" t="s">
        <v>2041</v>
      </c>
      <c r="B1234" s="59">
        <v>44352</v>
      </c>
      <c r="C1234" s="60" t="s">
        <v>2042</v>
      </c>
      <c r="D1234" s="92" t="s">
        <v>1303</v>
      </c>
      <c r="E1234" s="58" t="str">
        <f t="shared" si="126"/>
        <v>Lian</v>
      </c>
      <c r="F1234" s="58" t="str">
        <f t="shared" si="127"/>
        <v>De Jager</v>
      </c>
      <c r="G1234" s="58" t="str">
        <f t="shared" si="128"/>
        <v>Men Senior</v>
      </c>
      <c r="H1234" s="58" t="str">
        <f t="shared" si="129"/>
        <v>Seagull Angling Club</v>
      </c>
      <c r="I1234" s="92" t="s">
        <v>9</v>
      </c>
      <c r="J1234" s="92"/>
      <c r="K1234" s="92">
        <v>32</v>
      </c>
      <c r="L1234" s="91">
        <f t="shared" si="130"/>
        <v>0.6</v>
      </c>
      <c r="M1234" s="91">
        <f t="shared" si="131"/>
        <v>0.6</v>
      </c>
    </row>
    <row r="1235" spans="1:13" x14ac:dyDescent="0.2">
      <c r="A1235" s="60" t="s">
        <v>2041</v>
      </c>
      <c r="B1235" s="59">
        <v>44352</v>
      </c>
      <c r="C1235" s="60" t="s">
        <v>2042</v>
      </c>
      <c r="D1235" s="92" t="s">
        <v>1704</v>
      </c>
      <c r="E1235" s="58" t="str">
        <f t="shared" si="126"/>
        <v>Ivan</v>
      </c>
      <c r="F1235" s="58" t="str">
        <f t="shared" si="127"/>
        <v>Kotze</v>
      </c>
      <c r="G1235" s="58" t="str">
        <f t="shared" si="128"/>
        <v>Men Senior</v>
      </c>
      <c r="H1235" s="58" t="str">
        <f t="shared" si="129"/>
        <v>Seagull Angling Club</v>
      </c>
      <c r="I1235" s="92"/>
      <c r="J1235" s="92"/>
      <c r="K1235" s="92"/>
      <c r="L1235" s="91" t="str">
        <f t="shared" si="130"/>
        <v/>
      </c>
      <c r="M1235" s="91" t="str">
        <f t="shared" si="131"/>
        <v/>
      </c>
    </row>
    <row r="1236" spans="1:13" x14ac:dyDescent="0.2">
      <c r="A1236" s="60" t="s">
        <v>2041</v>
      </c>
      <c r="B1236" s="59">
        <v>44352</v>
      </c>
      <c r="C1236" s="60" t="s">
        <v>2042</v>
      </c>
      <c r="D1236" s="92" t="s">
        <v>869</v>
      </c>
      <c r="E1236" s="58" t="str">
        <f t="shared" si="126"/>
        <v>Amarelda</v>
      </c>
      <c r="F1236" s="58" t="str">
        <f t="shared" si="127"/>
        <v>Schoonbee</v>
      </c>
      <c r="G1236" s="58" t="str">
        <f t="shared" si="128"/>
        <v>Ladies Senior</v>
      </c>
      <c r="H1236" s="58" t="str">
        <f t="shared" si="129"/>
        <v>xSeagull Angling Club</v>
      </c>
      <c r="I1236" s="92"/>
      <c r="J1236" s="92"/>
      <c r="K1236" s="92"/>
      <c r="L1236" s="91" t="str">
        <f t="shared" si="130"/>
        <v/>
      </c>
      <c r="M1236" s="91" t="str">
        <f t="shared" si="131"/>
        <v/>
      </c>
    </row>
    <row r="1237" spans="1:13" x14ac:dyDescent="0.2">
      <c r="A1237" s="60" t="s">
        <v>2041</v>
      </c>
      <c r="B1237" s="59">
        <v>44352</v>
      </c>
      <c r="C1237" s="60" t="s">
        <v>2042</v>
      </c>
      <c r="D1237" s="92" t="s">
        <v>1552</v>
      </c>
      <c r="E1237" s="58" t="str">
        <f t="shared" si="126"/>
        <v>Andre</v>
      </c>
      <c r="F1237" s="58" t="str">
        <f t="shared" si="127"/>
        <v>Maree</v>
      </c>
      <c r="G1237" s="58" t="str">
        <f t="shared" si="128"/>
        <v>Men Senior</v>
      </c>
      <c r="H1237" s="58" t="str">
        <f t="shared" si="129"/>
        <v>xSeagull Angling Club</v>
      </c>
      <c r="I1237" s="92"/>
      <c r="J1237" s="92"/>
      <c r="K1237" s="92"/>
      <c r="L1237" s="91" t="str">
        <f t="shared" si="130"/>
        <v/>
      </c>
      <c r="M1237" s="91" t="str">
        <f t="shared" si="131"/>
        <v/>
      </c>
    </row>
    <row r="1238" spans="1:13" x14ac:dyDescent="0.2">
      <c r="A1238" s="60" t="s">
        <v>2041</v>
      </c>
      <c r="B1238" s="59">
        <v>44352</v>
      </c>
      <c r="C1238" s="60" t="s">
        <v>2042</v>
      </c>
      <c r="D1238" s="92" t="s">
        <v>935</v>
      </c>
      <c r="E1238" s="58" t="str">
        <f t="shared" si="126"/>
        <v>Martin</v>
      </c>
      <c r="F1238" s="58" t="str">
        <f t="shared" si="127"/>
        <v>Gouws</v>
      </c>
      <c r="G1238" s="58" t="str">
        <f t="shared" si="128"/>
        <v>Men Senior</v>
      </c>
      <c r="H1238" s="58" t="str">
        <f t="shared" si="129"/>
        <v>Seagull Angling Club</v>
      </c>
      <c r="I1238" s="92"/>
      <c r="J1238" s="92"/>
      <c r="K1238" s="92"/>
      <c r="L1238" s="91" t="str">
        <f t="shared" si="130"/>
        <v/>
      </c>
      <c r="M1238" s="91" t="str">
        <f t="shared" si="131"/>
        <v/>
      </c>
    </row>
    <row r="1239" spans="1:13" x14ac:dyDescent="0.2">
      <c r="A1239" s="60" t="s">
        <v>2041</v>
      </c>
      <c r="B1239" s="59">
        <v>44352</v>
      </c>
      <c r="C1239" s="60" t="s">
        <v>2042</v>
      </c>
      <c r="D1239" s="92" t="s">
        <v>694</v>
      </c>
      <c r="E1239" s="58" t="str">
        <f t="shared" si="126"/>
        <v>Cecilia</v>
      </c>
      <c r="F1239" s="58" t="str">
        <f t="shared" si="127"/>
        <v>Brandt</v>
      </c>
      <c r="G1239" s="58" t="str">
        <f t="shared" si="128"/>
        <v>Ladies Senior</v>
      </c>
      <c r="H1239" s="58" t="str">
        <f t="shared" si="129"/>
        <v>Seagull Angling Club</v>
      </c>
      <c r="I1239" s="92"/>
      <c r="J1239" s="92"/>
      <c r="K1239" s="92"/>
      <c r="L1239" s="91" t="str">
        <f t="shared" si="130"/>
        <v/>
      </c>
      <c r="M1239" s="91" t="str">
        <f t="shared" si="131"/>
        <v/>
      </c>
    </row>
    <row r="1240" spans="1:13" x14ac:dyDescent="0.2">
      <c r="A1240" s="60" t="s">
        <v>2041</v>
      </c>
      <c r="B1240" s="59">
        <v>44352</v>
      </c>
      <c r="C1240" s="60" t="s">
        <v>2042</v>
      </c>
      <c r="D1240" s="92" t="s">
        <v>601</v>
      </c>
      <c r="E1240" s="58" t="str">
        <f t="shared" si="126"/>
        <v>Tertius</v>
      </c>
      <c r="F1240" s="58" t="str">
        <f t="shared" si="127"/>
        <v>Potgieter</v>
      </c>
      <c r="G1240" s="58" t="str">
        <f t="shared" si="128"/>
        <v>Men Senior</v>
      </c>
      <c r="H1240" s="58" t="str">
        <f t="shared" si="129"/>
        <v>Seagull Angling Club</v>
      </c>
      <c r="I1240" s="92"/>
      <c r="J1240" s="92"/>
      <c r="K1240" s="92"/>
      <c r="L1240" s="91" t="str">
        <f t="shared" si="130"/>
        <v/>
      </c>
      <c r="M1240" s="91" t="str">
        <f t="shared" si="131"/>
        <v/>
      </c>
    </row>
    <row r="1241" spans="1:13" x14ac:dyDescent="0.2">
      <c r="A1241" s="60" t="s">
        <v>2041</v>
      </c>
      <c r="B1241" s="59">
        <v>44352</v>
      </c>
      <c r="C1241" s="60" t="s">
        <v>2042</v>
      </c>
      <c r="D1241" s="92" t="s">
        <v>550</v>
      </c>
      <c r="E1241" s="58" t="str">
        <f t="shared" si="126"/>
        <v>Sean</v>
      </c>
      <c r="F1241" s="58" t="str">
        <f t="shared" si="127"/>
        <v>Van Den Heuvel</v>
      </c>
      <c r="G1241" s="58" t="str">
        <f t="shared" si="128"/>
        <v>Men Veteran</v>
      </c>
      <c r="H1241" s="58" t="str">
        <f t="shared" si="129"/>
        <v>Seagull Angling Club</v>
      </c>
      <c r="I1241" s="92"/>
      <c r="J1241" s="92"/>
      <c r="K1241" s="92"/>
      <c r="L1241" s="91" t="str">
        <f t="shared" si="130"/>
        <v/>
      </c>
      <c r="M1241" s="91" t="str">
        <f t="shared" si="131"/>
        <v/>
      </c>
    </row>
    <row r="1242" spans="1:13" x14ac:dyDescent="0.2">
      <c r="A1242" s="60" t="s">
        <v>2041</v>
      </c>
      <c r="B1242" s="59">
        <v>44352</v>
      </c>
      <c r="C1242" s="60" t="s">
        <v>2042</v>
      </c>
      <c r="D1242" s="92" t="s">
        <v>532</v>
      </c>
      <c r="E1242" s="58" t="str">
        <f t="shared" si="126"/>
        <v>Jaco</v>
      </c>
      <c r="F1242" s="58" t="str">
        <f t="shared" si="127"/>
        <v>Mertens</v>
      </c>
      <c r="G1242" s="58" t="str">
        <f t="shared" si="128"/>
        <v>Men Senior</v>
      </c>
      <c r="H1242" s="58" t="str">
        <f t="shared" si="129"/>
        <v>Seagull Angling Club</v>
      </c>
      <c r="I1242" s="92"/>
      <c r="J1242" s="92"/>
      <c r="K1242" s="92"/>
      <c r="L1242" s="91" t="str">
        <f t="shared" si="130"/>
        <v/>
      </c>
      <c r="M1242" s="91" t="str">
        <f t="shared" si="131"/>
        <v/>
      </c>
    </row>
    <row r="1243" spans="1:13" x14ac:dyDescent="0.2">
      <c r="A1243" s="60" t="s">
        <v>2041</v>
      </c>
      <c r="B1243" s="59">
        <v>44352</v>
      </c>
      <c r="C1243" s="60" t="s">
        <v>2042</v>
      </c>
      <c r="D1243" s="92" t="s">
        <v>887</v>
      </c>
      <c r="E1243" s="58" t="str">
        <f t="shared" si="126"/>
        <v>Org</v>
      </c>
      <c r="F1243" s="58" t="str">
        <f t="shared" si="127"/>
        <v>Van Rensburg</v>
      </c>
      <c r="G1243" s="58" t="str">
        <f t="shared" si="128"/>
        <v>Men Senior</v>
      </c>
      <c r="H1243" s="58" t="str">
        <f t="shared" si="129"/>
        <v>Mako</v>
      </c>
      <c r="I1243" s="92" t="s">
        <v>9</v>
      </c>
      <c r="J1243" s="92"/>
      <c r="K1243" s="92">
        <v>30</v>
      </c>
      <c r="L1243" s="91">
        <f t="shared" si="130"/>
        <v>0.5</v>
      </c>
      <c r="M1243" s="91">
        <f t="shared" si="131"/>
        <v>0.5</v>
      </c>
    </row>
    <row r="1244" spans="1:13" x14ac:dyDescent="0.2">
      <c r="A1244" s="60" t="s">
        <v>2043</v>
      </c>
      <c r="B1244" s="59">
        <v>44450</v>
      </c>
      <c r="C1244" s="60" t="s">
        <v>2044</v>
      </c>
      <c r="D1244" s="92" t="s">
        <v>550</v>
      </c>
      <c r="E1244" s="58" t="str">
        <f t="shared" si="126"/>
        <v>Sean</v>
      </c>
      <c r="F1244" s="58" t="str">
        <f t="shared" si="127"/>
        <v>Van Den Heuvel</v>
      </c>
      <c r="G1244" s="58" t="str">
        <f t="shared" si="128"/>
        <v>Men Veteran</v>
      </c>
      <c r="H1244" s="58" t="str">
        <f t="shared" si="129"/>
        <v>Seagull Angling Club</v>
      </c>
      <c r="I1244" s="92"/>
      <c r="J1244" s="92" t="s">
        <v>1355</v>
      </c>
      <c r="K1244" s="92">
        <v>142</v>
      </c>
      <c r="L1244" s="91">
        <f t="shared" si="130"/>
        <v>14.4</v>
      </c>
      <c r="M1244" s="91">
        <f t="shared" si="131"/>
        <v>14.4</v>
      </c>
    </row>
    <row r="1245" spans="1:13" x14ac:dyDescent="0.2">
      <c r="A1245" s="60" t="s">
        <v>2043</v>
      </c>
      <c r="B1245" s="59">
        <v>44450</v>
      </c>
      <c r="C1245" s="60" t="s">
        <v>2044</v>
      </c>
      <c r="D1245" s="92" t="s">
        <v>797</v>
      </c>
      <c r="E1245" s="58" t="str">
        <f t="shared" si="126"/>
        <v>Danie</v>
      </c>
      <c r="F1245" s="58" t="str">
        <f t="shared" si="127"/>
        <v>Smith</v>
      </c>
      <c r="G1245" s="58" t="str">
        <f t="shared" si="128"/>
        <v>Men Veteran</v>
      </c>
      <c r="H1245" s="58" t="str">
        <f t="shared" si="129"/>
        <v>Seagull Angling Club</v>
      </c>
      <c r="I1245" s="92"/>
      <c r="J1245" s="92" t="s">
        <v>1354</v>
      </c>
      <c r="K1245" s="92">
        <v>145</v>
      </c>
      <c r="L1245" s="91">
        <f t="shared" si="130"/>
        <v>40.6</v>
      </c>
      <c r="M1245" s="91">
        <f t="shared" si="131"/>
        <v>40.6</v>
      </c>
    </row>
    <row r="1246" spans="1:13" x14ac:dyDescent="0.2">
      <c r="A1246" s="60" t="s">
        <v>2043</v>
      </c>
      <c r="B1246" s="59">
        <v>44450</v>
      </c>
      <c r="C1246" s="60" t="s">
        <v>2044</v>
      </c>
      <c r="D1246" s="92" t="s">
        <v>1303</v>
      </c>
      <c r="E1246" s="58" t="str">
        <f t="shared" si="126"/>
        <v>Lian</v>
      </c>
      <c r="F1246" s="58" t="str">
        <f t="shared" si="127"/>
        <v>De Jager</v>
      </c>
      <c r="G1246" s="58" t="str">
        <f t="shared" si="128"/>
        <v>Men Senior</v>
      </c>
      <c r="H1246" s="58" t="str">
        <f t="shared" si="129"/>
        <v>Seagull Angling Club</v>
      </c>
      <c r="I1246" s="92"/>
      <c r="J1246" s="92" t="s">
        <v>1356</v>
      </c>
      <c r="K1246" s="92">
        <v>137</v>
      </c>
      <c r="L1246" s="91">
        <f t="shared" si="130"/>
        <v>11.1</v>
      </c>
      <c r="M1246" s="91">
        <f t="shared" si="131"/>
        <v>11.1</v>
      </c>
    </row>
    <row r="1247" spans="1:13" x14ac:dyDescent="0.2">
      <c r="A1247" s="60" t="s">
        <v>2043</v>
      </c>
      <c r="B1247" s="59">
        <v>44450</v>
      </c>
      <c r="C1247" s="60" t="s">
        <v>2044</v>
      </c>
      <c r="D1247" s="92" t="s">
        <v>1303</v>
      </c>
      <c r="E1247" s="58" t="str">
        <f t="shared" si="126"/>
        <v>Lian</v>
      </c>
      <c r="F1247" s="58" t="str">
        <f t="shared" si="127"/>
        <v>De Jager</v>
      </c>
      <c r="G1247" s="58" t="str">
        <f t="shared" si="128"/>
        <v>Men Senior</v>
      </c>
      <c r="H1247" s="58" t="str">
        <f t="shared" si="129"/>
        <v>Seagull Angling Club</v>
      </c>
      <c r="I1247" s="92" t="s">
        <v>19</v>
      </c>
      <c r="J1247" s="92"/>
      <c r="K1247" s="92">
        <v>49</v>
      </c>
      <c r="L1247" s="91">
        <f t="shared" si="130"/>
        <v>1.2</v>
      </c>
      <c r="M1247" s="91">
        <f t="shared" si="131"/>
        <v>1.2</v>
      </c>
    </row>
    <row r="1248" spans="1:13" x14ac:dyDescent="0.2">
      <c r="A1248" s="60" t="s">
        <v>2043</v>
      </c>
      <c r="B1248" s="59">
        <v>44450</v>
      </c>
      <c r="C1248" s="60" t="s">
        <v>2044</v>
      </c>
      <c r="D1248" s="92" t="s">
        <v>935</v>
      </c>
      <c r="E1248" s="58" t="str">
        <f t="shared" si="126"/>
        <v>Martin</v>
      </c>
      <c r="F1248" s="58" t="str">
        <f t="shared" si="127"/>
        <v>Gouws</v>
      </c>
      <c r="G1248" s="58" t="str">
        <f t="shared" si="128"/>
        <v>Men Senior</v>
      </c>
      <c r="H1248" s="58" t="str">
        <f t="shared" si="129"/>
        <v>Seagull Angling Club</v>
      </c>
      <c r="I1248" s="92"/>
      <c r="J1248" s="92" t="s">
        <v>1355</v>
      </c>
      <c r="K1248" s="92">
        <v>147</v>
      </c>
      <c r="L1248" s="91">
        <f t="shared" si="130"/>
        <v>16.2</v>
      </c>
      <c r="M1248" s="91">
        <f t="shared" si="131"/>
        <v>16.2</v>
      </c>
    </row>
    <row r="1249" spans="1:13" x14ac:dyDescent="0.2">
      <c r="A1249" s="60" t="s">
        <v>2043</v>
      </c>
      <c r="B1249" s="59">
        <v>44450</v>
      </c>
      <c r="C1249" s="60" t="s">
        <v>2044</v>
      </c>
      <c r="D1249" s="92" t="s">
        <v>601</v>
      </c>
      <c r="E1249" s="58" t="str">
        <f t="shared" si="126"/>
        <v>Tertius</v>
      </c>
      <c r="F1249" s="58" t="str">
        <f t="shared" si="127"/>
        <v>Potgieter</v>
      </c>
      <c r="G1249" s="58" t="str">
        <f t="shared" si="128"/>
        <v>Men Senior</v>
      </c>
      <c r="H1249" s="58" t="str">
        <f t="shared" si="129"/>
        <v>Seagull Angling Club</v>
      </c>
      <c r="I1249" s="92"/>
      <c r="J1249" s="92" t="s">
        <v>1356</v>
      </c>
      <c r="K1249" s="92">
        <v>133</v>
      </c>
      <c r="L1249" s="91">
        <f t="shared" si="130"/>
        <v>10</v>
      </c>
      <c r="M1249" s="91">
        <f t="shared" si="131"/>
        <v>10</v>
      </c>
    </row>
    <row r="1250" spans="1:13" x14ac:dyDescent="0.2">
      <c r="A1250" s="60" t="s">
        <v>2043</v>
      </c>
      <c r="B1250" s="59">
        <v>44450</v>
      </c>
      <c r="C1250" s="60" t="s">
        <v>2044</v>
      </c>
      <c r="D1250" s="92" t="s">
        <v>601</v>
      </c>
      <c r="E1250" s="58" t="str">
        <f t="shared" si="126"/>
        <v>Tertius</v>
      </c>
      <c r="F1250" s="58" t="str">
        <f t="shared" si="127"/>
        <v>Potgieter</v>
      </c>
      <c r="G1250" s="58" t="str">
        <f t="shared" si="128"/>
        <v>Men Senior</v>
      </c>
      <c r="H1250" s="58" t="str">
        <f t="shared" si="129"/>
        <v>Seagull Angling Club</v>
      </c>
      <c r="I1250" s="92"/>
      <c r="J1250" s="92" t="s">
        <v>1355</v>
      </c>
      <c r="K1250" s="92">
        <v>114</v>
      </c>
      <c r="L1250" s="91">
        <f t="shared" si="130"/>
        <v>6.8</v>
      </c>
      <c r="M1250" s="91">
        <f t="shared" si="131"/>
        <v>6.8</v>
      </c>
    </row>
    <row r="1251" spans="1:13" x14ac:dyDescent="0.2">
      <c r="A1251" s="60" t="s">
        <v>2043</v>
      </c>
      <c r="B1251" s="59">
        <v>44450</v>
      </c>
      <c r="C1251" s="60" t="s">
        <v>2044</v>
      </c>
      <c r="D1251" s="92" t="s">
        <v>1704</v>
      </c>
      <c r="E1251" s="58" t="str">
        <f t="shared" si="126"/>
        <v>Ivan</v>
      </c>
      <c r="F1251" s="58" t="str">
        <f t="shared" si="127"/>
        <v>Kotze</v>
      </c>
      <c r="G1251" s="58" t="str">
        <f t="shared" si="128"/>
        <v>Men Senior</v>
      </c>
      <c r="H1251" s="58" t="str">
        <f t="shared" si="129"/>
        <v>Seagull Angling Club</v>
      </c>
      <c r="I1251" s="92"/>
      <c r="J1251" s="92" t="s">
        <v>1355</v>
      </c>
      <c r="K1251" s="92">
        <v>152</v>
      </c>
      <c r="L1251" s="91">
        <f t="shared" si="130"/>
        <v>18.2</v>
      </c>
      <c r="M1251" s="91">
        <f t="shared" si="131"/>
        <v>18.2</v>
      </c>
    </row>
    <row r="1252" spans="1:13" x14ac:dyDescent="0.2">
      <c r="A1252" s="60" t="s">
        <v>2043</v>
      </c>
      <c r="B1252" s="59">
        <v>44450</v>
      </c>
      <c r="C1252" s="60" t="s">
        <v>2044</v>
      </c>
      <c r="D1252" s="92" t="s">
        <v>1704</v>
      </c>
      <c r="E1252" s="58" t="str">
        <f t="shared" si="126"/>
        <v>Ivan</v>
      </c>
      <c r="F1252" s="58" t="str">
        <f t="shared" si="127"/>
        <v>Kotze</v>
      </c>
      <c r="G1252" s="58" t="str">
        <f t="shared" si="128"/>
        <v>Men Senior</v>
      </c>
      <c r="H1252" s="58" t="str">
        <f t="shared" si="129"/>
        <v>Seagull Angling Club</v>
      </c>
      <c r="I1252" s="92"/>
      <c r="J1252" s="92" t="s">
        <v>1355</v>
      </c>
      <c r="K1252" s="92">
        <v>156</v>
      </c>
      <c r="L1252" s="91">
        <f t="shared" si="130"/>
        <v>19.899999999999999</v>
      </c>
      <c r="M1252" s="91">
        <f t="shared" si="131"/>
        <v>19.899999999999999</v>
      </c>
    </row>
    <row r="1253" spans="1:13" x14ac:dyDescent="0.2">
      <c r="A1253" s="60" t="s">
        <v>2043</v>
      </c>
      <c r="B1253" s="59">
        <v>44450</v>
      </c>
      <c r="C1253" s="60" t="s">
        <v>2044</v>
      </c>
      <c r="D1253" s="92" t="s">
        <v>1553</v>
      </c>
      <c r="E1253" s="58" t="str">
        <f t="shared" si="126"/>
        <v>Gerhard</v>
      </c>
      <c r="F1253" s="58" t="str">
        <f t="shared" si="127"/>
        <v>Van Niekerk</v>
      </c>
      <c r="G1253" s="58" t="str">
        <f t="shared" si="128"/>
        <v>Men Senior</v>
      </c>
      <c r="H1253" s="58" t="str">
        <f t="shared" si="129"/>
        <v>Seagull Angling Club</v>
      </c>
      <c r="I1253" s="92"/>
      <c r="J1253" s="92" t="s">
        <v>1355</v>
      </c>
      <c r="K1253" s="92">
        <v>152</v>
      </c>
      <c r="L1253" s="91">
        <f t="shared" si="130"/>
        <v>18.2</v>
      </c>
      <c r="M1253" s="91">
        <f t="shared" si="131"/>
        <v>18.2</v>
      </c>
    </row>
    <row r="1254" spans="1:13" x14ac:dyDescent="0.2">
      <c r="A1254" s="60" t="s">
        <v>2043</v>
      </c>
      <c r="B1254" s="59">
        <v>44450</v>
      </c>
      <c r="C1254" s="60" t="s">
        <v>2044</v>
      </c>
      <c r="D1254" s="92" t="s">
        <v>1553</v>
      </c>
      <c r="E1254" s="58" t="str">
        <f t="shared" si="126"/>
        <v>Gerhard</v>
      </c>
      <c r="F1254" s="58" t="str">
        <f t="shared" si="127"/>
        <v>Van Niekerk</v>
      </c>
      <c r="G1254" s="58" t="str">
        <f t="shared" si="128"/>
        <v>Men Senior</v>
      </c>
      <c r="H1254" s="58" t="str">
        <f t="shared" si="129"/>
        <v>Seagull Angling Club</v>
      </c>
      <c r="I1254" s="92"/>
      <c r="J1254" s="92" t="s">
        <v>1355</v>
      </c>
      <c r="K1254" s="92">
        <v>160</v>
      </c>
      <c r="L1254" s="91">
        <f t="shared" si="130"/>
        <v>21.7</v>
      </c>
      <c r="M1254" s="91">
        <f t="shared" si="131"/>
        <v>21.7</v>
      </c>
    </row>
    <row r="1255" spans="1:13" x14ac:dyDescent="0.2">
      <c r="A1255" s="60" t="s">
        <v>2043</v>
      </c>
      <c r="B1255" s="59">
        <v>44450</v>
      </c>
      <c r="C1255" s="60" t="s">
        <v>2044</v>
      </c>
      <c r="D1255" s="92" t="s">
        <v>1553</v>
      </c>
      <c r="E1255" s="58" t="str">
        <f t="shared" si="126"/>
        <v>Gerhard</v>
      </c>
      <c r="F1255" s="58" t="str">
        <f t="shared" si="127"/>
        <v>Van Niekerk</v>
      </c>
      <c r="G1255" s="58" t="str">
        <f t="shared" si="128"/>
        <v>Men Senior</v>
      </c>
      <c r="H1255" s="58" t="str">
        <f t="shared" si="129"/>
        <v>Seagull Angling Club</v>
      </c>
      <c r="I1255" s="92"/>
      <c r="J1255" s="92" t="s">
        <v>1355</v>
      </c>
      <c r="K1255" s="92">
        <v>124</v>
      </c>
      <c r="L1255" s="91">
        <f t="shared" si="130"/>
        <v>9.1</v>
      </c>
      <c r="M1255" s="91">
        <f t="shared" si="131"/>
        <v>9.1</v>
      </c>
    </row>
    <row r="1256" spans="1:13" x14ac:dyDescent="0.2">
      <c r="A1256" s="60" t="s">
        <v>2043</v>
      </c>
      <c r="B1256" s="59">
        <v>44450</v>
      </c>
      <c r="C1256" s="60" t="s">
        <v>2044</v>
      </c>
      <c r="D1256" s="92" t="s">
        <v>694</v>
      </c>
      <c r="E1256" s="58" t="str">
        <f t="shared" si="126"/>
        <v>Cecilia</v>
      </c>
      <c r="F1256" s="58" t="str">
        <f t="shared" si="127"/>
        <v>Brandt</v>
      </c>
      <c r="G1256" s="58" t="str">
        <f t="shared" si="128"/>
        <v>Ladies Senior</v>
      </c>
      <c r="H1256" s="58" t="str">
        <f t="shared" si="129"/>
        <v>Seagull Angling Club</v>
      </c>
      <c r="I1256" s="92"/>
      <c r="J1256" s="92" t="s">
        <v>1355</v>
      </c>
      <c r="K1256" s="92">
        <v>153</v>
      </c>
      <c r="L1256" s="91">
        <f t="shared" si="130"/>
        <v>18.600000000000001</v>
      </c>
      <c r="M1256" s="91">
        <f t="shared" si="131"/>
        <v>18.600000000000001</v>
      </c>
    </row>
    <row r="1257" spans="1:13" x14ac:dyDescent="0.2">
      <c r="A1257" s="60" t="s">
        <v>2043</v>
      </c>
      <c r="B1257" s="59">
        <v>44450</v>
      </c>
      <c r="C1257" s="60" t="s">
        <v>2044</v>
      </c>
      <c r="D1257" s="92" t="s">
        <v>767</v>
      </c>
      <c r="E1257" s="58" t="str">
        <f t="shared" si="126"/>
        <v>Andre</v>
      </c>
      <c r="F1257" s="58" t="str">
        <f t="shared" si="127"/>
        <v>Nel</v>
      </c>
      <c r="G1257" s="58" t="str">
        <f t="shared" si="128"/>
        <v>Men Senior</v>
      </c>
      <c r="H1257" s="58" t="str">
        <f t="shared" si="129"/>
        <v>Seagull Angling Club</v>
      </c>
      <c r="I1257" s="92"/>
      <c r="J1257" s="92"/>
      <c r="K1257" s="92"/>
      <c r="L1257" s="91" t="str">
        <f t="shared" si="130"/>
        <v/>
      </c>
      <c r="M1257" s="91" t="str">
        <f t="shared" si="131"/>
        <v/>
      </c>
    </row>
    <row r="1258" spans="1:13" x14ac:dyDescent="0.2">
      <c r="A1258" s="60" t="s">
        <v>2043</v>
      </c>
      <c r="B1258" s="59">
        <v>44450</v>
      </c>
      <c r="C1258" s="60" t="s">
        <v>2044</v>
      </c>
      <c r="D1258" s="92" t="s">
        <v>728</v>
      </c>
      <c r="E1258" s="58" t="str">
        <f t="shared" si="126"/>
        <v>Spyker</v>
      </c>
      <c r="F1258" s="58" t="str">
        <f t="shared" si="127"/>
        <v>Kruger</v>
      </c>
      <c r="G1258" s="58" t="str">
        <f t="shared" si="128"/>
        <v>Men Master</v>
      </c>
      <c r="H1258" s="58" t="str">
        <f t="shared" si="129"/>
        <v>Benguella</v>
      </c>
      <c r="I1258" s="92"/>
      <c r="J1258" s="92"/>
      <c r="K1258" s="92"/>
      <c r="L1258" s="91" t="str">
        <f t="shared" si="130"/>
        <v/>
      </c>
      <c r="M1258" s="91" t="str">
        <f t="shared" si="131"/>
        <v/>
      </c>
    </row>
    <row r="1259" spans="1:13" x14ac:dyDescent="0.2">
      <c r="A1259" s="60" t="s">
        <v>2043</v>
      </c>
      <c r="B1259" s="59">
        <v>44450</v>
      </c>
      <c r="C1259" s="60" t="s">
        <v>2044</v>
      </c>
      <c r="D1259" s="92" t="s">
        <v>730</v>
      </c>
      <c r="E1259" s="58" t="str">
        <f t="shared" si="126"/>
        <v>Bennie</v>
      </c>
      <c r="F1259" s="58" t="str">
        <f t="shared" si="127"/>
        <v>Gabrielsen</v>
      </c>
      <c r="G1259" s="58" t="str">
        <f t="shared" si="128"/>
        <v>Men Senior</v>
      </c>
      <c r="H1259" s="58" t="str">
        <f t="shared" si="129"/>
        <v>xBenguella</v>
      </c>
      <c r="I1259" s="92"/>
      <c r="J1259" s="92"/>
      <c r="K1259" s="92"/>
      <c r="L1259" s="91" t="str">
        <f t="shared" si="130"/>
        <v/>
      </c>
      <c r="M1259" s="91" t="str">
        <f t="shared" si="131"/>
        <v/>
      </c>
    </row>
    <row r="1260" spans="1:13" x14ac:dyDescent="0.2">
      <c r="A1260" s="60" t="s">
        <v>2043</v>
      </c>
      <c r="B1260" s="59">
        <v>44450</v>
      </c>
      <c r="C1260" s="60" t="s">
        <v>2044</v>
      </c>
      <c r="D1260" s="92" t="s">
        <v>562</v>
      </c>
      <c r="E1260" s="58" t="str">
        <f t="shared" si="126"/>
        <v>Piet</v>
      </c>
      <c r="F1260" s="58" t="str">
        <f t="shared" si="127"/>
        <v>Weitz</v>
      </c>
      <c r="G1260" s="58" t="str">
        <f t="shared" si="128"/>
        <v>Men Grand Masters</v>
      </c>
      <c r="H1260" s="58" t="str">
        <f t="shared" si="129"/>
        <v>Benguella</v>
      </c>
      <c r="I1260" s="92"/>
      <c r="J1260" s="92"/>
      <c r="K1260" s="92"/>
      <c r="L1260" s="91" t="str">
        <f t="shared" si="130"/>
        <v/>
      </c>
      <c r="M1260" s="91" t="str">
        <f t="shared" si="131"/>
        <v/>
      </c>
    </row>
    <row r="1261" spans="1:13" x14ac:dyDescent="0.2">
      <c r="A1261" s="60" t="s">
        <v>2043</v>
      </c>
      <c r="B1261" s="59">
        <v>44450</v>
      </c>
      <c r="C1261" s="60" t="s">
        <v>2044</v>
      </c>
      <c r="D1261" s="92" t="s">
        <v>716</v>
      </c>
      <c r="E1261" s="58" t="str">
        <f t="shared" si="126"/>
        <v>Paul</v>
      </c>
      <c r="F1261" s="58" t="str">
        <f t="shared" si="127"/>
        <v>Smit</v>
      </c>
      <c r="G1261" s="58" t="str">
        <f t="shared" si="128"/>
        <v>Men Grand Masters</v>
      </c>
      <c r="H1261" s="58" t="str">
        <f t="shared" si="129"/>
        <v>Benguella</v>
      </c>
      <c r="I1261" s="92"/>
      <c r="J1261" s="92"/>
      <c r="K1261" s="92"/>
      <c r="L1261" s="91" t="str">
        <f t="shared" si="130"/>
        <v/>
      </c>
      <c r="M1261" s="91" t="str">
        <f t="shared" si="131"/>
        <v/>
      </c>
    </row>
    <row r="1262" spans="1:13" x14ac:dyDescent="0.2">
      <c r="A1262" s="60" t="s">
        <v>2043</v>
      </c>
      <c r="B1262" s="59">
        <v>44450</v>
      </c>
      <c r="C1262" s="60" t="s">
        <v>2044</v>
      </c>
      <c r="D1262" s="92" t="s">
        <v>634</v>
      </c>
      <c r="E1262" s="58" t="str">
        <f t="shared" si="126"/>
        <v>Hennie</v>
      </c>
      <c r="F1262" s="58" t="str">
        <f t="shared" si="127"/>
        <v>Cloete</v>
      </c>
      <c r="G1262" s="58" t="str">
        <f t="shared" si="128"/>
        <v>Men Grand Masters</v>
      </c>
      <c r="H1262" s="58" t="str">
        <f t="shared" si="129"/>
        <v>Benguella</v>
      </c>
      <c r="I1262" s="92"/>
      <c r="J1262" s="92"/>
      <c r="K1262" s="92"/>
      <c r="L1262" s="91" t="str">
        <f t="shared" si="130"/>
        <v/>
      </c>
      <c r="M1262" s="91" t="str">
        <f t="shared" si="131"/>
        <v/>
      </c>
    </row>
    <row r="1263" spans="1:13" x14ac:dyDescent="0.2">
      <c r="A1263" s="60" t="s">
        <v>2043</v>
      </c>
      <c r="B1263" s="59">
        <v>44450</v>
      </c>
      <c r="C1263" s="60" t="s">
        <v>2044</v>
      </c>
      <c r="D1263" s="92" t="s">
        <v>1793</v>
      </c>
      <c r="E1263" s="58" t="str">
        <f t="shared" si="126"/>
        <v>Hendrik JNR</v>
      </c>
      <c r="F1263" s="58" t="str">
        <f t="shared" si="127"/>
        <v>Cloete</v>
      </c>
      <c r="G1263" s="58" t="str">
        <f t="shared" si="128"/>
        <v>Men Senior</v>
      </c>
      <c r="H1263" s="58" t="str">
        <f t="shared" si="129"/>
        <v>Benguella</v>
      </c>
      <c r="I1263" s="92"/>
      <c r="J1263" s="92"/>
      <c r="K1263" s="92"/>
      <c r="L1263" s="91" t="str">
        <f t="shared" si="130"/>
        <v/>
      </c>
      <c r="M1263" s="91" t="str">
        <f t="shared" si="131"/>
        <v/>
      </c>
    </row>
    <row r="1264" spans="1:13" x14ac:dyDescent="0.2">
      <c r="A1264" s="60" t="s">
        <v>2043</v>
      </c>
      <c r="B1264" s="59">
        <v>44450</v>
      </c>
      <c r="C1264" s="60" t="s">
        <v>2044</v>
      </c>
      <c r="D1264" s="92" t="s">
        <v>1041</v>
      </c>
      <c r="E1264" s="58" t="str">
        <f t="shared" si="126"/>
        <v>Louis</v>
      </c>
      <c r="F1264" s="58" t="str">
        <f t="shared" si="127"/>
        <v>Arangies</v>
      </c>
      <c r="G1264" s="58" t="str">
        <f t="shared" si="128"/>
        <v>Men Veteran</v>
      </c>
      <c r="H1264" s="58" t="str">
        <f t="shared" si="129"/>
        <v>Benguella</v>
      </c>
      <c r="I1264" s="92"/>
      <c r="J1264" s="92"/>
      <c r="K1264" s="92"/>
      <c r="L1264" s="91" t="str">
        <f t="shared" si="130"/>
        <v/>
      </c>
      <c r="M1264" s="91" t="str">
        <f t="shared" si="131"/>
        <v/>
      </c>
    </row>
    <row r="1265" spans="1:13" x14ac:dyDescent="0.2">
      <c r="A1265" s="60" t="s">
        <v>2043</v>
      </c>
      <c r="B1265" s="59">
        <v>44450</v>
      </c>
      <c r="C1265" s="60" t="s">
        <v>2044</v>
      </c>
      <c r="D1265" s="92" t="s">
        <v>1265</v>
      </c>
      <c r="E1265" s="58" t="str">
        <f t="shared" si="126"/>
        <v>Jean</v>
      </c>
      <c r="F1265" s="58" t="str">
        <f t="shared" si="127"/>
        <v>Visser</v>
      </c>
      <c r="G1265" s="58" t="str">
        <f t="shared" si="128"/>
        <v>Men Senior</v>
      </c>
      <c r="H1265" s="58" t="str">
        <f t="shared" si="129"/>
        <v>Benguella</v>
      </c>
      <c r="I1265" s="92"/>
      <c r="J1265" s="92"/>
      <c r="K1265" s="92"/>
      <c r="L1265" s="91" t="str">
        <f t="shared" si="130"/>
        <v/>
      </c>
      <c r="M1265" s="91" t="str">
        <f t="shared" si="131"/>
        <v/>
      </c>
    </row>
    <row r="1266" spans="1:13" x14ac:dyDescent="0.2">
      <c r="A1266" s="60" t="s">
        <v>2043</v>
      </c>
      <c r="B1266" s="59">
        <v>44450</v>
      </c>
      <c r="C1266" s="60" t="s">
        <v>2044</v>
      </c>
      <c r="D1266" s="92" t="s">
        <v>718</v>
      </c>
      <c r="E1266" s="58" t="str">
        <f t="shared" si="126"/>
        <v>Jaco</v>
      </c>
      <c r="F1266" s="58" t="str">
        <f t="shared" si="127"/>
        <v>Serfontein</v>
      </c>
      <c r="G1266" s="58" t="str">
        <f t="shared" si="128"/>
        <v>Men Veteran</v>
      </c>
      <c r="H1266" s="58" t="str">
        <f t="shared" si="129"/>
        <v>Benguella</v>
      </c>
      <c r="I1266" s="92"/>
      <c r="J1266" s="92"/>
      <c r="K1266" s="92"/>
      <c r="L1266" s="91" t="str">
        <f t="shared" si="130"/>
        <v/>
      </c>
      <c r="M1266" s="91" t="str">
        <f t="shared" si="131"/>
        <v/>
      </c>
    </row>
    <row r="1267" spans="1:13" x14ac:dyDescent="0.2">
      <c r="A1267" s="60" t="s">
        <v>2043</v>
      </c>
      <c r="B1267" s="59">
        <v>44450</v>
      </c>
      <c r="C1267" s="60" t="s">
        <v>2044</v>
      </c>
      <c r="D1267" s="92" t="s">
        <v>1390</v>
      </c>
      <c r="E1267" s="58" t="str">
        <f t="shared" si="126"/>
        <v>Lydia</v>
      </c>
      <c r="F1267" s="58" t="str">
        <f t="shared" si="127"/>
        <v>Cilliers</v>
      </c>
      <c r="G1267" s="58" t="str">
        <f t="shared" si="128"/>
        <v>Ladies Veteran</v>
      </c>
      <c r="H1267" s="58" t="str">
        <f t="shared" si="129"/>
        <v>Benguella</v>
      </c>
      <c r="I1267" s="92"/>
      <c r="J1267" s="92"/>
      <c r="K1267" s="92"/>
      <c r="L1267" s="91" t="str">
        <f t="shared" si="130"/>
        <v/>
      </c>
      <c r="M1267" s="91" t="str">
        <f t="shared" si="131"/>
        <v/>
      </c>
    </row>
    <row r="1268" spans="1:13" x14ac:dyDescent="0.2">
      <c r="A1268" s="60" t="s">
        <v>2043</v>
      </c>
      <c r="B1268" s="59">
        <v>44450</v>
      </c>
      <c r="C1268" s="60" t="s">
        <v>2044</v>
      </c>
      <c r="D1268" s="92" t="s">
        <v>719</v>
      </c>
      <c r="E1268" s="58" t="str">
        <f t="shared" si="126"/>
        <v>Nadia</v>
      </c>
      <c r="F1268" s="58" t="str">
        <f t="shared" si="127"/>
        <v>Steenkamp</v>
      </c>
      <c r="G1268" s="58" t="str">
        <f t="shared" si="128"/>
        <v>Ladies Veteran</v>
      </c>
      <c r="H1268" s="58" t="str">
        <f t="shared" si="129"/>
        <v>Benguella</v>
      </c>
      <c r="I1268" s="92"/>
      <c r="J1268" s="92" t="s">
        <v>1355</v>
      </c>
      <c r="K1268" s="92">
        <v>125</v>
      </c>
      <c r="L1268" s="91">
        <f t="shared" si="130"/>
        <v>9.3000000000000007</v>
      </c>
      <c r="M1268" s="91">
        <f t="shared" si="131"/>
        <v>9.3000000000000007</v>
      </c>
    </row>
    <row r="1269" spans="1:13" x14ac:dyDescent="0.2">
      <c r="A1269" s="60" t="s">
        <v>2043</v>
      </c>
      <c r="B1269" s="59">
        <v>44450</v>
      </c>
      <c r="C1269" s="60" t="s">
        <v>2044</v>
      </c>
      <c r="D1269" s="92" t="s">
        <v>1710</v>
      </c>
      <c r="E1269" s="58" t="str">
        <f t="shared" si="126"/>
        <v>Dries</v>
      </c>
      <c r="F1269" s="58" t="str">
        <f t="shared" si="127"/>
        <v>Van Zyl</v>
      </c>
      <c r="G1269" s="58" t="str">
        <f t="shared" si="128"/>
        <v>Men Senior</v>
      </c>
      <c r="H1269" s="58" t="str">
        <f t="shared" si="129"/>
        <v>Benguella</v>
      </c>
      <c r="I1269" s="92"/>
      <c r="J1269" s="92" t="s">
        <v>1355</v>
      </c>
      <c r="K1269" s="92">
        <v>158</v>
      </c>
      <c r="L1269" s="91">
        <f t="shared" si="130"/>
        <v>20.8</v>
      </c>
      <c r="M1269" s="91">
        <f t="shared" si="131"/>
        <v>20.8</v>
      </c>
    </row>
    <row r="1270" spans="1:13" x14ac:dyDescent="0.2">
      <c r="A1270" s="60" t="s">
        <v>2043</v>
      </c>
      <c r="B1270" s="59">
        <v>44450</v>
      </c>
      <c r="C1270" s="60" t="s">
        <v>2044</v>
      </c>
      <c r="D1270" s="92" t="s">
        <v>715</v>
      </c>
      <c r="E1270" s="58" t="str">
        <f t="shared" si="126"/>
        <v>Loandro</v>
      </c>
      <c r="F1270" s="58" t="str">
        <f t="shared" si="127"/>
        <v>Steenkamp</v>
      </c>
      <c r="G1270" s="58" t="str">
        <f t="shared" si="128"/>
        <v>Men Master</v>
      </c>
      <c r="H1270" s="58" t="str">
        <f t="shared" si="129"/>
        <v>Benguella</v>
      </c>
      <c r="I1270" s="92"/>
      <c r="J1270" s="92" t="s">
        <v>1355</v>
      </c>
      <c r="K1270" s="92">
        <v>120</v>
      </c>
      <c r="L1270" s="91">
        <f t="shared" si="130"/>
        <v>8.1</v>
      </c>
      <c r="M1270" s="91">
        <f t="shared" si="131"/>
        <v>8.1</v>
      </c>
    </row>
    <row r="1271" spans="1:13" x14ac:dyDescent="0.2">
      <c r="A1271" s="60" t="s">
        <v>2043</v>
      </c>
      <c r="B1271" s="59">
        <v>44450</v>
      </c>
      <c r="C1271" s="60" t="s">
        <v>2044</v>
      </c>
      <c r="D1271" s="92" t="s">
        <v>699</v>
      </c>
      <c r="E1271" s="58" t="str">
        <f t="shared" si="126"/>
        <v>Karel</v>
      </c>
      <c r="F1271" s="58" t="str">
        <f t="shared" si="127"/>
        <v>Van Der Bank</v>
      </c>
      <c r="G1271" s="58" t="str">
        <f t="shared" si="128"/>
        <v>Men Grand Masters</v>
      </c>
      <c r="H1271" s="58" t="str">
        <f t="shared" si="129"/>
        <v>Benguella</v>
      </c>
      <c r="I1271" s="92" t="s">
        <v>19</v>
      </c>
      <c r="J1271" s="92"/>
      <c r="K1271" s="92">
        <v>54</v>
      </c>
      <c r="L1271" s="91">
        <f t="shared" si="130"/>
        <v>1.6</v>
      </c>
      <c r="M1271" s="91">
        <f t="shared" si="131"/>
        <v>1.6</v>
      </c>
    </row>
    <row r="1272" spans="1:13" x14ac:dyDescent="0.2">
      <c r="A1272" s="60" t="s">
        <v>2043</v>
      </c>
      <c r="B1272" s="59">
        <v>44450</v>
      </c>
      <c r="C1272" s="60" t="s">
        <v>2044</v>
      </c>
      <c r="D1272" s="92" t="s">
        <v>591</v>
      </c>
      <c r="E1272" s="58" t="str">
        <f t="shared" si="126"/>
        <v>Deon</v>
      </c>
      <c r="F1272" s="58" t="str">
        <f t="shared" si="127"/>
        <v>Jacobs</v>
      </c>
      <c r="G1272" s="58" t="str">
        <f t="shared" si="128"/>
        <v>Men Grand Masters</v>
      </c>
      <c r="H1272" s="58" t="str">
        <f t="shared" si="129"/>
        <v>Benguella</v>
      </c>
      <c r="I1272" s="92"/>
      <c r="J1272" s="92" t="s">
        <v>1355</v>
      </c>
      <c r="K1272" s="92">
        <v>116</v>
      </c>
      <c r="L1272" s="91">
        <f t="shared" si="130"/>
        <v>7.2</v>
      </c>
      <c r="M1272" s="91">
        <f t="shared" si="131"/>
        <v>7.2</v>
      </c>
    </row>
    <row r="1273" spans="1:13" x14ac:dyDescent="0.2">
      <c r="A1273" s="60" t="s">
        <v>2043</v>
      </c>
      <c r="B1273" s="59">
        <v>44450</v>
      </c>
      <c r="C1273" s="60" t="s">
        <v>2044</v>
      </c>
      <c r="D1273" s="92" t="s">
        <v>591</v>
      </c>
      <c r="E1273" s="58" t="str">
        <f t="shared" si="126"/>
        <v>Deon</v>
      </c>
      <c r="F1273" s="58" t="str">
        <f t="shared" si="127"/>
        <v>Jacobs</v>
      </c>
      <c r="G1273" s="58" t="str">
        <f t="shared" si="128"/>
        <v>Men Grand Masters</v>
      </c>
      <c r="H1273" s="58" t="str">
        <f t="shared" si="129"/>
        <v>Benguella</v>
      </c>
      <c r="I1273" s="92"/>
      <c r="J1273" s="92" t="s">
        <v>1355</v>
      </c>
      <c r="K1273" s="92">
        <v>146</v>
      </c>
      <c r="L1273" s="91">
        <f t="shared" si="130"/>
        <v>15.9</v>
      </c>
      <c r="M1273" s="91">
        <f t="shared" si="131"/>
        <v>15.9</v>
      </c>
    </row>
    <row r="1274" spans="1:13" x14ac:dyDescent="0.2">
      <c r="A1274" s="60" t="s">
        <v>2043</v>
      </c>
      <c r="B1274" s="59">
        <v>44450</v>
      </c>
      <c r="C1274" s="60" t="s">
        <v>2044</v>
      </c>
      <c r="D1274" s="92" t="s">
        <v>591</v>
      </c>
      <c r="E1274" s="58" t="str">
        <f t="shared" si="126"/>
        <v>Deon</v>
      </c>
      <c r="F1274" s="58" t="str">
        <f t="shared" si="127"/>
        <v>Jacobs</v>
      </c>
      <c r="G1274" s="58" t="str">
        <f t="shared" si="128"/>
        <v>Men Grand Masters</v>
      </c>
      <c r="H1274" s="58" t="str">
        <f t="shared" si="129"/>
        <v>Benguella</v>
      </c>
      <c r="I1274" s="92"/>
      <c r="J1274" s="92" t="s">
        <v>1355</v>
      </c>
      <c r="K1274" s="92">
        <v>148</v>
      </c>
      <c r="L1274" s="91">
        <f t="shared" si="130"/>
        <v>16.600000000000001</v>
      </c>
      <c r="M1274" s="91">
        <f t="shared" si="131"/>
        <v>16.600000000000001</v>
      </c>
    </row>
    <row r="1275" spans="1:13" x14ac:dyDescent="0.2">
      <c r="A1275" s="60" t="s">
        <v>2043</v>
      </c>
      <c r="B1275" s="59">
        <v>44450</v>
      </c>
      <c r="C1275" s="60" t="s">
        <v>2044</v>
      </c>
      <c r="D1275" s="92" t="s">
        <v>825</v>
      </c>
      <c r="E1275" s="58" t="str">
        <f t="shared" si="126"/>
        <v>Chris</v>
      </c>
      <c r="F1275" s="58" t="str">
        <f t="shared" si="127"/>
        <v>Coetzee</v>
      </c>
      <c r="G1275" s="58" t="str">
        <f t="shared" si="128"/>
        <v>Men Grand Masters</v>
      </c>
      <c r="H1275" s="58" t="str">
        <f t="shared" si="129"/>
        <v>xBenguella</v>
      </c>
      <c r="I1275" s="92" t="s">
        <v>19</v>
      </c>
      <c r="J1275" s="92"/>
      <c r="K1275" s="92">
        <v>42</v>
      </c>
      <c r="L1275" s="91">
        <f t="shared" si="130"/>
        <v>0.8</v>
      </c>
      <c r="M1275" s="91">
        <f t="shared" si="131"/>
        <v>0.8</v>
      </c>
    </row>
    <row r="1276" spans="1:13" x14ac:dyDescent="0.2">
      <c r="A1276" s="60" t="s">
        <v>2043</v>
      </c>
      <c r="B1276" s="59">
        <v>44450</v>
      </c>
      <c r="C1276" s="60" t="s">
        <v>2044</v>
      </c>
      <c r="D1276" s="92" t="s">
        <v>1651</v>
      </c>
      <c r="E1276" s="58" t="str">
        <f t="shared" si="126"/>
        <v>Daniela</v>
      </c>
      <c r="F1276" s="58" t="str">
        <f t="shared" si="127"/>
        <v>Schmalzriedt</v>
      </c>
      <c r="G1276" s="58" t="str">
        <f t="shared" si="128"/>
        <v>Ladies Veteran</v>
      </c>
      <c r="H1276" s="58" t="str">
        <f t="shared" si="129"/>
        <v>Benguella</v>
      </c>
      <c r="I1276" s="92"/>
      <c r="J1276" s="92" t="s">
        <v>8</v>
      </c>
      <c r="K1276" s="92">
        <v>80</v>
      </c>
      <c r="L1276" s="91">
        <f t="shared" si="130"/>
        <v>4.0999999999999996</v>
      </c>
      <c r="M1276" s="91">
        <f t="shared" si="131"/>
        <v>4.0999999999999996</v>
      </c>
    </row>
    <row r="1277" spans="1:13" x14ac:dyDescent="0.2">
      <c r="A1277" s="60" t="s">
        <v>2043</v>
      </c>
      <c r="B1277" s="59">
        <v>44450</v>
      </c>
      <c r="C1277" s="60" t="s">
        <v>2044</v>
      </c>
      <c r="D1277" s="92" t="s">
        <v>1651</v>
      </c>
      <c r="E1277" s="58" t="str">
        <f t="shared" si="126"/>
        <v>Daniela</v>
      </c>
      <c r="F1277" s="58" t="str">
        <f t="shared" si="127"/>
        <v>Schmalzriedt</v>
      </c>
      <c r="G1277" s="58" t="str">
        <f t="shared" si="128"/>
        <v>Ladies Veteran</v>
      </c>
      <c r="H1277" s="58" t="str">
        <f t="shared" si="129"/>
        <v>Benguella</v>
      </c>
      <c r="I1277" s="92"/>
      <c r="J1277" s="92" t="s">
        <v>8</v>
      </c>
      <c r="K1277" s="92">
        <v>81</v>
      </c>
      <c r="L1277" s="91">
        <f t="shared" si="130"/>
        <v>4.2</v>
      </c>
      <c r="M1277" s="91">
        <f t="shared" si="131"/>
        <v>4.2</v>
      </c>
    </row>
    <row r="1278" spans="1:13" x14ac:dyDescent="0.2">
      <c r="A1278" s="60" t="s">
        <v>2043</v>
      </c>
      <c r="B1278" s="59">
        <v>44450</v>
      </c>
      <c r="C1278" s="60" t="s">
        <v>2044</v>
      </c>
      <c r="D1278" s="92" t="s">
        <v>1651</v>
      </c>
      <c r="E1278" s="58" t="str">
        <f t="shared" si="126"/>
        <v>Daniela</v>
      </c>
      <c r="F1278" s="58" t="str">
        <f t="shared" si="127"/>
        <v>Schmalzriedt</v>
      </c>
      <c r="G1278" s="58" t="str">
        <f t="shared" si="128"/>
        <v>Ladies Veteran</v>
      </c>
      <c r="H1278" s="58" t="str">
        <f t="shared" si="129"/>
        <v>Benguella</v>
      </c>
      <c r="I1278" s="92" t="s">
        <v>22</v>
      </c>
      <c r="J1278" s="92"/>
      <c r="K1278" s="92">
        <v>45</v>
      </c>
      <c r="L1278" s="91">
        <f t="shared" si="130"/>
        <v>1.2</v>
      </c>
      <c r="M1278" s="91">
        <f t="shared" si="131"/>
        <v>1.2</v>
      </c>
    </row>
    <row r="1279" spans="1:13" x14ac:dyDescent="0.2">
      <c r="A1279" s="60" t="s">
        <v>2043</v>
      </c>
      <c r="B1279" s="59">
        <v>44450</v>
      </c>
      <c r="C1279" s="60" t="s">
        <v>2044</v>
      </c>
      <c r="D1279" s="92" t="s">
        <v>1651</v>
      </c>
      <c r="E1279" s="58" t="str">
        <f t="shared" si="126"/>
        <v>Daniela</v>
      </c>
      <c r="F1279" s="58" t="str">
        <f t="shared" si="127"/>
        <v>Schmalzriedt</v>
      </c>
      <c r="G1279" s="58" t="str">
        <f t="shared" si="128"/>
        <v>Ladies Veteran</v>
      </c>
      <c r="H1279" s="58" t="str">
        <f t="shared" si="129"/>
        <v>Benguella</v>
      </c>
      <c r="I1279" s="92" t="s">
        <v>19</v>
      </c>
      <c r="J1279" s="92"/>
      <c r="K1279" s="92">
        <v>51</v>
      </c>
      <c r="L1279" s="91">
        <f t="shared" si="130"/>
        <v>1.4</v>
      </c>
      <c r="M1279" s="91">
        <f t="shared" si="131"/>
        <v>1.4</v>
      </c>
    </row>
    <row r="1280" spans="1:13" x14ac:dyDescent="0.2">
      <c r="A1280" s="60" t="s">
        <v>2043</v>
      </c>
      <c r="B1280" s="59">
        <v>44450</v>
      </c>
      <c r="C1280" s="60" t="s">
        <v>2044</v>
      </c>
      <c r="D1280" s="92" t="s">
        <v>1095</v>
      </c>
      <c r="E1280" s="58" t="str">
        <f t="shared" ref="E1280:E1303" si="132">IF(D1280="","",VLOOKUP(D1280,Master,3,FALSE))</f>
        <v>Harald</v>
      </c>
      <c r="F1280" s="58" t="str">
        <f t="shared" ref="F1280:F1303" si="133">IF(D1280="","",VLOOKUP(D1280,Master,4,FALSE))</f>
        <v>Piek</v>
      </c>
      <c r="G1280" s="58" t="str">
        <f t="shared" ref="G1280:G1303" si="134">IF(D1280="","",VLOOKUP(D1280,Master,5,FALSE))</f>
        <v>Men Veteran</v>
      </c>
      <c r="H1280" s="58" t="str">
        <f t="shared" ref="H1280:H1303" si="135">IF(D1280="","",VLOOKUP(D1280,Master,2,FALSE))</f>
        <v>Benguella</v>
      </c>
      <c r="I1280" s="92"/>
      <c r="J1280" s="92" t="s">
        <v>8</v>
      </c>
      <c r="K1280" s="92">
        <v>75</v>
      </c>
      <c r="L1280" s="91">
        <f t="shared" ref="L1280:L1303" si="136">IF(K1280="","",IF(I1280="",ROUND(HLOOKUP(J1280,kgList,K1280,FALSE),1),ROUND(HLOOKUP(I1280,kgList,K1280,FALSE),1)))</f>
        <v>3.4</v>
      </c>
      <c r="M1280" s="91">
        <f t="shared" ref="M1280:M1303" si="137">IF(L1280="","",IF(COUNTA(I1280:J1280)&gt;1,"Edible or Inedible",IF(COUNTA(I1280)=1,L1280*1,IF(COUNTA(J1280)=1,L1280*1,"ERROR"))))</f>
        <v>3.4</v>
      </c>
    </row>
    <row r="1281" spans="1:13" x14ac:dyDescent="0.2">
      <c r="A1281" s="60" t="s">
        <v>2043</v>
      </c>
      <c r="B1281" s="59">
        <v>44450</v>
      </c>
      <c r="C1281" s="60" t="s">
        <v>2044</v>
      </c>
      <c r="D1281" s="92" t="s">
        <v>1095</v>
      </c>
      <c r="E1281" s="58" t="str">
        <f t="shared" si="132"/>
        <v>Harald</v>
      </c>
      <c r="F1281" s="58" t="str">
        <f t="shared" si="133"/>
        <v>Piek</v>
      </c>
      <c r="G1281" s="58" t="str">
        <f t="shared" si="134"/>
        <v>Men Veteran</v>
      </c>
      <c r="H1281" s="58" t="str">
        <f t="shared" si="135"/>
        <v>Benguella</v>
      </c>
      <c r="I1281" s="92" t="s">
        <v>19</v>
      </c>
      <c r="J1281" s="92"/>
      <c r="K1281" s="92">
        <v>48</v>
      </c>
      <c r="L1281" s="91">
        <f t="shared" si="136"/>
        <v>1.1000000000000001</v>
      </c>
      <c r="M1281" s="91">
        <f t="shared" si="137"/>
        <v>1.1000000000000001</v>
      </c>
    </row>
    <row r="1282" spans="1:13" x14ac:dyDescent="0.2">
      <c r="A1282" s="60" t="s">
        <v>2043</v>
      </c>
      <c r="B1282" s="59">
        <v>44450</v>
      </c>
      <c r="C1282" s="60" t="s">
        <v>2044</v>
      </c>
      <c r="D1282" s="92" t="s">
        <v>530</v>
      </c>
      <c r="E1282" s="58" t="str">
        <f t="shared" si="132"/>
        <v>Etienne</v>
      </c>
      <c r="F1282" s="58" t="str">
        <f t="shared" si="133"/>
        <v>Stipp</v>
      </c>
      <c r="G1282" s="58" t="str">
        <f t="shared" si="134"/>
        <v>Men Master</v>
      </c>
      <c r="H1282" s="58" t="str">
        <f t="shared" si="135"/>
        <v>Benguella</v>
      </c>
      <c r="I1282" s="92"/>
      <c r="J1282" s="92" t="s">
        <v>1354</v>
      </c>
      <c r="K1282" s="92">
        <v>119</v>
      </c>
      <c r="L1282" s="91">
        <f t="shared" si="136"/>
        <v>21.2</v>
      </c>
      <c r="M1282" s="91">
        <f t="shared" si="137"/>
        <v>21.2</v>
      </c>
    </row>
    <row r="1283" spans="1:13" x14ac:dyDescent="0.2">
      <c r="A1283" s="60" t="s">
        <v>2043</v>
      </c>
      <c r="B1283" s="59">
        <v>44450</v>
      </c>
      <c r="C1283" s="60" t="s">
        <v>2044</v>
      </c>
      <c r="D1283" s="92" t="s">
        <v>573</v>
      </c>
      <c r="E1283" s="58" t="str">
        <f t="shared" si="132"/>
        <v>Marina</v>
      </c>
      <c r="F1283" s="58" t="str">
        <f t="shared" si="133"/>
        <v>Kruger</v>
      </c>
      <c r="G1283" s="58" t="str">
        <f t="shared" si="134"/>
        <v>Ladies Master</v>
      </c>
      <c r="H1283" s="58" t="str">
        <f t="shared" si="135"/>
        <v>Benguella</v>
      </c>
      <c r="I1283" s="92"/>
      <c r="J1283" s="92" t="s">
        <v>8</v>
      </c>
      <c r="K1283" s="92">
        <v>81</v>
      </c>
      <c r="L1283" s="91">
        <f t="shared" si="136"/>
        <v>4.2</v>
      </c>
      <c r="M1283" s="91">
        <f t="shared" si="137"/>
        <v>4.2</v>
      </c>
    </row>
    <row r="1284" spans="1:13" x14ac:dyDescent="0.2">
      <c r="A1284" s="60" t="s">
        <v>2043</v>
      </c>
      <c r="B1284" s="59">
        <v>44450</v>
      </c>
      <c r="C1284" s="60" t="s">
        <v>2044</v>
      </c>
      <c r="D1284" s="92" t="s">
        <v>570</v>
      </c>
      <c r="E1284" s="58" t="str">
        <f t="shared" si="132"/>
        <v>Herbert</v>
      </c>
      <c r="F1284" s="58" t="str">
        <f t="shared" si="133"/>
        <v>Van Niekerk</v>
      </c>
      <c r="G1284" s="58" t="str">
        <f t="shared" si="134"/>
        <v>Men Master</v>
      </c>
      <c r="H1284" s="58" t="str">
        <f t="shared" si="135"/>
        <v>Seagull Angling Club</v>
      </c>
      <c r="I1284" s="92"/>
      <c r="J1284" s="92" t="s">
        <v>1355</v>
      </c>
      <c r="K1284" s="92">
        <v>105</v>
      </c>
      <c r="L1284" s="91">
        <f t="shared" si="136"/>
        <v>5.0999999999999996</v>
      </c>
      <c r="M1284" s="91">
        <f t="shared" si="137"/>
        <v>5.0999999999999996</v>
      </c>
    </row>
    <row r="1285" spans="1:13" x14ac:dyDescent="0.2">
      <c r="A1285" s="60" t="s">
        <v>2043</v>
      </c>
      <c r="B1285" s="59">
        <v>44450</v>
      </c>
      <c r="C1285" s="60" t="s">
        <v>2044</v>
      </c>
      <c r="D1285" s="92" t="s">
        <v>545</v>
      </c>
      <c r="E1285" s="58" t="str">
        <f t="shared" si="132"/>
        <v>Chrisjan</v>
      </c>
      <c r="F1285" s="58" t="str">
        <f t="shared" si="133"/>
        <v>Potgieter</v>
      </c>
      <c r="G1285" s="58" t="str">
        <f t="shared" si="134"/>
        <v>Men Senior</v>
      </c>
      <c r="H1285" s="58" t="str">
        <f t="shared" si="135"/>
        <v>Seagull Angling Club</v>
      </c>
      <c r="I1285" s="92"/>
      <c r="J1285" s="92" t="s">
        <v>1355</v>
      </c>
      <c r="K1285" s="92">
        <v>129</v>
      </c>
      <c r="L1285" s="91">
        <f t="shared" si="136"/>
        <v>10.4</v>
      </c>
      <c r="M1285" s="91">
        <f t="shared" si="137"/>
        <v>10.4</v>
      </c>
    </row>
    <row r="1286" spans="1:13" x14ac:dyDescent="0.2">
      <c r="A1286" s="60" t="s">
        <v>2043</v>
      </c>
      <c r="B1286" s="59">
        <v>44450</v>
      </c>
      <c r="C1286" s="60" t="s">
        <v>2044</v>
      </c>
      <c r="D1286" s="92" t="s">
        <v>545</v>
      </c>
      <c r="E1286" s="58" t="str">
        <f t="shared" si="132"/>
        <v>Chrisjan</v>
      </c>
      <c r="F1286" s="58" t="str">
        <f t="shared" si="133"/>
        <v>Potgieter</v>
      </c>
      <c r="G1286" s="58" t="str">
        <f t="shared" si="134"/>
        <v>Men Senior</v>
      </c>
      <c r="H1286" s="58" t="str">
        <f t="shared" si="135"/>
        <v>Seagull Angling Club</v>
      </c>
      <c r="I1286" s="92"/>
      <c r="J1286" s="92" t="s">
        <v>1354</v>
      </c>
      <c r="K1286" s="92">
        <v>121</v>
      </c>
      <c r="L1286" s="91">
        <f t="shared" si="136"/>
        <v>22.4</v>
      </c>
      <c r="M1286" s="91">
        <f t="shared" si="137"/>
        <v>22.4</v>
      </c>
    </row>
    <row r="1287" spans="1:13" x14ac:dyDescent="0.2">
      <c r="A1287" s="60" t="s">
        <v>2043</v>
      </c>
      <c r="B1287" s="59">
        <v>44450</v>
      </c>
      <c r="C1287" s="60" t="s">
        <v>2044</v>
      </c>
      <c r="D1287" s="92" t="s">
        <v>1305</v>
      </c>
      <c r="E1287" s="58" t="str">
        <f t="shared" si="132"/>
        <v>Gerhardus</v>
      </c>
      <c r="F1287" s="58" t="str">
        <f t="shared" si="133"/>
        <v>Louw</v>
      </c>
      <c r="G1287" s="58" t="str">
        <f t="shared" si="134"/>
        <v>Men Senior</v>
      </c>
      <c r="H1287" s="58" t="str">
        <f t="shared" si="135"/>
        <v>xSeagull Angling Club</v>
      </c>
      <c r="I1287" s="92"/>
      <c r="J1287" s="92"/>
      <c r="K1287" s="92"/>
      <c r="L1287" s="91" t="str">
        <f t="shared" si="136"/>
        <v/>
      </c>
      <c r="M1287" s="91" t="str">
        <f t="shared" si="137"/>
        <v/>
      </c>
    </row>
    <row r="1288" spans="1:13" x14ac:dyDescent="0.2">
      <c r="A1288" s="60" t="s">
        <v>2043</v>
      </c>
      <c r="B1288" s="59">
        <v>44450</v>
      </c>
      <c r="C1288" s="60" t="s">
        <v>2044</v>
      </c>
      <c r="D1288" s="92" t="s">
        <v>653</v>
      </c>
      <c r="E1288" s="58" t="str">
        <f t="shared" si="132"/>
        <v>Francois</v>
      </c>
      <c r="F1288" s="58" t="str">
        <f t="shared" si="133"/>
        <v>Lottering</v>
      </c>
      <c r="G1288" s="58" t="str">
        <f t="shared" si="134"/>
        <v>Men Senior</v>
      </c>
      <c r="H1288" s="58" t="str">
        <f t="shared" si="135"/>
        <v>Seagull Angling Club</v>
      </c>
      <c r="I1288" s="92" t="s">
        <v>19</v>
      </c>
      <c r="J1288" s="92"/>
      <c r="K1288" s="92">
        <v>61</v>
      </c>
      <c r="L1288" s="91">
        <f t="shared" si="136"/>
        <v>2.2999999999999998</v>
      </c>
      <c r="M1288" s="91">
        <f t="shared" si="137"/>
        <v>2.2999999999999998</v>
      </c>
    </row>
    <row r="1289" spans="1:13" x14ac:dyDescent="0.2">
      <c r="A1289" s="60" t="s">
        <v>2043</v>
      </c>
      <c r="B1289" s="59">
        <v>44450</v>
      </c>
      <c r="C1289" s="60" t="s">
        <v>2044</v>
      </c>
      <c r="D1289" s="92" t="s">
        <v>629</v>
      </c>
      <c r="E1289" s="58" t="str">
        <f t="shared" si="132"/>
        <v>Pieter</v>
      </c>
      <c r="F1289" s="58" t="str">
        <f t="shared" si="133"/>
        <v>van Aarde</v>
      </c>
      <c r="G1289" s="58" t="str">
        <f t="shared" si="134"/>
        <v>Men Senior</v>
      </c>
      <c r="H1289" s="58" t="str">
        <f t="shared" si="135"/>
        <v>Seagull Angling Club</v>
      </c>
      <c r="I1289" s="92"/>
      <c r="J1289" s="92"/>
      <c r="K1289" s="92"/>
      <c r="L1289" s="91" t="str">
        <f t="shared" si="136"/>
        <v/>
      </c>
      <c r="M1289" s="91" t="str">
        <f t="shared" si="137"/>
        <v/>
      </c>
    </row>
    <row r="1290" spans="1:13" x14ac:dyDescent="0.2">
      <c r="A1290" s="60" t="s">
        <v>2043</v>
      </c>
      <c r="B1290" s="59">
        <v>44450</v>
      </c>
      <c r="C1290" s="60" t="s">
        <v>2044</v>
      </c>
      <c r="D1290" s="92" t="s">
        <v>578</v>
      </c>
      <c r="E1290" s="58" t="str">
        <f t="shared" si="132"/>
        <v>Richard</v>
      </c>
      <c r="F1290" s="58" t="str">
        <f t="shared" si="133"/>
        <v>Kotze</v>
      </c>
      <c r="G1290" s="58" t="str">
        <f t="shared" si="134"/>
        <v>Men Grand Masters</v>
      </c>
      <c r="H1290" s="58" t="str">
        <f t="shared" si="135"/>
        <v>Seagull Angling Club</v>
      </c>
      <c r="I1290" s="92" t="s">
        <v>9</v>
      </c>
      <c r="J1290" s="92"/>
      <c r="K1290" s="92">
        <v>35</v>
      </c>
      <c r="L1290" s="91">
        <f t="shared" si="136"/>
        <v>0.8</v>
      </c>
      <c r="M1290" s="91">
        <f t="shared" si="137"/>
        <v>0.8</v>
      </c>
    </row>
    <row r="1291" spans="1:13" x14ac:dyDescent="0.2">
      <c r="A1291" s="60" t="s">
        <v>2043</v>
      </c>
      <c r="B1291" s="59">
        <v>44450</v>
      </c>
      <c r="C1291" s="60" t="s">
        <v>2044</v>
      </c>
      <c r="D1291" s="92" t="s">
        <v>578</v>
      </c>
      <c r="E1291" s="58" t="str">
        <f t="shared" si="132"/>
        <v>Richard</v>
      </c>
      <c r="F1291" s="58" t="str">
        <f t="shared" si="133"/>
        <v>Kotze</v>
      </c>
      <c r="G1291" s="58" t="str">
        <f t="shared" si="134"/>
        <v>Men Grand Masters</v>
      </c>
      <c r="H1291" s="58" t="str">
        <f t="shared" si="135"/>
        <v>Seagull Angling Club</v>
      </c>
      <c r="I1291" s="92" t="s">
        <v>9</v>
      </c>
      <c r="J1291" s="92"/>
      <c r="K1291" s="92">
        <v>35</v>
      </c>
      <c r="L1291" s="91">
        <f t="shared" si="136"/>
        <v>0.8</v>
      </c>
      <c r="M1291" s="91">
        <f t="shared" si="137"/>
        <v>0.8</v>
      </c>
    </row>
    <row r="1292" spans="1:13" x14ac:dyDescent="0.2">
      <c r="A1292" s="60" t="s">
        <v>2043</v>
      </c>
      <c r="B1292" s="59">
        <v>44450</v>
      </c>
      <c r="C1292" s="60" t="s">
        <v>2044</v>
      </c>
      <c r="D1292" s="92" t="s">
        <v>647</v>
      </c>
      <c r="E1292" s="58" t="str">
        <f t="shared" si="132"/>
        <v>Alex</v>
      </c>
      <c r="F1292" s="58" t="str">
        <f t="shared" si="133"/>
        <v>Thompson</v>
      </c>
      <c r="G1292" s="58" t="str">
        <f t="shared" si="134"/>
        <v>Men Master</v>
      </c>
      <c r="H1292" s="58" t="str">
        <f t="shared" si="135"/>
        <v>Seagull Angling Club</v>
      </c>
      <c r="I1292" s="92"/>
      <c r="J1292" s="92" t="s">
        <v>1335</v>
      </c>
      <c r="K1292" s="92">
        <v>78</v>
      </c>
      <c r="L1292" s="91">
        <f t="shared" si="136"/>
        <v>22.8</v>
      </c>
      <c r="M1292" s="91">
        <f t="shared" si="137"/>
        <v>22.8</v>
      </c>
    </row>
    <row r="1293" spans="1:13" x14ac:dyDescent="0.2">
      <c r="A1293" s="60" t="s">
        <v>2043</v>
      </c>
      <c r="B1293" s="59">
        <v>44450</v>
      </c>
      <c r="C1293" s="60" t="s">
        <v>2044</v>
      </c>
      <c r="D1293" s="92" t="s">
        <v>647</v>
      </c>
      <c r="E1293" s="58" t="str">
        <f t="shared" si="132"/>
        <v>Alex</v>
      </c>
      <c r="F1293" s="58" t="str">
        <f t="shared" si="133"/>
        <v>Thompson</v>
      </c>
      <c r="G1293" s="58" t="str">
        <f t="shared" si="134"/>
        <v>Men Master</v>
      </c>
      <c r="H1293" s="58" t="str">
        <f t="shared" si="135"/>
        <v>Seagull Angling Club</v>
      </c>
      <c r="I1293" s="92"/>
      <c r="J1293" s="92" t="s">
        <v>1355</v>
      </c>
      <c r="K1293" s="92">
        <v>148</v>
      </c>
      <c r="L1293" s="91">
        <f t="shared" si="136"/>
        <v>16.600000000000001</v>
      </c>
      <c r="M1293" s="91">
        <f t="shared" si="137"/>
        <v>16.600000000000001</v>
      </c>
    </row>
    <row r="1294" spans="1:13" x14ac:dyDescent="0.2">
      <c r="A1294" s="60" t="s">
        <v>2043</v>
      </c>
      <c r="B1294" s="59">
        <v>44450</v>
      </c>
      <c r="C1294" s="60" t="s">
        <v>2044</v>
      </c>
      <c r="D1294" s="92" t="s">
        <v>619</v>
      </c>
      <c r="E1294" s="58" t="str">
        <f t="shared" si="132"/>
        <v xml:space="preserve">Joe </v>
      </c>
      <c r="F1294" s="58" t="str">
        <f t="shared" si="133"/>
        <v>Herman</v>
      </c>
      <c r="G1294" s="58" t="str">
        <f t="shared" si="134"/>
        <v>Men Senior</v>
      </c>
      <c r="H1294" s="58" t="str">
        <f t="shared" si="135"/>
        <v>Orca Angling Club</v>
      </c>
      <c r="I1294" s="92"/>
      <c r="J1294" s="92" t="s">
        <v>1356</v>
      </c>
      <c r="K1294" s="92">
        <v>128</v>
      </c>
      <c r="L1294" s="91">
        <f t="shared" si="136"/>
        <v>8.8000000000000007</v>
      </c>
      <c r="M1294" s="91">
        <f t="shared" si="137"/>
        <v>8.8000000000000007</v>
      </c>
    </row>
    <row r="1295" spans="1:13" x14ac:dyDescent="0.2">
      <c r="A1295" s="60" t="s">
        <v>2043</v>
      </c>
      <c r="B1295" s="59">
        <v>44450</v>
      </c>
      <c r="C1295" s="60" t="s">
        <v>2044</v>
      </c>
      <c r="D1295" s="92" t="s">
        <v>619</v>
      </c>
      <c r="E1295" s="58" t="str">
        <f t="shared" si="132"/>
        <v xml:space="preserve">Joe </v>
      </c>
      <c r="F1295" s="58" t="str">
        <f t="shared" si="133"/>
        <v>Herman</v>
      </c>
      <c r="G1295" s="58" t="str">
        <f t="shared" si="134"/>
        <v>Men Senior</v>
      </c>
      <c r="H1295" s="58" t="str">
        <f t="shared" si="135"/>
        <v>Orca Angling Club</v>
      </c>
      <c r="I1295" s="92"/>
      <c r="J1295" s="92" t="s">
        <v>1355</v>
      </c>
      <c r="K1295" s="92">
        <v>88</v>
      </c>
      <c r="L1295" s="91">
        <f t="shared" si="136"/>
        <v>2.8</v>
      </c>
      <c r="M1295" s="91">
        <f t="shared" si="137"/>
        <v>2.8</v>
      </c>
    </row>
    <row r="1296" spans="1:13" x14ac:dyDescent="0.2">
      <c r="A1296" s="60" t="s">
        <v>2043</v>
      </c>
      <c r="B1296" s="59">
        <v>44450</v>
      </c>
      <c r="C1296" s="60" t="s">
        <v>2044</v>
      </c>
      <c r="D1296" s="92" t="s">
        <v>619</v>
      </c>
      <c r="E1296" s="58" t="str">
        <f t="shared" si="132"/>
        <v xml:space="preserve">Joe </v>
      </c>
      <c r="F1296" s="58" t="str">
        <f t="shared" si="133"/>
        <v>Herman</v>
      </c>
      <c r="G1296" s="58" t="str">
        <f t="shared" si="134"/>
        <v>Men Senior</v>
      </c>
      <c r="H1296" s="58" t="str">
        <f t="shared" si="135"/>
        <v>Orca Angling Club</v>
      </c>
      <c r="I1296" s="92"/>
      <c r="J1296" s="92" t="s">
        <v>1355</v>
      </c>
      <c r="K1296" s="92">
        <v>140</v>
      </c>
      <c r="L1296" s="91">
        <f t="shared" si="136"/>
        <v>13.7</v>
      </c>
      <c r="M1296" s="91">
        <f t="shared" si="137"/>
        <v>13.7</v>
      </c>
    </row>
    <row r="1297" spans="1:13" x14ac:dyDescent="0.2">
      <c r="A1297" s="60" t="s">
        <v>2043</v>
      </c>
      <c r="B1297" s="59">
        <v>44450</v>
      </c>
      <c r="C1297" s="60" t="s">
        <v>2044</v>
      </c>
      <c r="D1297" s="92" t="s">
        <v>619</v>
      </c>
      <c r="E1297" s="58" t="str">
        <f t="shared" si="132"/>
        <v xml:space="preserve">Joe </v>
      </c>
      <c r="F1297" s="58" t="str">
        <f t="shared" si="133"/>
        <v>Herman</v>
      </c>
      <c r="G1297" s="58" t="str">
        <f t="shared" si="134"/>
        <v>Men Senior</v>
      </c>
      <c r="H1297" s="58" t="str">
        <f t="shared" si="135"/>
        <v>Orca Angling Club</v>
      </c>
      <c r="I1297" s="92"/>
      <c r="J1297" s="92" t="s">
        <v>1355</v>
      </c>
      <c r="K1297" s="92">
        <v>117</v>
      </c>
      <c r="L1297" s="91">
        <f t="shared" si="136"/>
        <v>7.4</v>
      </c>
      <c r="M1297" s="91">
        <f t="shared" si="137"/>
        <v>7.4</v>
      </c>
    </row>
    <row r="1298" spans="1:13" x14ac:dyDescent="0.2">
      <c r="A1298" s="60" t="s">
        <v>2043</v>
      </c>
      <c r="B1298" s="59">
        <v>44450</v>
      </c>
      <c r="C1298" s="60" t="s">
        <v>2044</v>
      </c>
      <c r="D1298" s="92" t="s">
        <v>619</v>
      </c>
      <c r="E1298" s="58" t="str">
        <f t="shared" si="132"/>
        <v xml:space="preserve">Joe </v>
      </c>
      <c r="F1298" s="58" t="str">
        <f t="shared" si="133"/>
        <v>Herman</v>
      </c>
      <c r="G1298" s="58" t="str">
        <f t="shared" si="134"/>
        <v>Men Senior</v>
      </c>
      <c r="H1298" s="58" t="str">
        <f t="shared" si="135"/>
        <v>Orca Angling Club</v>
      </c>
      <c r="I1298" s="92"/>
      <c r="J1298" s="92" t="s">
        <v>1355</v>
      </c>
      <c r="K1298" s="92">
        <v>145</v>
      </c>
      <c r="L1298" s="91">
        <f t="shared" si="136"/>
        <v>15.5</v>
      </c>
      <c r="M1298" s="91">
        <f t="shared" si="137"/>
        <v>15.5</v>
      </c>
    </row>
    <row r="1299" spans="1:13" x14ac:dyDescent="0.2">
      <c r="A1299" s="60" t="s">
        <v>2043</v>
      </c>
      <c r="B1299" s="59">
        <v>44450</v>
      </c>
      <c r="C1299" s="60" t="s">
        <v>2044</v>
      </c>
      <c r="D1299" s="92" t="s">
        <v>619</v>
      </c>
      <c r="E1299" s="58" t="str">
        <f t="shared" si="132"/>
        <v xml:space="preserve">Joe </v>
      </c>
      <c r="F1299" s="58" t="str">
        <f t="shared" si="133"/>
        <v>Herman</v>
      </c>
      <c r="G1299" s="58" t="str">
        <f t="shared" si="134"/>
        <v>Men Senior</v>
      </c>
      <c r="H1299" s="58" t="str">
        <f t="shared" si="135"/>
        <v>Orca Angling Club</v>
      </c>
      <c r="I1299" s="92"/>
      <c r="J1299" s="92" t="s">
        <v>1355</v>
      </c>
      <c r="K1299" s="92">
        <v>145</v>
      </c>
      <c r="L1299" s="91">
        <f t="shared" si="136"/>
        <v>15.5</v>
      </c>
      <c r="M1299" s="91">
        <f t="shared" si="137"/>
        <v>15.5</v>
      </c>
    </row>
    <row r="1300" spans="1:13" x14ac:dyDescent="0.2">
      <c r="A1300" s="60" t="s">
        <v>2043</v>
      </c>
      <c r="B1300" s="59">
        <v>44450</v>
      </c>
      <c r="C1300" s="60" t="s">
        <v>2044</v>
      </c>
      <c r="D1300" s="92" t="s">
        <v>619</v>
      </c>
      <c r="E1300" s="58" t="str">
        <f t="shared" si="132"/>
        <v xml:space="preserve">Joe </v>
      </c>
      <c r="F1300" s="58" t="str">
        <f t="shared" si="133"/>
        <v>Herman</v>
      </c>
      <c r="G1300" s="58" t="str">
        <f t="shared" si="134"/>
        <v>Men Senior</v>
      </c>
      <c r="H1300" s="58" t="str">
        <f t="shared" si="135"/>
        <v>Orca Angling Club</v>
      </c>
      <c r="I1300" s="92"/>
      <c r="J1300" s="92" t="s">
        <v>1355</v>
      </c>
      <c r="K1300" s="92">
        <v>147</v>
      </c>
      <c r="L1300" s="91">
        <f t="shared" si="136"/>
        <v>16.2</v>
      </c>
      <c r="M1300" s="91">
        <f t="shared" si="137"/>
        <v>16.2</v>
      </c>
    </row>
    <row r="1301" spans="1:13" x14ac:dyDescent="0.2">
      <c r="A1301" s="60" t="s">
        <v>2043</v>
      </c>
      <c r="B1301" s="59">
        <v>44450</v>
      </c>
      <c r="C1301" s="60" t="s">
        <v>2044</v>
      </c>
      <c r="D1301" s="92" t="s">
        <v>619</v>
      </c>
      <c r="E1301" s="58" t="str">
        <f t="shared" si="132"/>
        <v xml:space="preserve">Joe </v>
      </c>
      <c r="F1301" s="58" t="str">
        <f t="shared" si="133"/>
        <v>Herman</v>
      </c>
      <c r="G1301" s="58" t="str">
        <f t="shared" si="134"/>
        <v>Men Senior</v>
      </c>
      <c r="H1301" s="58" t="str">
        <f t="shared" si="135"/>
        <v>Orca Angling Club</v>
      </c>
      <c r="I1301" s="92"/>
      <c r="J1301" s="92" t="s">
        <v>1355</v>
      </c>
      <c r="K1301" s="92">
        <v>161</v>
      </c>
      <c r="L1301" s="91">
        <f t="shared" si="136"/>
        <v>22.2</v>
      </c>
      <c r="M1301" s="91">
        <f t="shared" si="137"/>
        <v>22.2</v>
      </c>
    </row>
    <row r="1302" spans="1:13" x14ac:dyDescent="0.2">
      <c r="A1302" s="60" t="s">
        <v>2043</v>
      </c>
      <c r="B1302" s="59">
        <v>44450</v>
      </c>
      <c r="C1302" s="60" t="s">
        <v>2044</v>
      </c>
      <c r="D1302" s="92" t="s">
        <v>507</v>
      </c>
      <c r="E1302" s="58" t="str">
        <f t="shared" si="132"/>
        <v>Brian</v>
      </c>
      <c r="F1302" s="58" t="str">
        <f t="shared" si="133"/>
        <v>Curtis</v>
      </c>
      <c r="G1302" s="58" t="str">
        <f t="shared" si="134"/>
        <v>Men Senior</v>
      </c>
      <c r="H1302" s="58" t="str">
        <f t="shared" si="135"/>
        <v>Orca Angling Club</v>
      </c>
      <c r="I1302" s="92"/>
      <c r="J1302" s="92" t="s">
        <v>1355</v>
      </c>
      <c r="K1302" s="92">
        <v>146</v>
      </c>
      <c r="L1302" s="91">
        <f t="shared" si="136"/>
        <v>15.9</v>
      </c>
      <c r="M1302" s="91">
        <f t="shared" si="137"/>
        <v>15.9</v>
      </c>
    </row>
    <row r="1303" spans="1:13" x14ac:dyDescent="0.2">
      <c r="A1303" s="60" t="s">
        <v>2043</v>
      </c>
      <c r="B1303" s="59">
        <v>44450</v>
      </c>
      <c r="C1303" s="60" t="s">
        <v>2044</v>
      </c>
      <c r="D1303" s="92" t="s">
        <v>507</v>
      </c>
      <c r="E1303" s="58" t="str">
        <f t="shared" si="132"/>
        <v>Brian</v>
      </c>
      <c r="F1303" s="58" t="str">
        <f t="shared" si="133"/>
        <v>Curtis</v>
      </c>
      <c r="G1303" s="58" t="str">
        <f t="shared" si="134"/>
        <v>Men Senior</v>
      </c>
      <c r="H1303" s="58" t="str">
        <f t="shared" si="135"/>
        <v>Orca Angling Club</v>
      </c>
      <c r="I1303" s="92"/>
      <c r="J1303" s="92" t="s">
        <v>1355</v>
      </c>
      <c r="K1303" s="92">
        <v>150</v>
      </c>
      <c r="L1303" s="91">
        <f t="shared" si="136"/>
        <v>17.399999999999999</v>
      </c>
      <c r="M1303" s="91">
        <f t="shared" si="137"/>
        <v>17.399999999999999</v>
      </c>
    </row>
    <row r="1304" spans="1:13" x14ac:dyDescent="0.2">
      <c r="A1304" s="60" t="s">
        <v>2043</v>
      </c>
      <c r="B1304" s="59">
        <v>44450</v>
      </c>
      <c r="C1304" s="60" t="s">
        <v>2044</v>
      </c>
      <c r="D1304" s="92" t="s">
        <v>507</v>
      </c>
      <c r="E1304" s="58" t="str">
        <f t="shared" ref="E1304:E1367" si="138">IF(D1304="","",VLOOKUP(D1304,Master,3,FALSE))</f>
        <v>Brian</v>
      </c>
      <c r="F1304" s="58" t="str">
        <f t="shared" ref="F1304:F1367" si="139">IF(D1304="","",VLOOKUP(D1304,Master,4,FALSE))</f>
        <v>Curtis</v>
      </c>
      <c r="G1304" s="58" t="str">
        <f t="shared" ref="G1304:G1367" si="140">IF(D1304="","",VLOOKUP(D1304,Master,5,FALSE))</f>
        <v>Men Senior</v>
      </c>
      <c r="H1304" s="58" t="str">
        <f t="shared" ref="H1304:H1367" si="141">IF(D1304="","",VLOOKUP(D1304,Master,2,FALSE))</f>
        <v>Orca Angling Club</v>
      </c>
      <c r="I1304" s="92"/>
      <c r="J1304" s="92" t="s">
        <v>1355</v>
      </c>
      <c r="K1304" s="92">
        <v>135</v>
      </c>
      <c r="L1304" s="91">
        <f t="shared" ref="L1304:L1367" si="142">IF(K1304="","",IF(I1304="",ROUND(HLOOKUP(J1304,kgList,K1304,FALSE),1),ROUND(HLOOKUP(I1304,kgList,K1304,FALSE),1)))</f>
        <v>12.1</v>
      </c>
      <c r="M1304" s="91">
        <f t="shared" ref="M1304:M1367" si="143">IF(L1304="","",IF(COUNTA(I1304:J1304)&gt;1,"Edible or Inedible",IF(COUNTA(I1304)=1,L1304*1,IF(COUNTA(J1304)=1,L1304*1,"ERROR"))))</f>
        <v>12.1</v>
      </c>
    </row>
    <row r="1305" spans="1:13" x14ac:dyDescent="0.2">
      <c r="A1305" s="60" t="s">
        <v>2043</v>
      </c>
      <c r="B1305" s="59">
        <v>44450</v>
      </c>
      <c r="C1305" s="60" t="s">
        <v>2044</v>
      </c>
      <c r="D1305" s="92" t="s">
        <v>525</v>
      </c>
      <c r="E1305" s="58" t="str">
        <f t="shared" si="138"/>
        <v>Heini</v>
      </c>
      <c r="F1305" s="58" t="str">
        <f t="shared" si="139"/>
        <v>Zahrt</v>
      </c>
      <c r="G1305" s="58" t="str">
        <f t="shared" si="140"/>
        <v>Men Senior</v>
      </c>
      <c r="H1305" s="58" t="str">
        <f t="shared" si="141"/>
        <v>Orca Angling Club</v>
      </c>
      <c r="I1305" s="92"/>
      <c r="J1305" s="92" t="s">
        <v>1355</v>
      </c>
      <c r="K1305" s="92">
        <v>145</v>
      </c>
      <c r="L1305" s="91">
        <f t="shared" si="142"/>
        <v>15.5</v>
      </c>
      <c r="M1305" s="91">
        <f t="shared" si="143"/>
        <v>15.5</v>
      </c>
    </row>
    <row r="1306" spans="1:13" x14ac:dyDescent="0.2">
      <c r="A1306" s="60" t="s">
        <v>2043</v>
      </c>
      <c r="B1306" s="59">
        <v>44450</v>
      </c>
      <c r="C1306" s="60" t="s">
        <v>2044</v>
      </c>
      <c r="D1306" s="92" t="s">
        <v>525</v>
      </c>
      <c r="E1306" s="58" t="str">
        <f t="shared" si="138"/>
        <v>Heini</v>
      </c>
      <c r="F1306" s="58" t="str">
        <f t="shared" si="139"/>
        <v>Zahrt</v>
      </c>
      <c r="G1306" s="58" t="str">
        <f t="shared" si="140"/>
        <v>Men Senior</v>
      </c>
      <c r="H1306" s="58" t="str">
        <f t="shared" si="141"/>
        <v>Orca Angling Club</v>
      </c>
      <c r="I1306" s="92"/>
      <c r="J1306" s="92" t="s">
        <v>1355</v>
      </c>
      <c r="K1306" s="92">
        <v>145</v>
      </c>
      <c r="L1306" s="91">
        <f t="shared" si="142"/>
        <v>15.5</v>
      </c>
      <c r="M1306" s="91">
        <f t="shared" si="143"/>
        <v>15.5</v>
      </c>
    </row>
    <row r="1307" spans="1:13" x14ac:dyDescent="0.2">
      <c r="A1307" s="60" t="s">
        <v>2043</v>
      </c>
      <c r="B1307" s="59">
        <v>44450</v>
      </c>
      <c r="C1307" s="60" t="s">
        <v>2044</v>
      </c>
      <c r="D1307" s="92" t="s">
        <v>525</v>
      </c>
      <c r="E1307" s="58" t="str">
        <f t="shared" si="138"/>
        <v>Heini</v>
      </c>
      <c r="F1307" s="58" t="str">
        <f t="shared" si="139"/>
        <v>Zahrt</v>
      </c>
      <c r="G1307" s="58" t="str">
        <f t="shared" si="140"/>
        <v>Men Senior</v>
      </c>
      <c r="H1307" s="58" t="str">
        <f t="shared" si="141"/>
        <v>Orca Angling Club</v>
      </c>
      <c r="I1307" s="92"/>
      <c r="J1307" s="92" t="s">
        <v>1356</v>
      </c>
      <c r="K1307" s="92">
        <v>136</v>
      </c>
      <c r="L1307" s="91">
        <f t="shared" si="142"/>
        <v>10.8</v>
      </c>
      <c r="M1307" s="91">
        <f t="shared" si="143"/>
        <v>10.8</v>
      </c>
    </row>
    <row r="1308" spans="1:13" x14ac:dyDescent="0.2">
      <c r="A1308" s="60" t="s">
        <v>2043</v>
      </c>
      <c r="B1308" s="59">
        <v>44450</v>
      </c>
      <c r="C1308" s="60" t="s">
        <v>2044</v>
      </c>
      <c r="D1308" s="92" t="s">
        <v>1169</v>
      </c>
      <c r="E1308" s="58" t="str">
        <f t="shared" si="138"/>
        <v>Quintin</v>
      </c>
      <c r="F1308" s="58" t="str">
        <f t="shared" si="139"/>
        <v>Klem</v>
      </c>
      <c r="G1308" s="58" t="str">
        <f t="shared" si="140"/>
        <v>Men Senior</v>
      </c>
      <c r="H1308" s="58" t="str">
        <f t="shared" si="141"/>
        <v>Orca Angling Club</v>
      </c>
      <c r="I1308" s="92" t="s">
        <v>19</v>
      </c>
      <c r="J1308" s="92"/>
      <c r="K1308" s="92">
        <v>141</v>
      </c>
      <c r="L1308" s="91">
        <f t="shared" si="142"/>
        <v>30</v>
      </c>
      <c r="M1308" s="91">
        <f t="shared" si="143"/>
        <v>30</v>
      </c>
    </row>
    <row r="1309" spans="1:13" x14ac:dyDescent="0.2">
      <c r="A1309" s="60" t="s">
        <v>2043</v>
      </c>
      <c r="B1309" s="59">
        <v>44450</v>
      </c>
      <c r="C1309" s="60" t="s">
        <v>2044</v>
      </c>
      <c r="D1309" s="92" t="s">
        <v>622</v>
      </c>
      <c r="E1309" s="58" t="str">
        <f t="shared" si="138"/>
        <v>Immo</v>
      </c>
      <c r="F1309" s="58" t="str">
        <f t="shared" si="139"/>
        <v>Dresselhaus</v>
      </c>
      <c r="G1309" s="58" t="str">
        <f t="shared" si="140"/>
        <v>Men Senior</v>
      </c>
      <c r="H1309" s="58" t="str">
        <f t="shared" si="141"/>
        <v>Orca Angling Club</v>
      </c>
      <c r="I1309" s="92" t="s">
        <v>19</v>
      </c>
      <c r="J1309" s="92"/>
      <c r="K1309" s="92">
        <v>66</v>
      </c>
      <c r="L1309" s="91">
        <f t="shared" si="142"/>
        <v>3</v>
      </c>
      <c r="M1309" s="91">
        <f t="shared" si="143"/>
        <v>3</v>
      </c>
    </row>
    <row r="1310" spans="1:13" x14ac:dyDescent="0.2">
      <c r="A1310" s="60" t="s">
        <v>2043</v>
      </c>
      <c r="B1310" s="59">
        <v>44450</v>
      </c>
      <c r="C1310" s="60" t="s">
        <v>2044</v>
      </c>
      <c r="D1310" s="92" t="s">
        <v>622</v>
      </c>
      <c r="E1310" s="58" t="str">
        <f t="shared" si="138"/>
        <v>Immo</v>
      </c>
      <c r="F1310" s="58" t="str">
        <f t="shared" si="139"/>
        <v>Dresselhaus</v>
      </c>
      <c r="G1310" s="58" t="str">
        <f t="shared" si="140"/>
        <v>Men Senior</v>
      </c>
      <c r="H1310" s="58" t="str">
        <f t="shared" si="141"/>
        <v>Orca Angling Club</v>
      </c>
      <c r="I1310" s="92"/>
      <c r="J1310" s="92" t="s">
        <v>1355</v>
      </c>
      <c r="K1310" s="92">
        <v>122</v>
      </c>
      <c r="L1310" s="91">
        <f t="shared" si="142"/>
        <v>8.6</v>
      </c>
      <c r="M1310" s="91">
        <f t="shared" si="143"/>
        <v>8.6</v>
      </c>
    </row>
    <row r="1311" spans="1:13" x14ac:dyDescent="0.2">
      <c r="A1311" s="60" t="s">
        <v>2043</v>
      </c>
      <c r="B1311" s="59">
        <v>44450</v>
      </c>
      <c r="C1311" s="60" t="s">
        <v>2044</v>
      </c>
      <c r="D1311" s="92" t="s">
        <v>1706</v>
      </c>
      <c r="E1311" s="58" t="str">
        <f t="shared" si="138"/>
        <v>William</v>
      </c>
      <c r="F1311" s="58" t="str">
        <f t="shared" si="139"/>
        <v>Schickerling</v>
      </c>
      <c r="G1311" s="58" t="str">
        <f t="shared" si="140"/>
        <v>Men Senior</v>
      </c>
      <c r="H1311" s="58" t="str">
        <f t="shared" si="141"/>
        <v>Orca Angling Club</v>
      </c>
      <c r="I1311" s="92"/>
      <c r="J1311" s="92" t="s">
        <v>1371</v>
      </c>
      <c r="K1311" s="92">
        <v>112</v>
      </c>
      <c r="L1311" s="91">
        <f t="shared" si="142"/>
        <v>12.7</v>
      </c>
      <c r="M1311" s="91">
        <f t="shared" si="143"/>
        <v>12.7</v>
      </c>
    </row>
    <row r="1312" spans="1:13" x14ac:dyDescent="0.2">
      <c r="A1312" s="60" t="s">
        <v>2043</v>
      </c>
      <c r="B1312" s="59">
        <v>44450</v>
      </c>
      <c r="C1312" s="60" t="s">
        <v>2044</v>
      </c>
      <c r="D1312" s="92" t="s">
        <v>1043</v>
      </c>
      <c r="E1312" s="58" t="str">
        <f t="shared" si="138"/>
        <v>Herman</v>
      </c>
      <c r="F1312" s="58" t="str">
        <f t="shared" si="139"/>
        <v>Klem</v>
      </c>
      <c r="G1312" s="58" t="str">
        <f t="shared" si="140"/>
        <v>Men Senior</v>
      </c>
      <c r="H1312" s="58" t="str">
        <f t="shared" si="141"/>
        <v>Orca Angling Club</v>
      </c>
      <c r="I1312" s="92"/>
      <c r="J1312" s="92"/>
      <c r="K1312" s="92"/>
      <c r="L1312" s="91" t="str">
        <f t="shared" si="142"/>
        <v/>
      </c>
      <c r="M1312" s="91" t="str">
        <f t="shared" si="143"/>
        <v/>
      </c>
    </row>
    <row r="1313" spans="1:13" x14ac:dyDescent="0.2">
      <c r="A1313" s="60" t="s">
        <v>2043</v>
      </c>
      <c r="B1313" s="59">
        <v>44450</v>
      </c>
      <c r="C1313" s="60" t="s">
        <v>2044</v>
      </c>
      <c r="D1313" s="92" t="s">
        <v>1066</v>
      </c>
      <c r="E1313" s="58" t="str">
        <f t="shared" si="138"/>
        <v>Boytjie</v>
      </c>
      <c r="F1313" s="58" t="str">
        <f t="shared" si="139"/>
        <v>Schikerling</v>
      </c>
      <c r="G1313" s="58" t="str">
        <f t="shared" si="140"/>
        <v>Men Master</v>
      </c>
      <c r="H1313" s="58" t="str">
        <f t="shared" si="141"/>
        <v>Orca Angling Club</v>
      </c>
      <c r="I1313" s="92"/>
      <c r="J1313" s="92"/>
      <c r="K1313" s="92"/>
      <c r="L1313" s="91" t="str">
        <f t="shared" si="142"/>
        <v/>
      </c>
      <c r="M1313" s="91" t="str">
        <f t="shared" si="143"/>
        <v/>
      </c>
    </row>
    <row r="1314" spans="1:13" x14ac:dyDescent="0.2">
      <c r="A1314" s="60" t="s">
        <v>2043</v>
      </c>
      <c r="B1314" s="59">
        <v>44450</v>
      </c>
      <c r="C1314" s="60" t="s">
        <v>2044</v>
      </c>
      <c r="D1314" s="92" t="s">
        <v>793</v>
      </c>
      <c r="E1314" s="58" t="str">
        <f t="shared" si="138"/>
        <v>Francois</v>
      </c>
      <c r="F1314" s="58" t="str">
        <f t="shared" si="139"/>
        <v>Rossouw</v>
      </c>
      <c r="G1314" s="58" t="str">
        <f t="shared" si="140"/>
        <v>Men Senior</v>
      </c>
      <c r="H1314" s="58" t="str">
        <f t="shared" si="141"/>
        <v>Orca Angling Club</v>
      </c>
      <c r="I1314" s="92"/>
      <c r="J1314" s="92"/>
      <c r="K1314" s="92"/>
      <c r="L1314" s="91" t="str">
        <f t="shared" si="142"/>
        <v/>
      </c>
      <c r="M1314" s="91" t="str">
        <f t="shared" si="143"/>
        <v/>
      </c>
    </row>
    <row r="1315" spans="1:13" x14ac:dyDescent="0.2">
      <c r="A1315" s="60" t="s">
        <v>2043</v>
      </c>
      <c r="B1315" s="59">
        <v>44450</v>
      </c>
      <c r="C1315" s="60" t="s">
        <v>2044</v>
      </c>
      <c r="D1315" s="92" t="s">
        <v>963</v>
      </c>
      <c r="E1315" s="58" t="str">
        <f t="shared" si="138"/>
        <v>Jan-Hendrik</v>
      </c>
      <c r="F1315" s="58" t="str">
        <f t="shared" si="139"/>
        <v>Jacobs</v>
      </c>
      <c r="G1315" s="58" t="str">
        <f t="shared" si="140"/>
        <v>Men Senior</v>
      </c>
      <c r="H1315" s="58" t="str">
        <f t="shared" si="141"/>
        <v>Orca Angling Club</v>
      </c>
      <c r="I1315" s="92"/>
      <c r="J1315" s="92"/>
      <c r="K1315" s="92"/>
      <c r="L1315" s="91" t="str">
        <f t="shared" si="142"/>
        <v/>
      </c>
      <c r="M1315" s="91" t="str">
        <f t="shared" si="143"/>
        <v/>
      </c>
    </row>
    <row r="1316" spans="1:13" x14ac:dyDescent="0.2">
      <c r="A1316" s="60" t="s">
        <v>2043</v>
      </c>
      <c r="B1316" s="59">
        <v>44450</v>
      </c>
      <c r="C1316" s="60" t="s">
        <v>2044</v>
      </c>
      <c r="D1316" s="92" t="s">
        <v>596</v>
      </c>
      <c r="E1316" s="58" t="str">
        <f t="shared" si="138"/>
        <v>Christiaan</v>
      </c>
      <c r="F1316" s="58" t="str">
        <f t="shared" si="139"/>
        <v>Rossouw</v>
      </c>
      <c r="G1316" s="58" t="str">
        <f t="shared" si="140"/>
        <v>Men Senior</v>
      </c>
      <c r="H1316" s="58" t="str">
        <f t="shared" si="141"/>
        <v>Orca Angling Club</v>
      </c>
      <c r="I1316" s="92"/>
      <c r="J1316" s="92"/>
      <c r="K1316" s="92"/>
      <c r="L1316" s="91" t="str">
        <f t="shared" si="142"/>
        <v/>
      </c>
      <c r="M1316" s="91" t="str">
        <f t="shared" si="143"/>
        <v/>
      </c>
    </row>
    <row r="1317" spans="1:13" x14ac:dyDescent="0.2">
      <c r="A1317" s="60" t="s">
        <v>2043</v>
      </c>
      <c r="B1317" s="59">
        <v>44450</v>
      </c>
      <c r="C1317" s="60" t="s">
        <v>2044</v>
      </c>
      <c r="D1317" s="92" t="s">
        <v>1707</v>
      </c>
      <c r="E1317" s="58" t="str">
        <f t="shared" si="138"/>
        <v>Juanne-Louis</v>
      </c>
      <c r="F1317" s="58" t="str">
        <f t="shared" si="139"/>
        <v>Grobler</v>
      </c>
      <c r="G1317" s="58" t="str">
        <f t="shared" si="140"/>
        <v>Men Senior</v>
      </c>
      <c r="H1317" s="58" t="str">
        <f t="shared" si="141"/>
        <v>Orca Angling Club</v>
      </c>
      <c r="I1317" s="92"/>
      <c r="J1317" s="92"/>
      <c r="K1317" s="92"/>
      <c r="L1317" s="91" t="str">
        <f t="shared" si="142"/>
        <v/>
      </c>
      <c r="M1317" s="91" t="str">
        <f t="shared" si="143"/>
        <v/>
      </c>
    </row>
    <row r="1318" spans="1:13" x14ac:dyDescent="0.2">
      <c r="A1318" s="60" t="s">
        <v>2043</v>
      </c>
      <c r="B1318" s="59">
        <v>44450</v>
      </c>
      <c r="C1318" s="60" t="s">
        <v>2044</v>
      </c>
      <c r="D1318" s="92" t="s">
        <v>556</v>
      </c>
      <c r="E1318" s="58" t="str">
        <f t="shared" si="138"/>
        <v>Alec</v>
      </c>
      <c r="F1318" s="58" t="str">
        <f t="shared" si="139"/>
        <v>Landers</v>
      </c>
      <c r="G1318" s="58" t="str">
        <f t="shared" si="140"/>
        <v>Men Senior</v>
      </c>
      <c r="H1318" s="58" t="str">
        <f t="shared" si="141"/>
        <v>Orca Angling Club</v>
      </c>
      <c r="I1318" s="92"/>
      <c r="J1318" s="92" t="s">
        <v>1355</v>
      </c>
      <c r="K1318" s="92">
        <v>101</v>
      </c>
      <c r="L1318" s="91">
        <f t="shared" si="142"/>
        <v>4.5</v>
      </c>
      <c r="M1318" s="91">
        <f t="shared" si="143"/>
        <v>4.5</v>
      </c>
    </row>
    <row r="1319" spans="1:13" x14ac:dyDescent="0.2">
      <c r="A1319" s="60" t="s">
        <v>2043</v>
      </c>
      <c r="B1319" s="59">
        <v>44450</v>
      </c>
      <c r="C1319" s="60" t="s">
        <v>2044</v>
      </c>
      <c r="D1319" s="92" t="s">
        <v>1822</v>
      </c>
      <c r="E1319" s="58" t="str">
        <f t="shared" si="138"/>
        <v>Micheal</v>
      </c>
      <c r="F1319" s="58" t="str">
        <f t="shared" si="139"/>
        <v>Lotter</v>
      </c>
      <c r="G1319" s="58" t="str">
        <f t="shared" si="140"/>
        <v>Men Master</v>
      </c>
      <c r="H1319" s="58" t="str">
        <f t="shared" si="141"/>
        <v>Orca Angling Club</v>
      </c>
      <c r="I1319" s="92" t="s">
        <v>19</v>
      </c>
      <c r="J1319" s="92"/>
      <c r="K1319" s="92">
        <v>54</v>
      </c>
      <c r="L1319" s="91">
        <f t="shared" si="142"/>
        <v>1.6</v>
      </c>
      <c r="M1319" s="91">
        <f t="shared" si="143"/>
        <v>1.6</v>
      </c>
    </row>
    <row r="1320" spans="1:13" x14ac:dyDescent="0.2">
      <c r="A1320" s="60" t="s">
        <v>2043</v>
      </c>
      <c r="B1320" s="59">
        <v>44450</v>
      </c>
      <c r="C1320" s="60" t="s">
        <v>2044</v>
      </c>
      <c r="D1320" s="92" t="s">
        <v>1813</v>
      </c>
      <c r="E1320" s="58" t="str">
        <f t="shared" si="138"/>
        <v>Franco</v>
      </c>
      <c r="F1320" s="58" t="str">
        <f t="shared" si="139"/>
        <v>Horn</v>
      </c>
      <c r="G1320" s="58" t="str">
        <f t="shared" si="140"/>
        <v>Men Senior</v>
      </c>
      <c r="H1320" s="58" t="str">
        <f t="shared" si="141"/>
        <v>Orca Angling Club</v>
      </c>
      <c r="I1320" s="92"/>
      <c r="J1320" s="92" t="s">
        <v>1355</v>
      </c>
      <c r="K1320" s="92">
        <v>139</v>
      </c>
      <c r="L1320" s="91">
        <f t="shared" si="142"/>
        <v>13.4</v>
      </c>
      <c r="M1320" s="91">
        <f t="shared" si="143"/>
        <v>13.4</v>
      </c>
    </row>
    <row r="1321" spans="1:13" x14ac:dyDescent="0.2">
      <c r="A1321" s="60" t="s">
        <v>2043</v>
      </c>
      <c r="B1321" s="59">
        <v>44450</v>
      </c>
      <c r="C1321" s="60" t="s">
        <v>2044</v>
      </c>
      <c r="D1321" s="92" t="s">
        <v>1404</v>
      </c>
      <c r="E1321" s="58" t="str">
        <f t="shared" si="138"/>
        <v>Ferdi</v>
      </c>
      <c r="F1321" s="58" t="str">
        <f t="shared" si="139"/>
        <v>Roetz</v>
      </c>
      <c r="G1321" s="58" t="str">
        <f t="shared" si="140"/>
        <v>Men Senior</v>
      </c>
      <c r="H1321" s="58" t="str">
        <f t="shared" si="141"/>
        <v>Orca Angling Club</v>
      </c>
      <c r="I1321" s="92"/>
      <c r="J1321" s="92" t="s">
        <v>1355</v>
      </c>
      <c r="K1321" s="92">
        <v>119</v>
      </c>
      <c r="L1321" s="91">
        <f t="shared" si="142"/>
        <v>7.9</v>
      </c>
      <c r="M1321" s="91">
        <f t="shared" si="143"/>
        <v>7.9</v>
      </c>
    </row>
    <row r="1322" spans="1:13" x14ac:dyDescent="0.2">
      <c r="A1322" s="60" t="s">
        <v>2043</v>
      </c>
      <c r="B1322" s="59">
        <v>44450</v>
      </c>
      <c r="C1322" s="60" t="s">
        <v>2044</v>
      </c>
      <c r="D1322" s="92" t="s">
        <v>727</v>
      </c>
      <c r="E1322" s="58" t="str">
        <f t="shared" si="138"/>
        <v>Corne</v>
      </c>
      <c r="F1322" s="58" t="str">
        <f t="shared" si="139"/>
        <v>Kruger</v>
      </c>
      <c r="G1322" s="58" t="str">
        <f t="shared" si="140"/>
        <v>Men Senior</v>
      </c>
      <c r="H1322" s="58" t="str">
        <f t="shared" si="141"/>
        <v>Orca Angling Club</v>
      </c>
      <c r="I1322" s="92"/>
      <c r="J1322" s="92" t="s">
        <v>1355</v>
      </c>
      <c r="K1322" s="92">
        <v>94</v>
      </c>
      <c r="L1322" s="91">
        <f t="shared" si="142"/>
        <v>3.5</v>
      </c>
      <c r="M1322" s="91">
        <f t="shared" si="143"/>
        <v>3.5</v>
      </c>
    </row>
    <row r="1323" spans="1:13" x14ac:dyDescent="0.2">
      <c r="A1323" s="60" t="s">
        <v>2043</v>
      </c>
      <c r="B1323" s="59">
        <v>44450</v>
      </c>
      <c r="C1323" s="60" t="s">
        <v>2044</v>
      </c>
      <c r="D1323" s="92" t="s">
        <v>827</v>
      </c>
      <c r="E1323" s="58" t="str">
        <f t="shared" si="138"/>
        <v>Gelhar</v>
      </c>
      <c r="F1323" s="58" t="str">
        <f t="shared" si="139"/>
        <v>Slabbert</v>
      </c>
      <c r="G1323" s="58" t="str">
        <f t="shared" si="140"/>
        <v>Men Senior</v>
      </c>
      <c r="H1323" s="58" t="str">
        <f t="shared" si="141"/>
        <v>Orca Angling Club</v>
      </c>
      <c r="I1323" s="92"/>
      <c r="J1323" s="92"/>
      <c r="K1323" s="92"/>
      <c r="L1323" s="91" t="str">
        <f t="shared" si="142"/>
        <v/>
      </c>
      <c r="M1323" s="91" t="str">
        <f t="shared" si="143"/>
        <v/>
      </c>
    </row>
    <row r="1324" spans="1:13" x14ac:dyDescent="0.2">
      <c r="A1324" s="60" t="s">
        <v>2043</v>
      </c>
      <c r="B1324" s="59">
        <v>44450</v>
      </c>
      <c r="C1324" s="60" t="s">
        <v>2044</v>
      </c>
      <c r="D1324" s="92" t="s">
        <v>645</v>
      </c>
      <c r="E1324" s="58" t="str">
        <f t="shared" si="138"/>
        <v>Hennie</v>
      </c>
      <c r="F1324" s="58" t="str">
        <f t="shared" si="139"/>
        <v>Roets</v>
      </c>
      <c r="G1324" s="58" t="str">
        <f t="shared" si="140"/>
        <v>Men Veteran</v>
      </c>
      <c r="H1324" s="58" t="str">
        <f t="shared" si="141"/>
        <v>Atlantic Angling Club</v>
      </c>
      <c r="I1324" s="92"/>
      <c r="J1324" s="92" t="s">
        <v>1355</v>
      </c>
      <c r="K1324" s="92">
        <v>147</v>
      </c>
      <c r="L1324" s="91">
        <f t="shared" si="142"/>
        <v>16.2</v>
      </c>
      <c r="M1324" s="91">
        <f t="shared" si="143"/>
        <v>16.2</v>
      </c>
    </row>
    <row r="1325" spans="1:13" x14ac:dyDescent="0.2">
      <c r="A1325" s="60" t="s">
        <v>2043</v>
      </c>
      <c r="B1325" s="59">
        <v>44450</v>
      </c>
      <c r="C1325" s="60" t="s">
        <v>2044</v>
      </c>
      <c r="D1325" s="92" t="s">
        <v>645</v>
      </c>
      <c r="E1325" s="58" t="str">
        <f t="shared" si="138"/>
        <v>Hennie</v>
      </c>
      <c r="F1325" s="58" t="str">
        <f t="shared" si="139"/>
        <v>Roets</v>
      </c>
      <c r="G1325" s="58" t="str">
        <f t="shared" si="140"/>
        <v>Men Veteran</v>
      </c>
      <c r="H1325" s="58" t="str">
        <f t="shared" si="141"/>
        <v>Atlantic Angling Club</v>
      </c>
      <c r="I1325" s="92"/>
      <c r="J1325" s="92" t="s">
        <v>1355</v>
      </c>
      <c r="K1325" s="92">
        <v>138</v>
      </c>
      <c r="L1325" s="91">
        <f t="shared" si="142"/>
        <v>13.1</v>
      </c>
      <c r="M1325" s="91">
        <f t="shared" si="143"/>
        <v>13.1</v>
      </c>
    </row>
    <row r="1326" spans="1:13" x14ac:dyDescent="0.2">
      <c r="A1326" s="60" t="s">
        <v>2043</v>
      </c>
      <c r="B1326" s="59">
        <v>44450</v>
      </c>
      <c r="C1326" s="60" t="s">
        <v>2044</v>
      </c>
      <c r="D1326" s="92" t="s">
        <v>645</v>
      </c>
      <c r="E1326" s="58" t="str">
        <f t="shared" si="138"/>
        <v>Hennie</v>
      </c>
      <c r="F1326" s="58" t="str">
        <f t="shared" si="139"/>
        <v>Roets</v>
      </c>
      <c r="G1326" s="58" t="str">
        <f t="shared" si="140"/>
        <v>Men Veteran</v>
      </c>
      <c r="H1326" s="58" t="str">
        <f t="shared" si="141"/>
        <v>Atlantic Angling Club</v>
      </c>
      <c r="I1326" s="92"/>
      <c r="J1326" s="92" t="s">
        <v>1355</v>
      </c>
      <c r="K1326" s="92">
        <v>137</v>
      </c>
      <c r="L1326" s="91">
        <f t="shared" si="142"/>
        <v>12.8</v>
      </c>
      <c r="M1326" s="91">
        <f t="shared" si="143"/>
        <v>12.8</v>
      </c>
    </row>
    <row r="1327" spans="1:13" x14ac:dyDescent="0.2">
      <c r="A1327" s="60" t="s">
        <v>2043</v>
      </c>
      <c r="B1327" s="59">
        <v>44450</v>
      </c>
      <c r="C1327" s="60" t="s">
        <v>2044</v>
      </c>
      <c r="D1327" s="92" t="s">
        <v>645</v>
      </c>
      <c r="E1327" s="58" t="str">
        <f t="shared" si="138"/>
        <v>Hennie</v>
      </c>
      <c r="F1327" s="58" t="str">
        <f t="shared" si="139"/>
        <v>Roets</v>
      </c>
      <c r="G1327" s="58" t="str">
        <f t="shared" si="140"/>
        <v>Men Veteran</v>
      </c>
      <c r="H1327" s="58" t="str">
        <f t="shared" si="141"/>
        <v>Atlantic Angling Club</v>
      </c>
      <c r="I1327" s="92"/>
      <c r="J1327" s="92" t="s">
        <v>1355</v>
      </c>
      <c r="K1327" s="92">
        <v>126</v>
      </c>
      <c r="L1327" s="91">
        <f t="shared" si="142"/>
        <v>9.6</v>
      </c>
      <c r="M1327" s="91">
        <f t="shared" si="143"/>
        <v>9.6</v>
      </c>
    </row>
    <row r="1328" spans="1:13" x14ac:dyDescent="0.2">
      <c r="A1328" s="60" t="s">
        <v>2043</v>
      </c>
      <c r="B1328" s="59">
        <v>44450</v>
      </c>
      <c r="C1328" s="60" t="s">
        <v>2044</v>
      </c>
      <c r="D1328" s="92" t="s">
        <v>1094</v>
      </c>
      <c r="E1328" s="58" t="str">
        <f t="shared" si="138"/>
        <v>Luigi</v>
      </c>
      <c r="F1328" s="58" t="str">
        <f t="shared" si="139"/>
        <v>Strappazzon</v>
      </c>
      <c r="G1328" s="58" t="str">
        <f t="shared" si="140"/>
        <v>Men U/16</v>
      </c>
      <c r="H1328" s="58" t="str">
        <f t="shared" si="141"/>
        <v>Atlantic Angling Club</v>
      </c>
      <c r="I1328" s="92"/>
      <c r="J1328" s="92"/>
      <c r="K1328" s="92"/>
      <c r="L1328" s="91" t="str">
        <f t="shared" si="142"/>
        <v/>
      </c>
      <c r="M1328" s="91" t="str">
        <f t="shared" si="143"/>
        <v/>
      </c>
    </row>
    <row r="1329" spans="1:13" x14ac:dyDescent="0.2">
      <c r="A1329" s="60" t="s">
        <v>2043</v>
      </c>
      <c r="B1329" s="59">
        <v>44450</v>
      </c>
      <c r="C1329" s="60" t="s">
        <v>2044</v>
      </c>
      <c r="D1329" s="92" t="s">
        <v>879</v>
      </c>
      <c r="E1329" s="58" t="str">
        <f t="shared" si="138"/>
        <v>Wikus</v>
      </c>
      <c r="F1329" s="58" t="str">
        <f t="shared" si="139"/>
        <v>Pinaar</v>
      </c>
      <c r="G1329" s="58" t="str">
        <f t="shared" si="140"/>
        <v>Men Veteran</v>
      </c>
      <c r="H1329" s="58" t="str">
        <f t="shared" si="141"/>
        <v>Atlantic Angling Club</v>
      </c>
      <c r="I1329" s="92"/>
      <c r="J1329" s="92"/>
      <c r="K1329" s="92"/>
      <c r="L1329" s="91" t="str">
        <f t="shared" si="142"/>
        <v/>
      </c>
      <c r="M1329" s="91" t="str">
        <f t="shared" si="143"/>
        <v/>
      </c>
    </row>
    <row r="1330" spans="1:13" x14ac:dyDescent="0.2">
      <c r="A1330" s="60" t="s">
        <v>2043</v>
      </c>
      <c r="B1330" s="59">
        <v>44450</v>
      </c>
      <c r="C1330" s="60" t="s">
        <v>2044</v>
      </c>
      <c r="D1330" s="92" t="s">
        <v>1642</v>
      </c>
      <c r="E1330" s="58" t="str">
        <f t="shared" si="138"/>
        <v>Stefano</v>
      </c>
      <c r="F1330" s="58" t="str">
        <f t="shared" si="139"/>
        <v>Strappazzon</v>
      </c>
      <c r="G1330" s="58" t="str">
        <f t="shared" si="140"/>
        <v>Men Veteran</v>
      </c>
      <c r="H1330" s="58" t="str">
        <f t="shared" si="141"/>
        <v>Atlantic Angling Club</v>
      </c>
      <c r="I1330" s="92" t="s">
        <v>19</v>
      </c>
      <c r="J1330" s="92"/>
      <c r="K1330" s="92">
        <v>56</v>
      </c>
      <c r="L1330" s="91">
        <f t="shared" si="142"/>
        <v>1.8</v>
      </c>
      <c r="M1330" s="91">
        <f t="shared" si="143"/>
        <v>1.8</v>
      </c>
    </row>
    <row r="1331" spans="1:13" x14ac:dyDescent="0.2">
      <c r="A1331" s="60" t="s">
        <v>2043</v>
      </c>
      <c r="B1331" s="59">
        <v>44450</v>
      </c>
      <c r="C1331" s="60" t="s">
        <v>2044</v>
      </c>
      <c r="D1331" s="92" t="s">
        <v>1792</v>
      </c>
      <c r="E1331" s="58" t="str">
        <f t="shared" si="138"/>
        <v>Jacobus</v>
      </c>
      <c r="F1331" s="58" t="str">
        <f t="shared" si="139"/>
        <v>Steyl</v>
      </c>
      <c r="G1331" s="58" t="str">
        <f t="shared" si="140"/>
        <v>Men Grand Masters</v>
      </c>
      <c r="H1331" s="58" t="str">
        <f t="shared" si="141"/>
        <v>Atlantic Angling Club</v>
      </c>
      <c r="I1331" s="92"/>
      <c r="J1331" s="92"/>
      <c r="K1331" s="92"/>
      <c r="L1331" s="91" t="str">
        <f t="shared" si="142"/>
        <v/>
      </c>
      <c r="M1331" s="91" t="str">
        <f t="shared" si="143"/>
        <v/>
      </c>
    </row>
    <row r="1332" spans="1:13" x14ac:dyDescent="0.2">
      <c r="A1332" s="60" t="s">
        <v>2043</v>
      </c>
      <c r="B1332" s="59">
        <v>44450</v>
      </c>
      <c r="C1332" s="60" t="s">
        <v>2044</v>
      </c>
      <c r="D1332" s="92" t="s">
        <v>1302</v>
      </c>
      <c r="E1332" s="58" t="str">
        <f t="shared" si="138"/>
        <v>Ryan</v>
      </c>
      <c r="F1332" s="58" t="str">
        <f t="shared" si="139"/>
        <v>Wolmarans</v>
      </c>
      <c r="G1332" s="58" t="str">
        <f t="shared" si="140"/>
        <v>Men Senior</v>
      </c>
      <c r="H1332" s="58" t="str">
        <f t="shared" si="141"/>
        <v>Atlantic Angling Club</v>
      </c>
      <c r="I1332" s="92" t="s">
        <v>19</v>
      </c>
      <c r="J1332" s="92"/>
      <c r="K1332" s="92">
        <v>66</v>
      </c>
      <c r="L1332" s="91">
        <f t="shared" si="142"/>
        <v>3</v>
      </c>
      <c r="M1332" s="91">
        <f t="shared" si="143"/>
        <v>3</v>
      </c>
    </row>
    <row r="1333" spans="1:13" x14ac:dyDescent="0.2">
      <c r="A1333" s="60" t="s">
        <v>2043</v>
      </c>
      <c r="B1333" s="59">
        <v>44450</v>
      </c>
      <c r="C1333" s="60" t="s">
        <v>2044</v>
      </c>
      <c r="D1333" s="92" t="s">
        <v>708</v>
      </c>
      <c r="E1333" s="58" t="str">
        <f t="shared" si="138"/>
        <v>Adri</v>
      </c>
      <c r="F1333" s="58" t="str">
        <f t="shared" si="139"/>
        <v>Roets</v>
      </c>
      <c r="G1333" s="58" t="str">
        <f t="shared" si="140"/>
        <v>Men Master</v>
      </c>
      <c r="H1333" s="58" t="str">
        <f t="shared" si="141"/>
        <v>Atlantic Angling Club</v>
      </c>
      <c r="I1333" s="92"/>
      <c r="J1333" s="92" t="s">
        <v>1355</v>
      </c>
      <c r="K1333" s="92">
        <v>140</v>
      </c>
      <c r="L1333" s="91">
        <f t="shared" si="142"/>
        <v>13.7</v>
      </c>
      <c r="M1333" s="91">
        <f t="shared" si="143"/>
        <v>13.7</v>
      </c>
    </row>
    <row r="1334" spans="1:13" x14ac:dyDescent="0.2">
      <c r="A1334" s="60" t="s">
        <v>2043</v>
      </c>
      <c r="B1334" s="59">
        <v>44450</v>
      </c>
      <c r="C1334" s="60" t="s">
        <v>2044</v>
      </c>
      <c r="D1334" s="92" t="s">
        <v>708</v>
      </c>
      <c r="E1334" s="58" t="str">
        <f t="shared" si="138"/>
        <v>Adri</v>
      </c>
      <c r="F1334" s="58" t="str">
        <f t="shared" si="139"/>
        <v>Roets</v>
      </c>
      <c r="G1334" s="58" t="str">
        <f t="shared" si="140"/>
        <v>Men Master</v>
      </c>
      <c r="H1334" s="58" t="str">
        <f t="shared" si="141"/>
        <v>Atlantic Angling Club</v>
      </c>
      <c r="I1334" s="92"/>
      <c r="J1334" s="92" t="s">
        <v>1355</v>
      </c>
      <c r="K1334" s="92">
        <v>132</v>
      </c>
      <c r="L1334" s="91">
        <f t="shared" si="142"/>
        <v>11.2</v>
      </c>
      <c r="M1334" s="91">
        <f t="shared" si="143"/>
        <v>11.2</v>
      </c>
    </row>
    <row r="1335" spans="1:13" x14ac:dyDescent="0.2">
      <c r="A1335" s="60" t="s">
        <v>2043</v>
      </c>
      <c r="B1335" s="59">
        <v>44450</v>
      </c>
      <c r="C1335" s="60" t="s">
        <v>2044</v>
      </c>
      <c r="D1335" s="92" t="s">
        <v>523</v>
      </c>
      <c r="E1335" s="58" t="str">
        <f t="shared" si="138"/>
        <v>Jörg</v>
      </c>
      <c r="F1335" s="58" t="str">
        <f t="shared" si="139"/>
        <v>Walter</v>
      </c>
      <c r="G1335" s="58" t="str">
        <f t="shared" si="140"/>
        <v>Men Grand Masters</v>
      </c>
      <c r="H1335" s="58" t="str">
        <f t="shared" si="141"/>
        <v>Atlantic Angling Club</v>
      </c>
      <c r="I1335" s="92"/>
      <c r="J1335" s="92" t="s">
        <v>1355</v>
      </c>
      <c r="K1335" s="92">
        <v>140</v>
      </c>
      <c r="L1335" s="91">
        <f t="shared" si="142"/>
        <v>13.7</v>
      </c>
      <c r="M1335" s="91">
        <f t="shared" si="143"/>
        <v>13.7</v>
      </c>
    </row>
    <row r="1336" spans="1:13" x14ac:dyDescent="0.2">
      <c r="A1336" s="60" t="s">
        <v>2043</v>
      </c>
      <c r="B1336" s="59">
        <v>44450</v>
      </c>
      <c r="C1336" s="60" t="s">
        <v>2044</v>
      </c>
      <c r="D1336" s="92" t="s">
        <v>523</v>
      </c>
      <c r="E1336" s="58" t="str">
        <f t="shared" si="138"/>
        <v>Jörg</v>
      </c>
      <c r="F1336" s="58" t="str">
        <f t="shared" si="139"/>
        <v>Walter</v>
      </c>
      <c r="G1336" s="58" t="str">
        <f t="shared" si="140"/>
        <v>Men Grand Masters</v>
      </c>
      <c r="H1336" s="58" t="str">
        <f t="shared" si="141"/>
        <v>Atlantic Angling Club</v>
      </c>
      <c r="I1336" s="92"/>
      <c r="J1336" s="92" t="s">
        <v>1355</v>
      </c>
      <c r="K1336" s="92">
        <v>115</v>
      </c>
      <c r="L1336" s="91">
        <f t="shared" si="142"/>
        <v>7</v>
      </c>
      <c r="M1336" s="91">
        <f t="shared" si="143"/>
        <v>7</v>
      </c>
    </row>
    <row r="1337" spans="1:13" x14ac:dyDescent="0.2">
      <c r="A1337" s="60" t="s">
        <v>2043</v>
      </c>
      <c r="B1337" s="59">
        <v>44450</v>
      </c>
      <c r="C1337" s="60" t="s">
        <v>2044</v>
      </c>
      <c r="D1337" s="92" t="s">
        <v>1652</v>
      </c>
      <c r="E1337" s="58" t="str">
        <f t="shared" si="138"/>
        <v>Sven</v>
      </c>
      <c r="F1337" s="58" t="str">
        <f t="shared" si="139"/>
        <v>Welzig</v>
      </c>
      <c r="G1337" s="58" t="str">
        <f t="shared" si="140"/>
        <v>Men U/21</v>
      </c>
      <c r="H1337" s="58" t="str">
        <f t="shared" si="141"/>
        <v>Atlantic Angling Club</v>
      </c>
      <c r="I1337" s="92"/>
      <c r="J1337" s="92" t="s">
        <v>1355</v>
      </c>
      <c r="K1337" s="92">
        <v>160</v>
      </c>
      <c r="L1337" s="91">
        <f t="shared" si="142"/>
        <v>21.7</v>
      </c>
      <c r="M1337" s="91">
        <f t="shared" si="143"/>
        <v>21.7</v>
      </c>
    </row>
    <row r="1338" spans="1:13" x14ac:dyDescent="0.2">
      <c r="A1338" s="60" t="s">
        <v>2043</v>
      </c>
      <c r="B1338" s="59">
        <v>44450</v>
      </c>
      <c r="C1338" s="60" t="s">
        <v>2044</v>
      </c>
      <c r="D1338" s="92" t="s">
        <v>1652</v>
      </c>
      <c r="E1338" s="58" t="str">
        <f t="shared" si="138"/>
        <v>Sven</v>
      </c>
      <c r="F1338" s="58" t="str">
        <f t="shared" si="139"/>
        <v>Welzig</v>
      </c>
      <c r="G1338" s="58" t="str">
        <f t="shared" si="140"/>
        <v>Men U/21</v>
      </c>
      <c r="H1338" s="58" t="str">
        <f t="shared" si="141"/>
        <v>Atlantic Angling Club</v>
      </c>
      <c r="I1338" s="92"/>
      <c r="J1338" s="92" t="s">
        <v>1355</v>
      </c>
      <c r="K1338" s="92">
        <v>92</v>
      </c>
      <c r="L1338" s="91">
        <f t="shared" si="142"/>
        <v>3.3</v>
      </c>
      <c r="M1338" s="91">
        <f t="shared" si="143"/>
        <v>3.3</v>
      </c>
    </row>
    <row r="1339" spans="1:13" x14ac:dyDescent="0.2">
      <c r="A1339" s="60" t="s">
        <v>2043</v>
      </c>
      <c r="B1339" s="59">
        <v>44450</v>
      </c>
      <c r="C1339" s="60" t="s">
        <v>2044</v>
      </c>
      <c r="D1339" s="92" t="s">
        <v>1652</v>
      </c>
      <c r="E1339" s="58" t="str">
        <f t="shared" si="138"/>
        <v>Sven</v>
      </c>
      <c r="F1339" s="58" t="str">
        <f t="shared" si="139"/>
        <v>Welzig</v>
      </c>
      <c r="G1339" s="58" t="str">
        <f t="shared" si="140"/>
        <v>Men U/21</v>
      </c>
      <c r="H1339" s="58" t="str">
        <f t="shared" si="141"/>
        <v>Atlantic Angling Club</v>
      </c>
      <c r="I1339" s="92"/>
      <c r="J1339" s="92" t="s">
        <v>1355</v>
      </c>
      <c r="K1339" s="92">
        <v>94</v>
      </c>
      <c r="L1339" s="91">
        <f t="shared" si="142"/>
        <v>3.5</v>
      </c>
      <c r="M1339" s="91">
        <f t="shared" si="143"/>
        <v>3.5</v>
      </c>
    </row>
    <row r="1340" spans="1:13" x14ac:dyDescent="0.2">
      <c r="A1340" s="60" t="s">
        <v>2043</v>
      </c>
      <c r="B1340" s="59">
        <v>44450</v>
      </c>
      <c r="C1340" s="60" t="s">
        <v>2044</v>
      </c>
      <c r="D1340" s="92" t="s">
        <v>1652</v>
      </c>
      <c r="E1340" s="58" t="str">
        <f t="shared" si="138"/>
        <v>Sven</v>
      </c>
      <c r="F1340" s="58" t="str">
        <f t="shared" si="139"/>
        <v>Welzig</v>
      </c>
      <c r="G1340" s="58" t="str">
        <f t="shared" si="140"/>
        <v>Men U/21</v>
      </c>
      <c r="H1340" s="58" t="str">
        <f t="shared" si="141"/>
        <v>Atlantic Angling Club</v>
      </c>
      <c r="I1340" s="92"/>
      <c r="J1340" s="92" t="s">
        <v>1355</v>
      </c>
      <c r="K1340" s="92">
        <v>130</v>
      </c>
      <c r="L1340" s="91">
        <f t="shared" si="142"/>
        <v>10.7</v>
      </c>
      <c r="M1340" s="91">
        <f t="shared" si="143"/>
        <v>10.7</v>
      </c>
    </row>
    <row r="1341" spans="1:13" x14ac:dyDescent="0.2">
      <c r="A1341" s="60" t="s">
        <v>2043</v>
      </c>
      <c r="B1341" s="59">
        <v>44450</v>
      </c>
      <c r="C1341" s="60" t="s">
        <v>2044</v>
      </c>
      <c r="D1341" s="92" t="s">
        <v>1652</v>
      </c>
      <c r="E1341" s="58" t="str">
        <f t="shared" si="138"/>
        <v>Sven</v>
      </c>
      <c r="F1341" s="58" t="str">
        <f t="shared" si="139"/>
        <v>Welzig</v>
      </c>
      <c r="G1341" s="58" t="str">
        <f t="shared" si="140"/>
        <v>Men U/21</v>
      </c>
      <c r="H1341" s="58" t="str">
        <f t="shared" si="141"/>
        <v>Atlantic Angling Club</v>
      </c>
      <c r="I1341" s="92"/>
      <c r="J1341" s="92" t="s">
        <v>1355</v>
      </c>
      <c r="K1341" s="92">
        <v>130</v>
      </c>
      <c r="L1341" s="91">
        <f t="shared" si="142"/>
        <v>10.7</v>
      </c>
      <c r="M1341" s="91">
        <f t="shared" si="143"/>
        <v>10.7</v>
      </c>
    </row>
    <row r="1342" spans="1:13" x14ac:dyDescent="0.2">
      <c r="A1342" s="60" t="s">
        <v>2043</v>
      </c>
      <c r="B1342" s="59">
        <v>44450</v>
      </c>
      <c r="C1342" s="60" t="s">
        <v>2044</v>
      </c>
      <c r="D1342" s="92" t="s">
        <v>1652</v>
      </c>
      <c r="E1342" s="58" t="str">
        <f t="shared" si="138"/>
        <v>Sven</v>
      </c>
      <c r="F1342" s="58" t="str">
        <f t="shared" si="139"/>
        <v>Welzig</v>
      </c>
      <c r="G1342" s="58" t="str">
        <f t="shared" si="140"/>
        <v>Men U/21</v>
      </c>
      <c r="H1342" s="58" t="str">
        <f t="shared" si="141"/>
        <v>Atlantic Angling Club</v>
      </c>
      <c r="I1342" s="92" t="s">
        <v>19</v>
      </c>
      <c r="J1342" s="92"/>
      <c r="K1342" s="92">
        <v>60</v>
      </c>
      <c r="L1342" s="91">
        <f t="shared" si="142"/>
        <v>2.2000000000000002</v>
      </c>
      <c r="M1342" s="91">
        <f t="shared" si="143"/>
        <v>2.2000000000000002</v>
      </c>
    </row>
    <row r="1343" spans="1:13" x14ac:dyDescent="0.2">
      <c r="A1343" s="60" t="s">
        <v>2043</v>
      </c>
      <c r="B1343" s="59">
        <v>44450</v>
      </c>
      <c r="C1343" s="60" t="s">
        <v>2044</v>
      </c>
      <c r="D1343" s="92" t="s">
        <v>733</v>
      </c>
      <c r="E1343" s="58" t="str">
        <f t="shared" si="138"/>
        <v>Henning</v>
      </c>
      <c r="F1343" s="58" t="str">
        <f t="shared" si="139"/>
        <v>Du Plessis</v>
      </c>
      <c r="G1343" s="58" t="str">
        <f t="shared" si="140"/>
        <v>Men Master</v>
      </c>
      <c r="H1343" s="58" t="str">
        <f t="shared" si="141"/>
        <v>Atlantic Angling Club</v>
      </c>
      <c r="I1343" s="92"/>
      <c r="J1343" s="92" t="s">
        <v>1355</v>
      </c>
      <c r="K1343" s="92">
        <v>149</v>
      </c>
      <c r="L1343" s="91">
        <f t="shared" si="142"/>
        <v>17</v>
      </c>
      <c r="M1343" s="91">
        <f t="shared" si="143"/>
        <v>17</v>
      </c>
    </row>
    <row r="1344" spans="1:13" x14ac:dyDescent="0.2">
      <c r="A1344" s="60" t="s">
        <v>2043</v>
      </c>
      <c r="B1344" s="59">
        <v>44450</v>
      </c>
      <c r="C1344" s="60" t="s">
        <v>2044</v>
      </c>
      <c r="D1344" s="92" t="s">
        <v>1777</v>
      </c>
      <c r="E1344" s="58" t="str">
        <f t="shared" si="138"/>
        <v>Andy</v>
      </c>
      <c r="F1344" s="58" t="str">
        <f t="shared" si="139"/>
        <v>Welzig</v>
      </c>
      <c r="G1344" s="58" t="str">
        <f t="shared" si="140"/>
        <v>Men Master</v>
      </c>
      <c r="H1344" s="58" t="str">
        <f t="shared" si="141"/>
        <v>Atlantic Angling Club</v>
      </c>
      <c r="I1344" s="92"/>
      <c r="J1344" s="92" t="s">
        <v>1355</v>
      </c>
      <c r="K1344" s="92">
        <v>117</v>
      </c>
      <c r="L1344" s="91">
        <f t="shared" si="142"/>
        <v>7.4</v>
      </c>
      <c r="M1344" s="91">
        <f t="shared" si="143"/>
        <v>7.4</v>
      </c>
    </row>
    <row r="1345" spans="1:13" x14ac:dyDescent="0.2">
      <c r="A1345" s="60" t="s">
        <v>2043</v>
      </c>
      <c r="B1345" s="59">
        <v>44450</v>
      </c>
      <c r="C1345" s="60" t="s">
        <v>2044</v>
      </c>
      <c r="D1345" s="92" t="s">
        <v>1515</v>
      </c>
      <c r="E1345" s="58" t="str">
        <f t="shared" si="138"/>
        <v>Andi</v>
      </c>
      <c r="F1345" s="58" t="str">
        <f t="shared" si="139"/>
        <v>Bachran</v>
      </c>
      <c r="G1345" s="58" t="str">
        <f t="shared" si="140"/>
        <v>Men Master</v>
      </c>
      <c r="H1345" s="58" t="str">
        <f t="shared" si="141"/>
        <v>Atlantic Angling Club</v>
      </c>
      <c r="I1345" s="92"/>
      <c r="J1345" s="92" t="s">
        <v>1354</v>
      </c>
      <c r="K1345" s="92">
        <v>127</v>
      </c>
      <c r="L1345" s="91">
        <f t="shared" si="142"/>
        <v>26.3</v>
      </c>
      <c r="M1345" s="91">
        <f t="shared" si="143"/>
        <v>26.3</v>
      </c>
    </row>
    <row r="1346" spans="1:13" x14ac:dyDescent="0.2">
      <c r="A1346" s="60" t="s">
        <v>2043</v>
      </c>
      <c r="B1346" s="59">
        <v>44450</v>
      </c>
      <c r="C1346" s="60" t="s">
        <v>2044</v>
      </c>
      <c r="D1346" s="92" t="s">
        <v>1516</v>
      </c>
      <c r="E1346" s="58" t="str">
        <f t="shared" si="138"/>
        <v>Kay</v>
      </c>
      <c r="F1346" s="58" t="str">
        <f t="shared" si="139"/>
        <v>Bachran</v>
      </c>
      <c r="G1346" s="58" t="str">
        <f t="shared" si="140"/>
        <v>Men U/21</v>
      </c>
      <c r="H1346" s="58" t="str">
        <f t="shared" si="141"/>
        <v>Atlantic Angling Club</v>
      </c>
      <c r="I1346" s="92"/>
      <c r="J1346" s="92" t="s">
        <v>1355</v>
      </c>
      <c r="K1346" s="92">
        <v>94</v>
      </c>
      <c r="L1346" s="91">
        <f t="shared" si="142"/>
        <v>3.5</v>
      </c>
      <c r="M1346" s="91">
        <f t="shared" si="143"/>
        <v>3.5</v>
      </c>
    </row>
    <row r="1347" spans="1:13" x14ac:dyDescent="0.2">
      <c r="A1347" s="60" t="s">
        <v>2043</v>
      </c>
      <c r="B1347" s="59">
        <v>44450</v>
      </c>
      <c r="C1347" s="60" t="s">
        <v>2044</v>
      </c>
      <c r="D1347" s="92" t="s">
        <v>958</v>
      </c>
      <c r="E1347" s="58" t="str">
        <f t="shared" si="138"/>
        <v>Jaco</v>
      </c>
      <c r="F1347" s="58" t="str">
        <f t="shared" si="139"/>
        <v>Venter</v>
      </c>
      <c r="G1347" s="58" t="str">
        <f t="shared" si="140"/>
        <v>Men Master</v>
      </c>
      <c r="H1347" s="58" t="str">
        <f t="shared" si="141"/>
        <v>Atlantic Angling Club</v>
      </c>
      <c r="I1347" s="92"/>
      <c r="J1347" s="92" t="s">
        <v>1355</v>
      </c>
      <c r="K1347" s="92">
        <v>119</v>
      </c>
      <c r="L1347" s="91">
        <f t="shared" si="142"/>
        <v>7.9</v>
      </c>
      <c r="M1347" s="91">
        <f t="shared" si="143"/>
        <v>7.9</v>
      </c>
    </row>
    <row r="1348" spans="1:13" x14ac:dyDescent="0.2">
      <c r="A1348" s="60" t="s">
        <v>2043</v>
      </c>
      <c r="B1348" s="59">
        <v>44450</v>
      </c>
      <c r="C1348" s="60" t="s">
        <v>2044</v>
      </c>
      <c r="D1348" s="92" t="s">
        <v>958</v>
      </c>
      <c r="E1348" s="58" t="str">
        <f t="shared" si="138"/>
        <v>Jaco</v>
      </c>
      <c r="F1348" s="58" t="str">
        <f t="shared" si="139"/>
        <v>Venter</v>
      </c>
      <c r="G1348" s="58" t="str">
        <f t="shared" si="140"/>
        <v>Men Master</v>
      </c>
      <c r="H1348" s="58" t="str">
        <f t="shared" si="141"/>
        <v>Atlantic Angling Club</v>
      </c>
      <c r="I1348" s="92"/>
      <c r="J1348" s="92" t="s">
        <v>1355</v>
      </c>
      <c r="K1348" s="92">
        <v>160</v>
      </c>
      <c r="L1348" s="91">
        <f t="shared" si="142"/>
        <v>21.7</v>
      </c>
      <c r="M1348" s="91">
        <f t="shared" si="143"/>
        <v>21.7</v>
      </c>
    </row>
    <row r="1349" spans="1:13" x14ac:dyDescent="0.2">
      <c r="A1349" s="60" t="s">
        <v>2043</v>
      </c>
      <c r="B1349" s="59">
        <v>44450</v>
      </c>
      <c r="C1349" s="60" t="s">
        <v>2044</v>
      </c>
      <c r="D1349" s="92" t="s">
        <v>1424</v>
      </c>
      <c r="E1349" s="58" t="str">
        <f t="shared" si="138"/>
        <v>Hannes</v>
      </c>
      <c r="F1349" s="58" t="str">
        <f t="shared" si="139"/>
        <v>DeHaast</v>
      </c>
      <c r="G1349" s="58" t="str">
        <f t="shared" si="140"/>
        <v>Men Senior</v>
      </c>
      <c r="H1349" s="58" t="str">
        <f t="shared" si="141"/>
        <v>Otjiwarongo</v>
      </c>
      <c r="I1349" s="92"/>
      <c r="J1349" s="92" t="s">
        <v>1355</v>
      </c>
      <c r="K1349" s="92">
        <v>156</v>
      </c>
      <c r="L1349" s="91">
        <f t="shared" si="142"/>
        <v>19.899999999999999</v>
      </c>
      <c r="M1349" s="91">
        <f t="shared" si="143"/>
        <v>19.899999999999999</v>
      </c>
    </row>
    <row r="1350" spans="1:13" x14ac:dyDescent="0.2">
      <c r="A1350" s="60" t="s">
        <v>2043</v>
      </c>
      <c r="B1350" s="59">
        <v>44450</v>
      </c>
      <c r="C1350" s="60" t="s">
        <v>2044</v>
      </c>
      <c r="D1350" s="92" t="s">
        <v>1424</v>
      </c>
      <c r="E1350" s="58" t="str">
        <f t="shared" si="138"/>
        <v>Hannes</v>
      </c>
      <c r="F1350" s="58" t="str">
        <f t="shared" si="139"/>
        <v>DeHaast</v>
      </c>
      <c r="G1350" s="58" t="str">
        <f t="shared" si="140"/>
        <v>Men Senior</v>
      </c>
      <c r="H1350" s="58" t="str">
        <f t="shared" si="141"/>
        <v>Otjiwarongo</v>
      </c>
      <c r="I1350" s="92"/>
      <c r="J1350" s="92" t="s">
        <v>1355</v>
      </c>
      <c r="K1350" s="92">
        <v>128</v>
      </c>
      <c r="L1350" s="91">
        <f t="shared" si="142"/>
        <v>10.1</v>
      </c>
      <c r="M1350" s="91">
        <f t="shared" si="143"/>
        <v>10.1</v>
      </c>
    </row>
    <row r="1351" spans="1:13" x14ac:dyDescent="0.2">
      <c r="A1351" s="60" t="s">
        <v>2043</v>
      </c>
      <c r="B1351" s="59">
        <v>44450</v>
      </c>
      <c r="C1351" s="60" t="s">
        <v>2044</v>
      </c>
      <c r="D1351" s="92" t="s">
        <v>1263</v>
      </c>
      <c r="E1351" s="58" t="str">
        <f t="shared" si="138"/>
        <v>Martinus</v>
      </c>
      <c r="F1351" s="58" t="str">
        <f t="shared" si="139"/>
        <v>Venter</v>
      </c>
      <c r="G1351" s="58" t="str">
        <f t="shared" si="140"/>
        <v>Men Veteran</v>
      </c>
      <c r="H1351" s="58" t="str">
        <f t="shared" si="141"/>
        <v>Otjiwarongo</v>
      </c>
      <c r="I1351" s="92"/>
      <c r="J1351" s="92" t="s">
        <v>1355</v>
      </c>
      <c r="K1351" s="92">
        <v>143</v>
      </c>
      <c r="L1351" s="91">
        <f t="shared" si="142"/>
        <v>14.8</v>
      </c>
      <c r="M1351" s="91">
        <f t="shared" si="143"/>
        <v>14.8</v>
      </c>
    </row>
    <row r="1352" spans="1:13" x14ac:dyDescent="0.2">
      <c r="A1352" s="60" t="s">
        <v>2043</v>
      </c>
      <c r="B1352" s="59">
        <v>44450</v>
      </c>
      <c r="C1352" s="60" t="s">
        <v>2044</v>
      </c>
      <c r="D1352" s="92" t="s">
        <v>1263</v>
      </c>
      <c r="E1352" s="58" t="str">
        <f t="shared" si="138"/>
        <v>Martinus</v>
      </c>
      <c r="F1352" s="58" t="str">
        <f t="shared" si="139"/>
        <v>Venter</v>
      </c>
      <c r="G1352" s="58" t="str">
        <f t="shared" si="140"/>
        <v>Men Veteran</v>
      </c>
      <c r="H1352" s="58" t="str">
        <f t="shared" si="141"/>
        <v>Otjiwarongo</v>
      </c>
      <c r="I1352" s="92"/>
      <c r="J1352" s="92" t="s">
        <v>1355</v>
      </c>
      <c r="K1352" s="92">
        <v>157</v>
      </c>
      <c r="L1352" s="91">
        <f t="shared" si="142"/>
        <v>20.399999999999999</v>
      </c>
      <c r="M1352" s="91">
        <f t="shared" si="143"/>
        <v>20.399999999999999</v>
      </c>
    </row>
    <row r="1353" spans="1:13" x14ac:dyDescent="0.2">
      <c r="A1353" s="60" t="s">
        <v>2043</v>
      </c>
      <c r="B1353" s="59">
        <v>44450</v>
      </c>
      <c r="C1353" s="60" t="s">
        <v>2044</v>
      </c>
      <c r="D1353" s="92" t="s">
        <v>1202</v>
      </c>
      <c r="E1353" s="58" t="str">
        <f t="shared" si="138"/>
        <v>Rinus</v>
      </c>
      <c r="F1353" s="58" t="str">
        <f t="shared" si="139"/>
        <v>Van Der Westhuizen</v>
      </c>
      <c r="G1353" s="58" t="str">
        <f t="shared" si="140"/>
        <v>Men Senior</v>
      </c>
      <c r="H1353" s="58" t="str">
        <f t="shared" si="141"/>
        <v>Otjiwarongo</v>
      </c>
      <c r="I1353" s="92"/>
      <c r="J1353" s="92" t="s">
        <v>1355</v>
      </c>
      <c r="K1353" s="92">
        <v>112</v>
      </c>
      <c r="L1353" s="91">
        <f t="shared" si="142"/>
        <v>6.4</v>
      </c>
      <c r="M1353" s="91">
        <f t="shared" si="143"/>
        <v>6.4</v>
      </c>
    </row>
    <row r="1354" spans="1:13" x14ac:dyDescent="0.2">
      <c r="A1354" s="60" t="s">
        <v>2043</v>
      </c>
      <c r="B1354" s="59">
        <v>44450</v>
      </c>
      <c r="C1354" s="60" t="s">
        <v>2044</v>
      </c>
      <c r="D1354" s="92" t="s">
        <v>1202</v>
      </c>
      <c r="E1354" s="58" t="str">
        <f t="shared" si="138"/>
        <v>Rinus</v>
      </c>
      <c r="F1354" s="58" t="str">
        <f t="shared" si="139"/>
        <v>Van Der Westhuizen</v>
      </c>
      <c r="G1354" s="58" t="str">
        <f t="shared" si="140"/>
        <v>Men Senior</v>
      </c>
      <c r="H1354" s="58" t="str">
        <f t="shared" si="141"/>
        <v>Otjiwarongo</v>
      </c>
      <c r="I1354" s="92"/>
      <c r="J1354" s="92" t="s">
        <v>1355</v>
      </c>
      <c r="K1354" s="92">
        <v>154</v>
      </c>
      <c r="L1354" s="91">
        <f t="shared" si="142"/>
        <v>19.100000000000001</v>
      </c>
      <c r="M1354" s="91">
        <f t="shared" si="143"/>
        <v>19.100000000000001</v>
      </c>
    </row>
    <row r="1355" spans="1:13" x14ac:dyDescent="0.2">
      <c r="A1355" s="60" t="s">
        <v>2043</v>
      </c>
      <c r="B1355" s="59">
        <v>44450</v>
      </c>
      <c r="C1355" s="60" t="s">
        <v>2044</v>
      </c>
      <c r="D1355" s="92" t="s">
        <v>1202</v>
      </c>
      <c r="E1355" s="58" t="str">
        <f t="shared" si="138"/>
        <v>Rinus</v>
      </c>
      <c r="F1355" s="58" t="str">
        <f t="shared" si="139"/>
        <v>Van Der Westhuizen</v>
      </c>
      <c r="G1355" s="58" t="str">
        <f t="shared" si="140"/>
        <v>Men Senior</v>
      </c>
      <c r="H1355" s="58" t="str">
        <f t="shared" si="141"/>
        <v>Otjiwarongo</v>
      </c>
      <c r="I1355" s="92"/>
      <c r="J1355" s="92" t="s">
        <v>1354</v>
      </c>
      <c r="K1355" s="92">
        <v>161</v>
      </c>
      <c r="L1355" s="91">
        <f t="shared" si="142"/>
        <v>57.2</v>
      </c>
      <c r="M1355" s="91">
        <f t="shared" si="143"/>
        <v>57.2</v>
      </c>
    </row>
    <row r="1356" spans="1:13" x14ac:dyDescent="0.2">
      <c r="A1356" s="60" t="s">
        <v>2043</v>
      </c>
      <c r="B1356" s="59">
        <v>44450</v>
      </c>
      <c r="C1356" s="60" t="s">
        <v>2044</v>
      </c>
      <c r="D1356" s="92" t="s">
        <v>887</v>
      </c>
      <c r="E1356" s="58" t="str">
        <f t="shared" si="138"/>
        <v>Org</v>
      </c>
      <c r="F1356" s="58" t="str">
        <f t="shared" si="139"/>
        <v>Van Rensburg</v>
      </c>
      <c r="G1356" s="58" t="str">
        <f t="shared" si="140"/>
        <v>Men Senior</v>
      </c>
      <c r="H1356" s="58" t="str">
        <f t="shared" si="141"/>
        <v>Mako</v>
      </c>
      <c r="I1356" s="92"/>
      <c r="J1356" s="92"/>
      <c r="K1356" s="92"/>
      <c r="L1356" s="91" t="str">
        <f t="shared" si="142"/>
        <v/>
      </c>
      <c r="M1356" s="91" t="str">
        <f t="shared" si="143"/>
        <v/>
      </c>
    </row>
    <row r="1357" spans="1:13" x14ac:dyDescent="0.2">
      <c r="A1357" s="60" t="s">
        <v>2043</v>
      </c>
      <c r="B1357" s="59">
        <v>44450</v>
      </c>
      <c r="C1357" s="60" t="s">
        <v>2044</v>
      </c>
      <c r="D1357" s="92" t="s">
        <v>568</v>
      </c>
      <c r="E1357" s="58" t="str">
        <f t="shared" si="138"/>
        <v>Chris</v>
      </c>
      <c r="F1357" s="58" t="str">
        <f t="shared" si="139"/>
        <v>Feyerabend</v>
      </c>
      <c r="G1357" s="58" t="str">
        <f t="shared" si="140"/>
        <v>Men Veteran</v>
      </c>
      <c r="H1357" s="58" t="str">
        <f t="shared" si="141"/>
        <v>Otjiwarongo</v>
      </c>
      <c r="I1357" s="92"/>
      <c r="J1357" s="92" t="s">
        <v>1333</v>
      </c>
      <c r="K1357" s="92">
        <v>73</v>
      </c>
      <c r="L1357" s="91">
        <f t="shared" si="142"/>
        <v>7.1</v>
      </c>
      <c r="M1357" s="91">
        <f t="shared" si="143"/>
        <v>7.1</v>
      </c>
    </row>
    <row r="1358" spans="1:13" x14ac:dyDescent="0.2">
      <c r="A1358" s="60" t="s">
        <v>2043</v>
      </c>
      <c r="B1358" s="59">
        <v>44450</v>
      </c>
      <c r="C1358" s="60" t="s">
        <v>2044</v>
      </c>
      <c r="D1358" s="92" t="s">
        <v>568</v>
      </c>
      <c r="E1358" s="58" t="str">
        <f t="shared" si="138"/>
        <v>Chris</v>
      </c>
      <c r="F1358" s="58" t="str">
        <f t="shared" si="139"/>
        <v>Feyerabend</v>
      </c>
      <c r="G1358" s="58" t="str">
        <f t="shared" si="140"/>
        <v>Men Veteran</v>
      </c>
      <c r="H1358" s="58" t="str">
        <f t="shared" si="141"/>
        <v>Otjiwarongo</v>
      </c>
      <c r="I1358" s="92"/>
      <c r="J1358" s="92" t="s">
        <v>1354</v>
      </c>
      <c r="K1358" s="92">
        <v>163</v>
      </c>
      <c r="L1358" s="91">
        <f t="shared" si="142"/>
        <v>59.5</v>
      </c>
      <c r="M1358" s="91">
        <f t="shared" si="143"/>
        <v>59.5</v>
      </c>
    </row>
    <row r="1359" spans="1:13" x14ac:dyDescent="0.2">
      <c r="A1359" s="60" t="s">
        <v>2043</v>
      </c>
      <c r="B1359" s="59">
        <v>44450</v>
      </c>
      <c r="C1359" s="60" t="s">
        <v>2044</v>
      </c>
      <c r="D1359" s="92" t="s">
        <v>1028</v>
      </c>
      <c r="E1359" s="58" t="str">
        <f t="shared" si="138"/>
        <v>Otto</v>
      </c>
      <c r="F1359" s="58" t="str">
        <f t="shared" si="139"/>
        <v>Feyerabend</v>
      </c>
      <c r="G1359" s="58" t="str">
        <f t="shared" si="140"/>
        <v>Men U/21</v>
      </c>
      <c r="H1359" s="58" t="str">
        <f t="shared" si="141"/>
        <v>Otjiwarongo</v>
      </c>
      <c r="I1359" s="92" t="s">
        <v>19</v>
      </c>
      <c r="J1359" s="92"/>
      <c r="K1359" s="92">
        <v>43</v>
      </c>
      <c r="L1359" s="91">
        <f t="shared" si="142"/>
        <v>0.8</v>
      </c>
      <c r="M1359" s="91">
        <f t="shared" si="143"/>
        <v>0.8</v>
      </c>
    </row>
    <row r="1360" spans="1:13" x14ac:dyDescent="0.2">
      <c r="A1360" s="60" t="s">
        <v>2043</v>
      </c>
      <c r="B1360" s="59">
        <v>44450</v>
      </c>
      <c r="C1360" s="60" t="s">
        <v>2044</v>
      </c>
      <c r="D1360" s="92" t="s">
        <v>1248</v>
      </c>
      <c r="E1360" s="58" t="str">
        <f t="shared" si="138"/>
        <v>Handre</v>
      </c>
      <c r="F1360" s="58" t="str">
        <f t="shared" si="139"/>
        <v>Klazinga</v>
      </c>
      <c r="G1360" s="58" t="str">
        <f t="shared" si="140"/>
        <v>Men Senior</v>
      </c>
      <c r="H1360" s="58" t="str">
        <f t="shared" si="141"/>
        <v>Otjiwarongo</v>
      </c>
      <c r="I1360" s="92"/>
      <c r="J1360" s="92"/>
      <c r="K1360" s="92"/>
      <c r="L1360" s="91" t="str">
        <f t="shared" si="142"/>
        <v/>
      </c>
      <c r="M1360" s="91" t="str">
        <f t="shared" si="143"/>
        <v/>
      </c>
    </row>
    <row r="1361" spans="1:13" x14ac:dyDescent="0.2">
      <c r="A1361" s="60" t="s">
        <v>2043</v>
      </c>
      <c r="B1361" s="59">
        <v>44450</v>
      </c>
      <c r="C1361" s="60" t="s">
        <v>2044</v>
      </c>
      <c r="D1361" s="92" t="s">
        <v>1771</v>
      </c>
      <c r="E1361" s="58" t="str">
        <f t="shared" si="138"/>
        <v>Franco</v>
      </c>
      <c r="F1361" s="58" t="str">
        <f t="shared" si="139"/>
        <v>Kuhn</v>
      </c>
      <c r="G1361" s="58" t="str">
        <f t="shared" si="140"/>
        <v>Men Senior</v>
      </c>
      <c r="H1361" s="58" t="str">
        <f t="shared" si="141"/>
        <v>Otjiwarongo</v>
      </c>
      <c r="I1361" s="92"/>
      <c r="J1361" s="92"/>
      <c r="K1361" s="92"/>
      <c r="L1361" s="91" t="str">
        <f t="shared" si="142"/>
        <v/>
      </c>
      <c r="M1361" s="91" t="str">
        <f t="shared" si="143"/>
        <v/>
      </c>
    </row>
    <row r="1362" spans="1:13" x14ac:dyDescent="0.2">
      <c r="A1362" s="60" t="s">
        <v>2043</v>
      </c>
      <c r="B1362" s="59">
        <v>44450</v>
      </c>
      <c r="C1362" s="60" t="s">
        <v>2044</v>
      </c>
      <c r="D1362" s="92" t="s">
        <v>1768</v>
      </c>
      <c r="E1362" s="58" t="str">
        <f t="shared" si="138"/>
        <v>Willem Louis</v>
      </c>
      <c r="F1362" s="58" t="str">
        <f t="shared" si="139"/>
        <v>Klazinga</v>
      </c>
      <c r="G1362" s="58" t="str">
        <f t="shared" si="140"/>
        <v>Men Grand Masters</v>
      </c>
      <c r="H1362" s="58" t="str">
        <f t="shared" si="141"/>
        <v>Otjiwarongo</v>
      </c>
      <c r="I1362" s="92" t="s">
        <v>19</v>
      </c>
      <c r="J1362" s="92"/>
      <c r="K1362" s="92">
        <v>53</v>
      </c>
      <c r="L1362" s="91">
        <f t="shared" si="142"/>
        <v>1.5</v>
      </c>
      <c r="M1362" s="91">
        <f t="shared" si="143"/>
        <v>1.5</v>
      </c>
    </row>
    <row r="1363" spans="1:13" x14ac:dyDescent="0.2">
      <c r="A1363" s="60" t="s">
        <v>2043</v>
      </c>
      <c r="B1363" s="59">
        <v>44450</v>
      </c>
      <c r="C1363" s="60" t="s">
        <v>2044</v>
      </c>
      <c r="D1363" s="92" t="s">
        <v>1768</v>
      </c>
      <c r="E1363" s="58" t="str">
        <f t="shared" si="138"/>
        <v>Willem Louis</v>
      </c>
      <c r="F1363" s="58" t="str">
        <f t="shared" si="139"/>
        <v>Klazinga</v>
      </c>
      <c r="G1363" s="58" t="str">
        <f t="shared" si="140"/>
        <v>Men Grand Masters</v>
      </c>
      <c r="H1363" s="58" t="str">
        <f t="shared" si="141"/>
        <v>Otjiwarongo</v>
      </c>
      <c r="I1363" s="92" t="s">
        <v>19</v>
      </c>
      <c r="J1363" s="92"/>
      <c r="K1363" s="92">
        <v>48</v>
      </c>
      <c r="L1363" s="91">
        <f t="shared" si="142"/>
        <v>1.1000000000000001</v>
      </c>
      <c r="M1363" s="91">
        <f t="shared" si="143"/>
        <v>1.1000000000000001</v>
      </c>
    </row>
    <row r="1364" spans="1:13" x14ac:dyDescent="0.2">
      <c r="A1364" s="60" t="s">
        <v>2043</v>
      </c>
      <c r="B1364" s="59">
        <v>44450</v>
      </c>
      <c r="C1364" s="60" t="s">
        <v>2044</v>
      </c>
      <c r="D1364" s="92" t="s">
        <v>711</v>
      </c>
      <c r="E1364" s="58" t="str">
        <f t="shared" si="138"/>
        <v>Stephan</v>
      </c>
      <c r="F1364" s="58" t="str">
        <f t="shared" si="139"/>
        <v>Hauptfleisch</v>
      </c>
      <c r="G1364" s="58" t="str">
        <f t="shared" si="140"/>
        <v>Men Senior</v>
      </c>
      <c r="H1364" s="58" t="str">
        <f t="shared" si="141"/>
        <v>Otjiwarongo</v>
      </c>
      <c r="I1364" s="92"/>
      <c r="J1364" s="92" t="s">
        <v>1355</v>
      </c>
      <c r="K1364" s="92">
        <v>142</v>
      </c>
      <c r="L1364" s="91">
        <f t="shared" si="142"/>
        <v>14.4</v>
      </c>
      <c r="M1364" s="91">
        <f t="shared" si="143"/>
        <v>14.4</v>
      </c>
    </row>
    <row r="1365" spans="1:13" x14ac:dyDescent="0.2">
      <c r="A1365" s="60" t="s">
        <v>2043</v>
      </c>
      <c r="B1365" s="59">
        <v>44450</v>
      </c>
      <c r="C1365" s="60" t="s">
        <v>2044</v>
      </c>
      <c r="D1365" s="92" t="s">
        <v>569</v>
      </c>
      <c r="E1365" s="58" t="str">
        <f t="shared" si="138"/>
        <v>Maritz</v>
      </c>
      <c r="F1365" s="58" t="str">
        <f t="shared" si="139"/>
        <v>Jansen van Vuuren</v>
      </c>
      <c r="G1365" s="58" t="str">
        <f t="shared" si="140"/>
        <v>Men Veteran</v>
      </c>
      <c r="H1365" s="58" t="str">
        <f t="shared" si="141"/>
        <v>Otjiwarongo</v>
      </c>
      <c r="I1365" s="92"/>
      <c r="J1365" s="92" t="s">
        <v>1355</v>
      </c>
      <c r="K1365" s="92">
        <v>151</v>
      </c>
      <c r="L1365" s="91">
        <f t="shared" si="142"/>
        <v>17.8</v>
      </c>
      <c r="M1365" s="91">
        <f t="shared" si="143"/>
        <v>17.8</v>
      </c>
    </row>
    <row r="1366" spans="1:13" x14ac:dyDescent="0.2">
      <c r="A1366" s="60" t="s">
        <v>2043</v>
      </c>
      <c r="B1366" s="59">
        <v>44450</v>
      </c>
      <c r="C1366" s="60" t="s">
        <v>2044</v>
      </c>
      <c r="D1366" s="92" t="s">
        <v>569</v>
      </c>
      <c r="E1366" s="58" t="str">
        <f t="shared" si="138"/>
        <v>Maritz</v>
      </c>
      <c r="F1366" s="58" t="str">
        <f t="shared" si="139"/>
        <v>Jansen van Vuuren</v>
      </c>
      <c r="G1366" s="58" t="str">
        <f t="shared" si="140"/>
        <v>Men Veteran</v>
      </c>
      <c r="H1366" s="58" t="str">
        <f t="shared" si="141"/>
        <v>Otjiwarongo</v>
      </c>
      <c r="I1366" s="92"/>
      <c r="J1366" s="92" t="s">
        <v>1355</v>
      </c>
      <c r="K1366" s="92">
        <v>155</v>
      </c>
      <c r="L1366" s="91">
        <f t="shared" si="142"/>
        <v>19.5</v>
      </c>
      <c r="M1366" s="91">
        <f t="shared" si="143"/>
        <v>19.5</v>
      </c>
    </row>
    <row r="1367" spans="1:13" x14ac:dyDescent="0.2">
      <c r="A1367" s="60" t="s">
        <v>2043</v>
      </c>
      <c r="B1367" s="59">
        <v>44450</v>
      </c>
      <c r="C1367" s="60" t="s">
        <v>2044</v>
      </c>
      <c r="D1367" s="92" t="s">
        <v>1804</v>
      </c>
      <c r="E1367" s="58" t="str">
        <f t="shared" si="138"/>
        <v>Maritz JNR</v>
      </c>
      <c r="F1367" s="58" t="str">
        <f t="shared" si="139"/>
        <v>Jansen Van Vuuren</v>
      </c>
      <c r="G1367" s="58" t="str">
        <f t="shared" si="140"/>
        <v>Men U/16</v>
      </c>
      <c r="H1367" s="58" t="str">
        <f t="shared" si="141"/>
        <v>Otjiwarongo</v>
      </c>
      <c r="I1367" s="92"/>
      <c r="J1367" s="92"/>
      <c r="K1367" s="92"/>
      <c r="L1367" s="91" t="str">
        <f t="shared" si="142"/>
        <v/>
      </c>
      <c r="M1367" s="91" t="str">
        <f t="shared" si="143"/>
        <v/>
      </c>
    </row>
    <row r="1368" spans="1:13" x14ac:dyDescent="0.2">
      <c r="A1368" s="60" t="s">
        <v>2043</v>
      </c>
      <c r="B1368" s="59">
        <v>44450</v>
      </c>
      <c r="C1368" s="60" t="s">
        <v>2044</v>
      </c>
      <c r="D1368" s="92" t="s">
        <v>592</v>
      </c>
      <c r="E1368" s="58" t="str">
        <f t="shared" ref="E1368:E1431" si="144">IF(D1368="","",VLOOKUP(D1368,Master,3,FALSE))</f>
        <v>Joseph</v>
      </c>
      <c r="F1368" s="58" t="str">
        <f t="shared" ref="F1368:F1431" si="145">IF(D1368="","",VLOOKUP(D1368,Master,4,FALSE))</f>
        <v>Payne</v>
      </c>
      <c r="G1368" s="58" t="str">
        <f t="shared" ref="G1368:G1431" si="146">IF(D1368="","",VLOOKUP(D1368,Master,5,FALSE))</f>
        <v>Men Veteran</v>
      </c>
      <c r="H1368" s="58" t="str">
        <f t="shared" ref="H1368:H1431" si="147">IF(D1368="","",VLOOKUP(D1368,Master,2,FALSE))</f>
        <v>Otjiwarongo</v>
      </c>
      <c r="I1368" s="92" t="s">
        <v>22</v>
      </c>
      <c r="J1368" s="92"/>
      <c r="K1368" s="92">
        <v>51</v>
      </c>
      <c r="L1368" s="91">
        <f t="shared" ref="L1368:L1431" si="148">IF(K1368="","",IF(I1368="",ROUND(HLOOKUP(J1368,kgList,K1368,FALSE),1),ROUND(HLOOKUP(I1368,kgList,K1368,FALSE),1)))</f>
        <v>1.8</v>
      </c>
      <c r="M1368" s="91">
        <f t="shared" ref="M1368:M1431" si="149">IF(L1368="","",IF(COUNTA(I1368:J1368)&gt;1,"Edible or Inedible",IF(COUNTA(I1368)=1,L1368*1,IF(COUNTA(J1368)=1,L1368*1,"ERROR"))))</f>
        <v>1.8</v>
      </c>
    </row>
    <row r="1369" spans="1:13" x14ac:dyDescent="0.2">
      <c r="A1369" s="60" t="s">
        <v>2043</v>
      </c>
      <c r="B1369" s="59">
        <v>44450</v>
      </c>
      <c r="C1369" s="60" t="s">
        <v>2044</v>
      </c>
      <c r="D1369" s="92" t="s">
        <v>557</v>
      </c>
      <c r="E1369" s="58" t="str">
        <f t="shared" si="144"/>
        <v>Jeri</v>
      </c>
      <c r="F1369" s="58" t="str">
        <f t="shared" si="145"/>
        <v>Drake</v>
      </c>
      <c r="G1369" s="58" t="str">
        <f t="shared" si="146"/>
        <v>Men Grand Masters</v>
      </c>
      <c r="H1369" s="58" t="str">
        <f t="shared" si="147"/>
        <v>Mako</v>
      </c>
      <c r="I1369" s="92"/>
      <c r="J1369" s="92" t="s">
        <v>1355</v>
      </c>
      <c r="K1369" s="92">
        <v>157</v>
      </c>
      <c r="L1369" s="91">
        <f t="shared" si="148"/>
        <v>20.399999999999999</v>
      </c>
      <c r="M1369" s="91">
        <f t="shared" si="149"/>
        <v>20.399999999999999</v>
      </c>
    </row>
    <row r="1370" spans="1:13" x14ac:dyDescent="0.2">
      <c r="A1370" s="60" t="s">
        <v>2043</v>
      </c>
      <c r="B1370" s="59">
        <v>44450</v>
      </c>
      <c r="C1370" s="60" t="s">
        <v>2044</v>
      </c>
      <c r="D1370" s="92" t="s">
        <v>685</v>
      </c>
      <c r="E1370" s="58" t="str">
        <f t="shared" si="144"/>
        <v>Sue</v>
      </c>
      <c r="F1370" s="58" t="str">
        <f t="shared" si="145"/>
        <v>Drake</v>
      </c>
      <c r="G1370" s="58" t="str">
        <f t="shared" si="146"/>
        <v>Ladies Grand Masters</v>
      </c>
      <c r="H1370" s="58" t="str">
        <f t="shared" si="147"/>
        <v>Mako</v>
      </c>
      <c r="I1370" s="92"/>
      <c r="J1370" s="92" t="s">
        <v>1333</v>
      </c>
      <c r="K1370" s="92">
        <v>92</v>
      </c>
      <c r="L1370" s="91">
        <f t="shared" si="148"/>
        <v>14.4</v>
      </c>
      <c r="M1370" s="91">
        <f t="shared" si="149"/>
        <v>14.4</v>
      </c>
    </row>
    <row r="1371" spans="1:13" x14ac:dyDescent="0.2">
      <c r="A1371" s="60" t="s">
        <v>2043</v>
      </c>
      <c r="B1371" s="59">
        <v>44450</v>
      </c>
      <c r="C1371" s="60" t="s">
        <v>2044</v>
      </c>
      <c r="D1371" s="92" t="s">
        <v>1644</v>
      </c>
      <c r="E1371" s="58" t="str">
        <f t="shared" si="144"/>
        <v>Megan</v>
      </c>
      <c r="F1371" s="58" t="str">
        <f t="shared" si="145"/>
        <v>Connoway</v>
      </c>
      <c r="G1371" s="58" t="str">
        <f t="shared" si="146"/>
        <v>Ladies Senior</v>
      </c>
      <c r="H1371" s="58" t="str">
        <f t="shared" si="147"/>
        <v>xMako</v>
      </c>
      <c r="I1371" s="92"/>
      <c r="J1371" s="92" t="s">
        <v>1356</v>
      </c>
      <c r="K1371" s="92">
        <v>115</v>
      </c>
      <c r="L1371" s="91">
        <f t="shared" si="148"/>
        <v>6</v>
      </c>
      <c r="M1371" s="91">
        <f t="shared" si="149"/>
        <v>6</v>
      </c>
    </row>
    <row r="1372" spans="1:13" x14ac:dyDescent="0.2">
      <c r="A1372" s="60" t="s">
        <v>2043</v>
      </c>
      <c r="B1372" s="59">
        <v>44450</v>
      </c>
      <c r="C1372" s="60" t="s">
        <v>2044</v>
      </c>
      <c r="D1372" s="92" t="s">
        <v>1644</v>
      </c>
      <c r="E1372" s="58" t="str">
        <f t="shared" si="144"/>
        <v>Megan</v>
      </c>
      <c r="F1372" s="58" t="str">
        <f t="shared" si="145"/>
        <v>Connoway</v>
      </c>
      <c r="G1372" s="58" t="str">
        <f t="shared" si="146"/>
        <v>Ladies Senior</v>
      </c>
      <c r="H1372" s="58" t="str">
        <f t="shared" si="147"/>
        <v>xMako</v>
      </c>
      <c r="I1372" s="92"/>
      <c r="J1372" s="92" t="s">
        <v>1356</v>
      </c>
      <c r="K1372" s="92">
        <v>102</v>
      </c>
      <c r="L1372" s="91">
        <f t="shared" si="148"/>
        <v>4</v>
      </c>
      <c r="M1372" s="91">
        <f t="shared" si="149"/>
        <v>4</v>
      </c>
    </row>
    <row r="1373" spans="1:13" x14ac:dyDescent="0.2">
      <c r="A1373" s="60" t="s">
        <v>2043</v>
      </c>
      <c r="B1373" s="59">
        <v>44450</v>
      </c>
      <c r="C1373" s="60" t="s">
        <v>2044</v>
      </c>
      <c r="D1373" s="92" t="s">
        <v>1644</v>
      </c>
      <c r="E1373" s="58" t="str">
        <f t="shared" si="144"/>
        <v>Megan</v>
      </c>
      <c r="F1373" s="58" t="str">
        <f t="shared" si="145"/>
        <v>Connoway</v>
      </c>
      <c r="G1373" s="58" t="str">
        <f t="shared" si="146"/>
        <v>Ladies Senior</v>
      </c>
      <c r="H1373" s="58" t="str">
        <f t="shared" si="147"/>
        <v>xMako</v>
      </c>
      <c r="I1373" s="92" t="s">
        <v>19</v>
      </c>
      <c r="J1373" s="92"/>
      <c r="K1373" s="92">
        <v>50</v>
      </c>
      <c r="L1373" s="91">
        <f t="shared" si="148"/>
        <v>1.3</v>
      </c>
      <c r="M1373" s="91">
        <f t="shared" si="149"/>
        <v>1.3</v>
      </c>
    </row>
    <row r="1374" spans="1:13" x14ac:dyDescent="0.2">
      <c r="A1374" s="60" t="s">
        <v>2043</v>
      </c>
      <c r="B1374" s="59">
        <v>44450</v>
      </c>
      <c r="C1374" s="60" t="s">
        <v>2044</v>
      </c>
      <c r="D1374" s="92" t="s">
        <v>1062</v>
      </c>
      <c r="E1374" s="58" t="str">
        <f t="shared" si="144"/>
        <v>Jorg</v>
      </c>
      <c r="F1374" s="58" t="str">
        <f t="shared" si="145"/>
        <v>Walder</v>
      </c>
      <c r="G1374" s="58" t="str">
        <f t="shared" si="146"/>
        <v>Men Master</v>
      </c>
      <c r="H1374" s="58" t="str">
        <f t="shared" si="147"/>
        <v>Mako</v>
      </c>
      <c r="I1374" s="92"/>
      <c r="J1374" s="92" t="s">
        <v>1355</v>
      </c>
      <c r="K1374" s="92">
        <v>151</v>
      </c>
      <c r="L1374" s="91">
        <f t="shared" si="148"/>
        <v>17.8</v>
      </c>
      <c r="M1374" s="91">
        <f t="shared" si="149"/>
        <v>17.8</v>
      </c>
    </row>
    <row r="1375" spans="1:13" x14ac:dyDescent="0.2">
      <c r="A1375" s="60" t="s">
        <v>2043</v>
      </c>
      <c r="B1375" s="59">
        <v>44450</v>
      </c>
      <c r="C1375" s="60" t="s">
        <v>2044</v>
      </c>
      <c r="D1375" s="92" t="s">
        <v>1062</v>
      </c>
      <c r="E1375" s="58" t="str">
        <f t="shared" si="144"/>
        <v>Jorg</v>
      </c>
      <c r="F1375" s="58" t="str">
        <f t="shared" si="145"/>
        <v>Walder</v>
      </c>
      <c r="G1375" s="58" t="str">
        <f t="shared" si="146"/>
        <v>Men Master</v>
      </c>
      <c r="H1375" s="58" t="str">
        <f t="shared" si="147"/>
        <v>Mako</v>
      </c>
      <c r="I1375" s="92" t="s">
        <v>19</v>
      </c>
      <c r="J1375" s="92"/>
      <c r="K1375" s="92">
        <v>101</v>
      </c>
      <c r="L1375" s="91">
        <f t="shared" si="148"/>
        <v>10.9</v>
      </c>
      <c r="M1375" s="91">
        <f t="shared" si="149"/>
        <v>10.9</v>
      </c>
    </row>
    <row r="1376" spans="1:13" x14ac:dyDescent="0.2">
      <c r="A1376" s="60" t="s">
        <v>2043</v>
      </c>
      <c r="B1376" s="59">
        <v>44450</v>
      </c>
      <c r="C1376" s="60" t="s">
        <v>2044</v>
      </c>
      <c r="D1376" s="92" t="s">
        <v>1062</v>
      </c>
      <c r="E1376" s="58" t="str">
        <f t="shared" si="144"/>
        <v>Jorg</v>
      </c>
      <c r="F1376" s="58" t="str">
        <f t="shared" si="145"/>
        <v>Walder</v>
      </c>
      <c r="G1376" s="58" t="str">
        <f t="shared" si="146"/>
        <v>Men Master</v>
      </c>
      <c r="H1376" s="58" t="str">
        <f t="shared" si="147"/>
        <v>Mako</v>
      </c>
      <c r="I1376" s="92" t="s">
        <v>19</v>
      </c>
      <c r="J1376" s="92"/>
      <c r="K1376" s="92">
        <v>91</v>
      </c>
      <c r="L1376" s="91">
        <f t="shared" si="148"/>
        <v>7.9</v>
      </c>
      <c r="M1376" s="91">
        <f t="shared" si="149"/>
        <v>7.9</v>
      </c>
    </row>
    <row r="1377" spans="1:13" x14ac:dyDescent="0.2">
      <c r="A1377" s="60" t="s">
        <v>2043</v>
      </c>
      <c r="B1377" s="59">
        <v>44450</v>
      </c>
      <c r="C1377" s="60" t="s">
        <v>2044</v>
      </c>
      <c r="D1377" s="92" t="s">
        <v>519</v>
      </c>
      <c r="E1377" s="58" t="str">
        <f t="shared" si="144"/>
        <v>Johan</v>
      </c>
      <c r="F1377" s="58" t="str">
        <f t="shared" si="145"/>
        <v>Visser</v>
      </c>
      <c r="G1377" s="58" t="str">
        <f t="shared" si="146"/>
        <v>Men Senior</v>
      </c>
      <c r="H1377" s="58" t="str">
        <f t="shared" si="147"/>
        <v>Mako</v>
      </c>
      <c r="I1377" s="92"/>
      <c r="J1377" s="92" t="s">
        <v>1355</v>
      </c>
      <c r="K1377" s="92">
        <v>106</v>
      </c>
      <c r="L1377" s="91">
        <f t="shared" si="148"/>
        <v>5.3</v>
      </c>
      <c r="M1377" s="91">
        <f t="shared" si="149"/>
        <v>5.3</v>
      </c>
    </row>
    <row r="1378" spans="1:13" x14ac:dyDescent="0.2">
      <c r="A1378" s="60" t="s">
        <v>2043</v>
      </c>
      <c r="B1378" s="59">
        <v>44450</v>
      </c>
      <c r="C1378" s="60" t="s">
        <v>2044</v>
      </c>
      <c r="D1378" s="92" t="s">
        <v>581</v>
      </c>
      <c r="E1378" s="58" t="str">
        <f t="shared" si="144"/>
        <v>John-John</v>
      </c>
      <c r="F1378" s="58" t="str">
        <f t="shared" si="145"/>
        <v>Warrington</v>
      </c>
      <c r="G1378" s="58" t="str">
        <f t="shared" si="146"/>
        <v>Men Veteran</v>
      </c>
      <c r="H1378" s="58" t="str">
        <f t="shared" si="147"/>
        <v>Mako</v>
      </c>
      <c r="I1378" s="92"/>
      <c r="J1378" s="92" t="s">
        <v>1355</v>
      </c>
      <c r="K1378" s="92">
        <v>133</v>
      </c>
      <c r="L1378" s="91">
        <f t="shared" si="148"/>
        <v>11.5</v>
      </c>
      <c r="M1378" s="91">
        <f t="shared" si="149"/>
        <v>11.5</v>
      </c>
    </row>
    <row r="1379" spans="1:13" x14ac:dyDescent="0.2">
      <c r="A1379" s="60" t="s">
        <v>2043</v>
      </c>
      <c r="B1379" s="59">
        <v>44450</v>
      </c>
      <c r="C1379" s="60" t="s">
        <v>2044</v>
      </c>
      <c r="D1379" s="92" t="s">
        <v>536</v>
      </c>
      <c r="E1379" s="58" t="str">
        <f t="shared" si="144"/>
        <v>Gunther</v>
      </c>
      <c r="F1379" s="58" t="str">
        <f t="shared" si="145"/>
        <v>Doll</v>
      </c>
      <c r="G1379" s="58" t="str">
        <f t="shared" si="146"/>
        <v>Men Senior</v>
      </c>
      <c r="H1379" s="58" t="str">
        <f t="shared" si="147"/>
        <v>Mako</v>
      </c>
      <c r="I1379" s="92"/>
      <c r="J1379" s="92" t="s">
        <v>1355</v>
      </c>
      <c r="K1379" s="92">
        <v>157</v>
      </c>
      <c r="L1379" s="91">
        <f t="shared" si="148"/>
        <v>20.399999999999999</v>
      </c>
      <c r="M1379" s="91">
        <f t="shared" si="149"/>
        <v>20.399999999999999</v>
      </c>
    </row>
    <row r="1380" spans="1:13" x14ac:dyDescent="0.2">
      <c r="A1380" s="60" t="s">
        <v>2043</v>
      </c>
      <c r="B1380" s="59">
        <v>44450</v>
      </c>
      <c r="C1380" s="60" t="s">
        <v>2044</v>
      </c>
      <c r="D1380" s="92" t="s">
        <v>1063</v>
      </c>
      <c r="E1380" s="58" t="str">
        <f t="shared" si="144"/>
        <v>Franco</v>
      </c>
      <c r="F1380" s="58" t="str">
        <f t="shared" si="145"/>
        <v>Badenhorst</v>
      </c>
      <c r="G1380" s="58" t="str">
        <f t="shared" si="146"/>
        <v>Men Senior</v>
      </c>
      <c r="H1380" s="58" t="str">
        <f t="shared" si="147"/>
        <v>Mako</v>
      </c>
      <c r="I1380" s="92"/>
      <c r="J1380" s="92" t="s">
        <v>1355</v>
      </c>
      <c r="K1380" s="92">
        <v>85</v>
      </c>
      <c r="L1380" s="91">
        <f t="shared" si="148"/>
        <v>2.5</v>
      </c>
      <c r="M1380" s="91">
        <f t="shared" si="149"/>
        <v>2.5</v>
      </c>
    </row>
    <row r="1381" spans="1:13" x14ac:dyDescent="0.2">
      <c r="A1381" s="60" t="s">
        <v>2043</v>
      </c>
      <c r="B1381" s="59">
        <v>44450</v>
      </c>
      <c r="C1381" s="60" t="s">
        <v>2044</v>
      </c>
      <c r="D1381" s="92" t="s">
        <v>1063</v>
      </c>
      <c r="E1381" s="58" t="str">
        <f t="shared" si="144"/>
        <v>Franco</v>
      </c>
      <c r="F1381" s="58" t="str">
        <f t="shared" si="145"/>
        <v>Badenhorst</v>
      </c>
      <c r="G1381" s="58" t="str">
        <f t="shared" si="146"/>
        <v>Men Senior</v>
      </c>
      <c r="H1381" s="58" t="str">
        <f t="shared" si="147"/>
        <v>Mako</v>
      </c>
      <c r="I1381" s="92"/>
      <c r="J1381" s="92" t="s">
        <v>1355</v>
      </c>
      <c r="K1381" s="92">
        <v>136</v>
      </c>
      <c r="L1381" s="91">
        <f t="shared" si="148"/>
        <v>12.4</v>
      </c>
      <c r="M1381" s="91">
        <f t="shared" si="149"/>
        <v>12.4</v>
      </c>
    </row>
    <row r="1382" spans="1:13" x14ac:dyDescent="0.2">
      <c r="A1382" s="60" t="s">
        <v>2043</v>
      </c>
      <c r="B1382" s="59">
        <v>44450</v>
      </c>
      <c r="C1382" s="60" t="s">
        <v>2044</v>
      </c>
      <c r="D1382" s="92" t="s">
        <v>1143</v>
      </c>
      <c r="E1382" s="58" t="str">
        <f t="shared" si="144"/>
        <v>Murray</v>
      </c>
      <c r="F1382" s="58" t="str">
        <f t="shared" si="145"/>
        <v>Lewis</v>
      </c>
      <c r="G1382" s="58" t="str">
        <f t="shared" si="146"/>
        <v>Men Veteran</v>
      </c>
      <c r="H1382" s="58" t="str">
        <f t="shared" si="147"/>
        <v>Mako</v>
      </c>
      <c r="I1382" s="92"/>
      <c r="J1382" s="92" t="s">
        <v>1355</v>
      </c>
      <c r="K1382" s="92">
        <v>162</v>
      </c>
      <c r="L1382" s="91">
        <f t="shared" si="148"/>
        <v>22.7</v>
      </c>
      <c r="M1382" s="91">
        <f t="shared" si="149"/>
        <v>22.7</v>
      </c>
    </row>
    <row r="1383" spans="1:13" x14ac:dyDescent="0.2">
      <c r="A1383" s="60" t="s">
        <v>2043</v>
      </c>
      <c r="B1383" s="59">
        <v>44450</v>
      </c>
      <c r="C1383" s="60" t="s">
        <v>2044</v>
      </c>
      <c r="D1383" s="92" t="s">
        <v>1143</v>
      </c>
      <c r="E1383" s="58" t="str">
        <f t="shared" si="144"/>
        <v>Murray</v>
      </c>
      <c r="F1383" s="58" t="str">
        <f t="shared" si="145"/>
        <v>Lewis</v>
      </c>
      <c r="G1383" s="58" t="str">
        <f t="shared" si="146"/>
        <v>Men Veteran</v>
      </c>
      <c r="H1383" s="58" t="str">
        <f t="shared" si="147"/>
        <v>Mako</v>
      </c>
      <c r="I1383" s="92"/>
      <c r="J1383" s="92" t="s">
        <v>1355</v>
      </c>
      <c r="K1383" s="92">
        <v>119</v>
      </c>
      <c r="L1383" s="91">
        <f t="shared" si="148"/>
        <v>7.9</v>
      </c>
      <c r="M1383" s="91">
        <f t="shared" si="149"/>
        <v>7.9</v>
      </c>
    </row>
    <row r="1384" spans="1:13" x14ac:dyDescent="0.2">
      <c r="A1384" s="60" t="s">
        <v>2043</v>
      </c>
      <c r="B1384" s="59">
        <v>44450</v>
      </c>
      <c r="C1384" s="60" t="s">
        <v>2044</v>
      </c>
      <c r="D1384" s="92" t="s">
        <v>1143</v>
      </c>
      <c r="E1384" s="58" t="str">
        <f t="shared" si="144"/>
        <v>Murray</v>
      </c>
      <c r="F1384" s="58" t="str">
        <f t="shared" si="145"/>
        <v>Lewis</v>
      </c>
      <c r="G1384" s="58" t="str">
        <f t="shared" si="146"/>
        <v>Men Veteran</v>
      </c>
      <c r="H1384" s="58" t="str">
        <f t="shared" si="147"/>
        <v>Mako</v>
      </c>
      <c r="I1384" s="92"/>
      <c r="J1384" s="92" t="s">
        <v>1355</v>
      </c>
      <c r="K1384" s="92">
        <v>118</v>
      </c>
      <c r="L1384" s="91">
        <f t="shared" si="148"/>
        <v>7.6</v>
      </c>
      <c r="M1384" s="91">
        <f t="shared" si="149"/>
        <v>7.6</v>
      </c>
    </row>
    <row r="1385" spans="1:13" x14ac:dyDescent="0.2">
      <c r="A1385" s="60" t="s">
        <v>2043</v>
      </c>
      <c r="B1385" s="59">
        <v>44450</v>
      </c>
      <c r="C1385" s="60" t="s">
        <v>2044</v>
      </c>
      <c r="D1385" s="92" t="s">
        <v>1143</v>
      </c>
      <c r="E1385" s="58" t="str">
        <f t="shared" si="144"/>
        <v>Murray</v>
      </c>
      <c r="F1385" s="58" t="str">
        <f t="shared" si="145"/>
        <v>Lewis</v>
      </c>
      <c r="G1385" s="58" t="str">
        <f t="shared" si="146"/>
        <v>Men Veteran</v>
      </c>
      <c r="H1385" s="58" t="str">
        <f t="shared" si="147"/>
        <v>Mako</v>
      </c>
      <c r="I1385" s="92"/>
      <c r="J1385" s="92" t="s">
        <v>1355</v>
      </c>
      <c r="K1385" s="92">
        <v>84</v>
      </c>
      <c r="L1385" s="91">
        <f t="shared" si="148"/>
        <v>2.4</v>
      </c>
      <c r="M1385" s="91">
        <f t="shared" si="149"/>
        <v>2.4</v>
      </c>
    </row>
    <row r="1386" spans="1:13" x14ac:dyDescent="0.2">
      <c r="A1386" s="60" t="s">
        <v>2043</v>
      </c>
      <c r="B1386" s="59">
        <v>44450</v>
      </c>
      <c r="C1386" s="60" t="s">
        <v>2044</v>
      </c>
      <c r="D1386" s="92" t="s">
        <v>704</v>
      </c>
      <c r="E1386" s="58" t="str">
        <f t="shared" si="144"/>
        <v>Leigh</v>
      </c>
      <c r="F1386" s="58" t="str">
        <f t="shared" si="145"/>
        <v>Skoppelitus</v>
      </c>
      <c r="G1386" s="58" t="str">
        <f t="shared" si="146"/>
        <v>Men Senior</v>
      </c>
      <c r="H1386" s="58" t="str">
        <f t="shared" si="147"/>
        <v>Mako</v>
      </c>
      <c r="I1386" s="92"/>
      <c r="J1386" s="92" t="s">
        <v>1355</v>
      </c>
      <c r="K1386" s="92">
        <v>97</v>
      </c>
      <c r="L1386" s="91">
        <f t="shared" si="148"/>
        <v>3.9</v>
      </c>
      <c r="M1386" s="91">
        <f t="shared" si="149"/>
        <v>3.9</v>
      </c>
    </row>
    <row r="1387" spans="1:13" x14ac:dyDescent="0.2">
      <c r="A1387" s="60" t="s">
        <v>2043</v>
      </c>
      <c r="B1387" s="59">
        <v>44450</v>
      </c>
      <c r="C1387" s="60" t="s">
        <v>2044</v>
      </c>
      <c r="D1387" s="92" t="s">
        <v>1120</v>
      </c>
      <c r="E1387" s="58" t="str">
        <f t="shared" si="144"/>
        <v>Rudi(Jnr.)</v>
      </c>
      <c r="F1387" s="58" t="str">
        <f t="shared" si="145"/>
        <v>Swartz</v>
      </c>
      <c r="G1387" s="58" t="str">
        <f t="shared" si="146"/>
        <v>Men U/16</v>
      </c>
      <c r="H1387" s="58" t="str">
        <f t="shared" si="147"/>
        <v>Mako</v>
      </c>
      <c r="I1387" s="92"/>
      <c r="J1387" s="92" t="s">
        <v>1355</v>
      </c>
      <c r="K1387" s="92">
        <v>91</v>
      </c>
      <c r="L1387" s="91">
        <f t="shared" si="148"/>
        <v>3.1</v>
      </c>
      <c r="M1387" s="91">
        <f t="shared" si="149"/>
        <v>3.1</v>
      </c>
    </row>
    <row r="1388" spans="1:13" x14ac:dyDescent="0.2">
      <c r="A1388" s="60" t="s">
        <v>2043</v>
      </c>
      <c r="B1388" s="59">
        <v>44450</v>
      </c>
      <c r="C1388" s="60" t="s">
        <v>2044</v>
      </c>
      <c r="D1388" s="92" t="s">
        <v>1120</v>
      </c>
      <c r="E1388" s="58" t="str">
        <f t="shared" si="144"/>
        <v>Rudi(Jnr.)</v>
      </c>
      <c r="F1388" s="58" t="str">
        <f t="shared" si="145"/>
        <v>Swartz</v>
      </c>
      <c r="G1388" s="58" t="str">
        <f t="shared" si="146"/>
        <v>Men U/16</v>
      </c>
      <c r="H1388" s="58" t="str">
        <f t="shared" si="147"/>
        <v>Mako</v>
      </c>
      <c r="I1388" s="92"/>
      <c r="J1388" s="92" t="s">
        <v>1355</v>
      </c>
      <c r="K1388" s="92">
        <v>98</v>
      </c>
      <c r="L1388" s="91">
        <f t="shared" si="148"/>
        <v>4</v>
      </c>
      <c r="M1388" s="91">
        <f t="shared" si="149"/>
        <v>4</v>
      </c>
    </row>
    <row r="1389" spans="1:13" x14ac:dyDescent="0.2">
      <c r="A1389" s="60" t="s">
        <v>2043</v>
      </c>
      <c r="B1389" s="59">
        <v>44450</v>
      </c>
      <c r="C1389" s="60" t="s">
        <v>2044</v>
      </c>
      <c r="D1389" s="92" t="s">
        <v>1504</v>
      </c>
      <c r="E1389" s="58" t="str">
        <f t="shared" si="144"/>
        <v>Angelique</v>
      </c>
      <c r="F1389" s="58" t="str">
        <f t="shared" si="145"/>
        <v>Connoway</v>
      </c>
      <c r="G1389" s="58" t="str">
        <f t="shared" si="146"/>
        <v>Ladies Senior</v>
      </c>
      <c r="H1389" s="58" t="str">
        <f t="shared" si="147"/>
        <v>xMako</v>
      </c>
      <c r="I1389" s="92"/>
      <c r="J1389" s="92"/>
      <c r="K1389" s="92"/>
      <c r="L1389" s="91" t="str">
        <f t="shared" si="148"/>
        <v/>
      </c>
      <c r="M1389" s="91" t="str">
        <f t="shared" si="149"/>
        <v/>
      </c>
    </row>
    <row r="1390" spans="1:13" x14ac:dyDescent="0.2">
      <c r="A1390" s="60" t="s">
        <v>2043</v>
      </c>
      <c r="B1390" s="59">
        <v>44450</v>
      </c>
      <c r="C1390" s="60" t="s">
        <v>2044</v>
      </c>
      <c r="D1390" s="92" t="s">
        <v>734</v>
      </c>
      <c r="E1390" s="58" t="str">
        <f t="shared" si="144"/>
        <v>Herbert</v>
      </c>
      <c r="F1390" s="58" t="str">
        <f t="shared" si="145"/>
        <v>Schmidlin</v>
      </c>
      <c r="G1390" s="58" t="str">
        <f t="shared" si="146"/>
        <v>Men Master</v>
      </c>
      <c r="H1390" s="58" t="str">
        <f t="shared" si="147"/>
        <v>Mako</v>
      </c>
      <c r="I1390" s="92"/>
      <c r="J1390" s="92"/>
      <c r="K1390" s="92"/>
      <c r="L1390" s="91" t="str">
        <f t="shared" si="148"/>
        <v/>
      </c>
      <c r="M1390" s="91" t="str">
        <f t="shared" si="149"/>
        <v/>
      </c>
    </row>
    <row r="1391" spans="1:13" x14ac:dyDescent="0.2">
      <c r="A1391" s="60" t="s">
        <v>2043</v>
      </c>
      <c r="B1391" s="59">
        <v>44450</v>
      </c>
      <c r="C1391" s="60" t="s">
        <v>2044</v>
      </c>
      <c r="D1391" s="92" t="s">
        <v>517</v>
      </c>
      <c r="E1391" s="58" t="str">
        <f t="shared" si="144"/>
        <v>Riaan</v>
      </c>
      <c r="F1391" s="58" t="str">
        <f t="shared" si="145"/>
        <v>Tap</v>
      </c>
      <c r="G1391" s="58" t="str">
        <f t="shared" si="146"/>
        <v>Men Veteran</v>
      </c>
      <c r="H1391" s="58" t="str">
        <f t="shared" si="147"/>
        <v>Mako</v>
      </c>
      <c r="I1391" s="92"/>
      <c r="J1391" s="92" t="s">
        <v>1355</v>
      </c>
      <c r="K1391" s="92">
        <v>136</v>
      </c>
      <c r="L1391" s="91">
        <f t="shared" si="148"/>
        <v>12.4</v>
      </c>
      <c r="M1391" s="91">
        <f t="shared" si="149"/>
        <v>12.4</v>
      </c>
    </row>
    <row r="1392" spans="1:13" x14ac:dyDescent="0.2">
      <c r="A1392" s="60" t="s">
        <v>2043</v>
      </c>
      <c r="B1392" s="59">
        <v>44450</v>
      </c>
      <c r="C1392" s="60" t="s">
        <v>2044</v>
      </c>
      <c r="D1392" s="92" t="s">
        <v>517</v>
      </c>
      <c r="E1392" s="58" t="str">
        <f t="shared" si="144"/>
        <v>Riaan</v>
      </c>
      <c r="F1392" s="58" t="str">
        <f t="shared" si="145"/>
        <v>Tap</v>
      </c>
      <c r="G1392" s="58" t="str">
        <f t="shared" si="146"/>
        <v>Men Veteran</v>
      </c>
      <c r="H1392" s="58" t="str">
        <f t="shared" si="147"/>
        <v>Mako</v>
      </c>
      <c r="I1392" s="92"/>
      <c r="J1392" s="92" t="s">
        <v>1355</v>
      </c>
      <c r="K1392" s="92">
        <v>125</v>
      </c>
      <c r="L1392" s="91">
        <f t="shared" si="148"/>
        <v>9.3000000000000007</v>
      </c>
      <c r="M1392" s="91">
        <f t="shared" si="149"/>
        <v>9.3000000000000007</v>
      </c>
    </row>
    <row r="1393" spans="1:13" x14ac:dyDescent="0.2">
      <c r="A1393" s="60" t="s">
        <v>2043</v>
      </c>
      <c r="B1393" s="59">
        <v>44450</v>
      </c>
      <c r="C1393" s="60" t="s">
        <v>2044</v>
      </c>
      <c r="D1393" s="92" t="s">
        <v>517</v>
      </c>
      <c r="E1393" s="58" t="str">
        <f t="shared" si="144"/>
        <v>Riaan</v>
      </c>
      <c r="F1393" s="58" t="str">
        <f t="shared" si="145"/>
        <v>Tap</v>
      </c>
      <c r="G1393" s="58" t="str">
        <f t="shared" si="146"/>
        <v>Men Veteran</v>
      </c>
      <c r="H1393" s="58" t="str">
        <f t="shared" si="147"/>
        <v>Mako</v>
      </c>
      <c r="I1393" s="92"/>
      <c r="J1393" s="92" t="s">
        <v>1354</v>
      </c>
      <c r="K1393" s="92">
        <v>126</v>
      </c>
      <c r="L1393" s="91">
        <f t="shared" si="148"/>
        <v>25.6</v>
      </c>
      <c r="M1393" s="91">
        <f t="shared" si="149"/>
        <v>25.6</v>
      </c>
    </row>
    <row r="1394" spans="1:13" x14ac:dyDescent="0.2">
      <c r="A1394" s="60" t="s">
        <v>2043</v>
      </c>
      <c r="B1394" s="59">
        <v>44450</v>
      </c>
      <c r="C1394" s="60" t="s">
        <v>2044</v>
      </c>
      <c r="D1394" s="92" t="s">
        <v>535</v>
      </c>
      <c r="E1394" s="58" t="str">
        <f t="shared" si="144"/>
        <v>Johan</v>
      </c>
      <c r="F1394" s="58" t="str">
        <f t="shared" si="145"/>
        <v>van Wyk</v>
      </c>
      <c r="G1394" s="58" t="str">
        <f t="shared" si="146"/>
        <v>Men Veteran</v>
      </c>
      <c r="H1394" s="58" t="str">
        <f t="shared" si="147"/>
        <v>Mako</v>
      </c>
      <c r="I1394" s="92"/>
      <c r="J1394" s="92" t="s">
        <v>1355</v>
      </c>
      <c r="K1394" s="92">
        <v>144</v>
      </c>
      <c r="L1394" s="91">
        <f t="shared" si="148"/>
        <v>15.1</v>
      </c>
      <c r="M1394" s="91">
        <f t="shared" si="149"/>
        <v>15.1</v>
      </c>
    </row>
    <row r="1395" spans="1:13" x14ac:dyDescent="0.2">
      <c r="A1395" s="60" t="s">
        <v>2043</v>
      </c>
      <c r="B1395" s="59">
        <v>44450</v>
      </c>
      <c r="C1395" s="60" t="s">
        <v>2044</v>
      </c>
      <c r="D1395" s="92" t="s">
        <v>535</v>
      </c>
      <c r="E1395" s="58" t="str">
        <f t="shared" si="144"/>
        <v>Johan</v>
      </c>
      <c r="F1395" s="58" t="str">
        <f t="shared" si="145"/>
        <v>van Wyk</v>
      </c>
      <c r="G1395" s="58" t="str">
        <f t="shared" si="146"/>
        <v>Men Veteran</v>
      </c>
      <c r="H1395" s="58" t="str">
        <f t="shared" si="147"/>
        <v>Mako</v>
      </c>
      <c r="I1395" s="92"/>
      <c r="J1395" s="92" t="s">
        <v>1355</v>
      </c>
      <c r="K1395" s="92">
        <v>168</v>
      </c>
      <c r="L1395" s="91">
        <f t="shared" si="148"/>
        <v>25.7</v>
      </c>
      <c r="M1395" s="91">
        <f t="shared" si="149"/>
        <v>25.7</v>
      </c>
    </row>
    <row r="1396" spans="1:13" x14ac:dyDescent="0.2">
      <c r="A1396" s="60" t="s">
        <v>2043</v>
      </c>
      <c r="B1396" s="59">
        <v>44450</v>
      </c>
      <c r="C1396" s="60" t="s">
        <v>2044</v>
      </c>
      <c r="D1396" s="92" t="s">
        <v>535</v>
      </c>
      <c r="E1396" s="58" t="str">
        <f t="shared" si="144"/>
        <v>Johan</v>
      </c>
      <c r="F1396" s="58" t="str">
        <f t="shared" si="145"/>
        <v>van Wyk</v>
      </c>
      <c r="G1396" s="58" t="str">
        <f t="shared" si="146"/>
        <v>Men Veteran</v>
      </c>
      <c r="H1396" s="58" t="str">
        <f t="shared" si="147"/>
        <v>Mako</v>
      </c>
      <c r="I1396" s="92"/>
      <c r="J1396" s="92" t="s">
        <v>1355</v>
      </c>
      <c r="K1396" s="92">
        <v>160</v>
      </c>
      <c r="L1396" s="91">
        <f t="shared" si="148"/>
        <v>21.7</v>
      </c>
      <c r="M1396" s="91">
        <f t="shared" si="149"/>
        <v>21.7</v>
      </c>
    </row>
    <row r="1397" spans="1:13" x14ac:dyDescent="0.2">
      <c r="A1397" s="60" t="s">
        <v>2043</v>
      </c>
      <c r="B1397" s="59">
        <v>44450</v>
      </c>
      <c r="C1397" s="60" t="s">
        <v>2044</v>
      </c>
      <c r="D1397" s="92" t="s">
        <v>502</v>
      </c>
      <c r="E1397" s="58" t="str">
        <f t="shared" si="144"/>
        <v>Marco</v>
      </c>
      <c r="F1397" s="58" t="str">
        <f t="shared" si="145"/>
        <v>Klein</v>
      </c>
      <c r="G1397" s="58" t="str">
        <f t="shared" si="146"/>
        <v>Men Senior</v>
      </c>
      <c r="H1397" s="58" t="str">
        <f t="shared" si="147"/>
        <v>Mako</v>
      </c>
      <c r="I1397" s="92"/>
      <c r="J1397" s="92" t="s">
        <v>1355</v>
      </c>
      <c r="K1397" s="92">
        <v>160</v>
      </c>
      <c r="L1397" s="91">
        <f t="shared" si="148"/>
        <v>21.7</v>
      </c>
      <c r="M1397" s="91">
        <f t="shared" si="149"/>
        <v>21.7</v>
      </c>
    </row>
    <row r="1398" spans="1:13" x14ac:dyDescent="0.2">
      <c r="A1398" s="60" t="s">
        <v>2043</v>
      </c>
      <c r="B1398" s="59">
        <v>44450</v>
      </c>
      <c r="C1398" s="60" t="s">
        <v>2044</v>
      </c>
      <c r="D1398" s="92" t="s">
        <v>524</v>
      </c>
      <c r="E1398" s="58" t="str">
        <f t="shared" si="144"/>
        <v>Andrew</v>
      </c>
      <c r="F1398" s="58" t="str">
        <f t="shared" si="145"/>
        <v>Van Der Westhuizen</v>
      </c>
      <c r="G1398" s="58" t="str">
        <f t="shared" si="146"/>
        <v>Men Veteran</v>
      </c>
      <c r="H1398" s="58" t="str">
        <f t="shared" si="147"/>
        <v>Mako</v>
      </c>
      <c r="I1398" s="92"/>
      <c r="J1398" s="92" t="s">
        <v>1349</v>
      </c>
      <c r="K1398" s="92">
        <v>145</v>
      </c>
      <c r="L1398" s="91">
        <f t="shared" si="148"/>
        <v>41.1</v>
      </c>
      <c r="M1398" s="91">
        <f t="shared" si="149"/>
        <v>41.1</v>
      </c>
    </row>
    <row r="1399" spans="1:13" x14ac:dyDescent="0.2">
      <c r="A1399" s="60" t="s">
        <v>2043</v>
      </c>
      <c r="B1399" s="59">
        <v>44450</v>
      </c>
      <c r="C1399" s="60" t="s">
        <v>2044</v>
      </c>
      <c r="D1399" s="92" t="s">
        <v>627</v>
      </c>
      <c r="E1399" s="58" t="str">
        <f t="shared" si="144"/>
        <v>Kiepie</v>
      </c>
      <c r="F1399" s="58" t="str">
        <f t="shared" si="145"/>
        <v>Burger</v>
      </c>
      <c r="G1399" s="58" t="str">
        <f t="shared" si="146"/>
        <v>Men Veteran</v>
      </c>
      <c r="H1399" s="58" t="str">
        <f t="shared" si="147"/>
        <v>Mako</v>
      </c>
      <c r="I1399" s="92"/>
      <c r="J1399" s="92"/>
      <c r="K1399" s="92"/>
      <c r="L1399" s="91" t="str">
        <f t="shared" si="148"/>
        <v/>
      </c>
      <c r="M1399" s="91" t="str">
        <f t="shared" si="149"/>
        <v/>
      </c>
    </row>
    <row r="1400" spans="1:13" x14ac:dyDescent="0.2">
      <c r="A1400" s="60" t="s">
        <v>2043</v>
      </c>
      <c r="B1400" s="59">
        <v>44450</v>
      </c>
      <c r="C1400" s="60" t="s">
        <v>2044</v>
      </c>
      <c r="D1400" s="92" t="s">
        <v>1766</v>
      </c>
      <c r="E1400" s="58" t="str">
        <f t="shared" si="144"/>
        <v>L'wyk</v>
      </c>
      <c r="F1400" s="58" t="str">
        <f t="shared" si="145"/>
        <v>Viljoen</v>
      </c>
      <c r="G1400" s="58" t="str">
        <f t="shared" si="146"/>
        <v>Men U/16</v>
      </c>
      <c r="H1400" s="58" t="str">
        <f t="shared" si="147"/>
        <v>Steenbras</v>
      </c>
      <c r="I1400" s="92" t="s">
        <v>19</v>
      </c>
      <c r="J1400" s="92"/>
      <c r="K1400" s="92">
        <v>51</v>
      </c>
      <c r="L1400" s="91">
        <f t="shared" si="148"/>
        <v>1.4</v>
      </c>
      <c r="M1400" s="91">
        <f t="shared" si="149"/>
        <v>1.4</v>
      </c>
    </row>
    <row r="1401" spans="1:13" x14ac:dyDescent="0.2">
      <c r="A1401" s="60" t="s">
        <v>2043</v>
      </c>
      <c r="B1401" s="59">
        <v>44450</v>
      </c>
      <c r="C1401" s="60" t="s">
        <v>2044</v>
      </c>
      <c r="D1401" s="92" t="s">
        <v>1586</v>
      </c>
      <c r="E1401" s="58" t="str">
        <f t="shared" si="144"/>
        <v>Wikus</v>
      </c>
      <c r="F1401" s="58" t="str">
        <f t="shared" si="145"/>
        <v>Viljoen</v>
      </c>
      <c r="G1401" s="58" t="str">
        <f t="shared" si="146"/>
        <v>Men Veteran</v>
      </c>
      <c r="H1401" s="58" t="str">
        <f t="shared" si="147"/>
        <v>Steenbras</v>
      </c>
      <c r="I1401" s="92"/>
      <c r="J1401" s="92" t="s">
        <v>1355</v>
      </c>
      <c r="K1401" s="92">
        <v>163</v>
      </c>
      <c r="L1401" s="91">
        <f t="shared" si="148"/>
        <v>23.1</v>
      </c>
      <c r="M1401" s="91">
        <f t="shared" si="149"/>
        <v>23.1</v>
      </c>
    </row>
    <row r="1402" spans="1:13" x14ac:dyDescent="0.2">
      <c r="A1402" s="60" t="s">
        <v>2043</v>
      </c>
      <c r="B1402" s="59">
        <v>44450</v>
      </c>
      <c r="C1402" s="60" t="s">
        <v>2044</v>
      </c>
      <c r="D1402" s="92" t="s">
        <v>1586</v>
      </c>
      <c r="E1402" s="58" t="str">
        <f t="shared" si="144"/>
        <v>Wikus</v>
      </c>
      <c r="F1402" s="58" t="str">
        <f t="shared" si="145"/>
        <v>Viljoen</v>
      </c>
      <c r="G1402" s="58" t="str">
        <f t="shared" si="146"/>
        <v>Men Veteran</v>
      </c>
      <c r="H1402" s="58" t="str">
        <f t="shared" si="147"/>
        <v>Steenbras</v>
      </c>
      <c r="I1402" s="92"/>
      <c r="J1402" s="92" t="s">
        <v>1349</v>
      </c>
      <c r="K1402" s="92">
        <v>191</v>
      </c>
      <c r="L1402" s="91">
        <f t="shared" si="148"/>
        <v>97.5</v>
      </c>
      <c r="M1402" s="91">
        <f t="shared" si="149"/>
        <v>97.5</v>
      </c>
    </row>
    <row r="1403" spans="1:13" x14ac:dyDescent="0.2">
      <c r="A1403" s="60" t="s">
        <v>2043</v>
      </c>
      <c r="B1403" s="59">
        <v>44450</v>
      </c>
      <c r="C1403" s="60" t="s">
        <v>2044</v>
      </c>
      <c r="D1403" s="92" t="s">
        <v>1660</v>
      </c>
      <c r="E1403" s="58" t="str">
        <f t="shared" si="144"/>
        <v>Frank</v>
      </c>
      <c r="F1403" s="58" t="str">
        <f t="shared" si="145"/>
        <v>Oberholster</v>
      </c>
      <c r="G1403" s="58" t="str">
        <f t="shared" si="146"/>
        <v>Men Senior</v>
      </c>
      <c r="H1403" s="58" t="str">
        <f t="shared" si="147"/>
        <v>Steenbras</v>
      </c>
      <c r="I1403" s="92"/>
      <c r="J1403" s="92" t="s">
        <v>10</v>
      </c>
      <c r="K1403" s="92">
        <v>40</v>
      </c>
      <c r="L1403" s="91">
        <f t="shared" si="148"/>
        <v>1</v>
      </c>
      <c r="M1403" s="91">
        <f t="shared" si="149"/>
        <v>1</v>
      </c>
    </row>
    <row r="1404" spans="1:13" x14ac:dyDescent="0.2">
      <c r="A1404" s="60" t="s">
        <v>2043</v>
      </c>
      <c r="B1404" s="59">
        <v>44450</v>
      </c>
      <c r="C1404" s="60" t="s">
        <v>2044</v>
      </c>
      <c r="D1404" s="92" t="s">
        <v>692</v>
      </c>
      <c r="E1404" s="58" t="str">
        <f t="shared" si="144"/>
        <v>Jan</v>
      </c>
      <c r="F1404" s="58" t="str">
        <f t="shared" si="145"/>
        <v>Heath</v>
      </c>
      <c r="G1404" s="58" t="str">
        <f t="shared" si="146"/>
        <v>Men Master</v>
      </c>
      <c r="H1404" s="58" t="str">
        <f t="shared" si="147"/>
        <v>Steenbras</v>
      </c>
      <c r="I1404" s="92" t="s">
        <v>19</v>
      </c>
      <c r="J1404" s="92"/>
      <c r="K1404" s="92">
        <v>48</v>
      </c>
      <c r="L1404" s="91">
        <f t="shared" si="148"/>
        <v>1.1000000000000001</v>
      </c>
      <c r="M1404" s="91">
        <f t="shared" si="149"/>
        <v>1.1000000000000001</v>
      </c>
    </row>
    <row r="1405" spans="1:13" x14ac:dyDescent="0.2">
      <c r="A1405" s="60" t="s">
        <v>2043</v>
      </c>
      <c r="B1405" s="59">
        <v>44450</v>
      </c>
      <c r="C1405" s="60" t="s">
        <v>2044</v>
      </c>
      <c r="D1405" s="92" t="s">
        <v>682</v>
      </c>
      <c r="E1405" s="58" t="str">
        <f t="shared" si="144"/>
        <v>Danie</v>
      </c>
      <c r="F1405" s="58" t="str">
        <f t="shared" si="145"/>
        <v>Van Der Merwe</v>
      </c>
      <c r="G1405" s="58" t="str">
        <f t="shared" si="146"/>
        <v>Men Grand Masters</v>
      </c>
      <c r="H1405" s="58" t="str">
        <f t="shared" si="147"/>
        <v>Steenbras</v>
      </c>
      <c r="I1405" s="92" t="s">
        <v>19</v>
      </c>
      <c r="J1405" s="92"/>
      <c r="K1405" s="92">
        <v>53</v>
      </c>
      <c r="L1405" s="91">
        <f t="shared" si="148"/>
        <v>1.5</v>
      </c>
      <c r="M1405" s="91">
        <f t="shared" si="149"/>
        <v>1.5</v>
      </c>
    </row>
    <row r="1406" spans="1:13" x14ac:dyDescent="0.2">
      <c r="A1406" s="60" t="s">
        <v>2043</v>
      </c>
      <c r="B1406" s="59">
        <v>44450</v>
      </c>
      <c r="C1406" s="60" t="s">
        <v>2044</v>
      </c>
      <c r="D1406" s="92" t="s">
        <v>702</v>
      </c>
      <c r="E1406" s="58" t="str">
        <f t="shared" si="144"/>
        <v>Willem</v>
      </c>
      <c r="F1406" s="58" t="str">
        <f t="shared" si="145"/>
        <v>Kilian</v>
      </c>
      <c r="G1406" s="58" t="str">
        <f t="shared" si="146"/>
        <v>Men Veteran</v>
      </c>
      <c r="H1406" s="58" t="str">
        <f t="shared" si="147"/>
        <v>Steenbras</v>
      </c>
      <c r="I1406" s="92"/>
      <c r="J1406" s="92"/>
      <c r="K1406" s="92"/>
      <c r="L1406" s="91" t="str">
        <f t="shared" si="148"/>
        <v/>
      </c>
      <c r="M1406" s="91" t="str">
        <f t="shared" si="149"/>
        <v/>
      </c>
    </row>
    <row r="1407" spans="1:13" x14ac:dyDescent="0.2">
      <c r="A1407" s="60" t="s">
        <v>2043</v>
      </c>
      <c r="B1407" s="59">
        <v>44450</v>
      </c>
      <c r="C1407" s="60" t="s">
        <v>2044</v>
      </c>
      <c r="D1407" s="92" t="s">
        <v>1661</v>
      </c>
      <c r="E1407" s="58" t="str">
        <f t="shared" si="144"/>
        <v>Alberto</v>
      </c>
      <c r="F1407" s="58" t="str">
        <f t="shared" si="145"/>
        <v>Engelbrecht</v>
      </c>
      <c r="G1407" s="58" t="str">
        <f t="shared" si="146"/>
        <v>Men Senior</v>
      </c>
      <c r="H1407" s="58" t="str">
        <f t="shared" si="147"/>
        <v>Steenbras</v>
      </c>
      <c r="I1407" s="92"/>
      <c r="J1407" s="92" t="s">
        <v>1355</v>
      </c>
      <c r="K1407" s="92">
        <v>148</v>
      </c>
      <c r="L1407" s="91">
        <f t="shared" si="148"/>
        <v>16.600000000000001</v>
      </c>
      <c r="M1407" s="91">
        <f t="shared" si="149"/>
        <v>16.600000000000001</v>
      </c>
    </row>
    <row r="1408" spans="1:13" x14ac:dyDescent="0.2">
      <c r="A1408" s="60" t="s">
        <v>2043</v>
      </c>
      <c r="B1408" s="59">
        <v>44450</v>
      </c>
      <c r="C1408" s="60" t="s">
        <v>2044</v>
      </c>
      <c r="D1408" s="92" t="s">
        <v>1053</v>
      </c>
      <c r="E1408" s="58" t="str">
        <f t="shared" si="144"/>
        <v>Lawrence</v>
      </c>
      <c r="F1408" s="58" t="str">
        <f t="shared" si="145"/>
        <v>Durant</v>
      </c>
      <c r="G1408" s="58" t="str">
        <f t="shared" si="146"/>
        <v>Men Grand Masters</v>
      </c>
      <c r="H1408" s="58" t="str">
        <f t="shared" si="147"/>
        <v>Steenbras</v>
      </c>
      <c r="I1408" s="92" t="s">
        <v>19</v>
      </c>
      <c r="J1408" s="92"/>
      <c r="K1408" s="92">
        <v>43</v>
      </c>
      <c r="L1408" s="91">
        <f t="shared" si="148"/>
        <v>0.8</v>
      </c>
      <c r="M1408" s="91">
        <f t="shared" si="149"/>
        <v>0.8</v>
      </c>
    </row>
    <row r="1409" spans="1:13" x14ac:dyDescent="0.2">
      <c r="A1409" s="60" t="s">
        <v>2043</v>
      </c>
      <c r="B1409" s="59">
        <v>44450</v>
      </c>
      <c r="C1409" s="60" t="s">
        <v>2044</v>
      </c>
      <c r="D1409" s="92" t="s">
        <v>786</v>
      </c>
      <c r="E1409" s="58" t="str">
        <f t="shared" si="144"/>
        <v>Chris</v>
      </c>
      <c r="F1409" s="58" t="str">
        <f t="shared" si="145"/>
        <v>Joubert</v>
      </c>
      <c r="G1409" s="58" t="str">
        <f t="shared" si="146"/>
        <v>Men Senior</v>
      </c>
      <c r="H1409" s="58" t="str">
        <f t="shared" si="147"/>
        <v>Steenbras</v>
      </c>
      <c r="I1409" s="92" t="s">
        <v>19</v>
      </c>
      <c r="J1409" s="92"/>
      <c r="K1409" s="92">
        <v>51</v>
      </c>
      <c r="L1409" s="91">
        <f t="shared" si="148"/>
        <v>1.4</v>
      </c>
      <c r="M1409" s="91">
        <f t="shared" si="149"/>
        <v>1.4</v>
      </c>
    </row>
    <row r="1410" spans="1:13" x14ac:dyDescent="0.2">
      <c r="A1410" s="60" t="s">
        <v>2043</v>
      </c>
      <c r="B1410" s="59">
        <v>44450</v>
      </c>
      <c r="C1410" s="60" t="s">
        <v>2044</v>
      </c>
      <c r="D1410" s="92" t="s">
        <v>691</v>
      </c>
      <c r="E1410" s="58" t="str">
        <f t="shared" si="144"/>
        <v>Jan-Hendrik</v>
      </c>
      <c r="F1410" s="58" t="str">
        <f t="shared" si="145"/>
        <v>Heath</v>
      </c>
      <c r="G1410" s="58" t="str">
        <f t="shared" si="146"/>
        <v>Men Senior</v>
      </c>
      <c r="H1410" s="58" t="str">
        <f t="shared" si="147"/>
        <v>Steenbras</v>
      </c>
      <c r="I1410" s="92"/>
      <c r="J1410" s="92"/>
      <c r="K1410" s="92"/>
      <c r="L1410" s="91" t="str">
        <f t="shared" si="148"/>
        <v/>
      </c>
      <c r="M1410" s="91" t="str">
        <f t="shared" si="149"/>
        <v/>
      </c>
    </row>
    <row r="1411" spans="1:13" x14ac:dyDescent="0.2">
      <c r="A1411" s="60" t="s">
        <v>2043</v>
      </c>
      <c r="B1411" s="59">
        <v>44450</v>
      </c>
      <c r="C1411" s="60" t="s">
        <v>2044</v>
      </c>
      <c r="D1411" s="92" t="s">
        <v>794</v>
      </c>
      <c r="E1411" s="58" t="str">
        <f t="shared" si="144"/>
        <v>David</v>
      </c>
      <c r="F1411" s="58" t="str">
        <f t="shared" si="145"/>
        <v>Smith</v>
      </c>
      <c r="G1411" s="58" t="str">
        <f t="shared" si="146"/>
        <v>Men Veteran</v>
      </c>
      <c r="H1411" s="58" t="str">
        <f t="shared" si="147"/>
        <v>Steenbras</v>
      </c>
      <c r="I1411" s="92" t="s">
        <v>19</v>
      </c>
      <c r="J1411" s="92"/>
      <c r="K1411" s="92">
        <v>58</v>
      </c>
      <c r="L1411" s="91">
        <f t="shared" si="148"/>
        <v>2</v>
      </c>
      <c r="M1411" s="91">
        <f t="shared" si="149"/>
        <v>2</v>
      </c>
    </row>
    <row r="1412" spans="1:13" x14ac:dyDescent="0.2">
      <c r="A1412" s="60" t="s">
        <v>2043</v>
      </c>
      <c r="B1412" s="59">
        <v>44450</v>
      </c>
      <c r="C1412" s="60" t="s">
        <v>2044</v>
      </c>
      <c r="D1412" s="92" t="s">
        <v>1472</v>
      </c>
      <c r="E1412" s="58" t="str">
        <f t="shared" si="144"/>
        <v>Jacomien</v>
      </c>
      <c r="F1412" s="58" t="str">
        <f t="shared" si="145"/>
        <v>Heath</v>
      </c>
      <c r="G1412" s="58" t="str">
        <f t="shared" si="146"/>
        <v>Ladies Senior</v>
      </c>
      <c r="H1412" s="58" t="str">
        <f t="shared" si="147"/>
        <v>Henties Bay</v>
      </c>
      <c r="I1412" s="92" t="s">
        <v>19</v>
      </c>
      <c r="J1412" s="92"/>
      <c r="K1412" s="92">
        <v>50</v>
      </c>
      <c r="L1412" s="91">
        <f t="shared" si="148"/>
        <v>1.3</v>
      </c>
      <c r="M1412" s="91">
        <f t="shared" si="149"/>
        <v>1.3</v>
      </c>
    </row>
    <row r="1413" spans="1:13" x14ac:dyDescent="0.2">
      <c r="A1413" s="60" t="s">
        <v>2043</v>
      </c>
      <c r="B1413" s="59">
        <v>44450</v>
      </c>
      <c r="C1413" s="60" t="s">
        <v>2044</v>
      </c>
      <c r="D1413" s="92" t="s">
        <v>1227</v>
      </c>
      <c r="E1413" s="58" t="str">
        <f t="shared" si="144"/>
        <v>Luan</v>
      </c>
      <c r="F1413" s="58" t="str">
        <f t="shared" si="145"/>
        <v>Hansen</v>
      </c>
      <c r="G1413" s="58" t="str">
        <f t="shared" si="146"/>
        <v>Men U/16</v>
      </c>
      <c r="H1413" s="58" t="str">
        <f t="shared" si="147"/>
        <v>Steenbras</v>
      </c>
      <c r="I1413" s="92"/>
      <c r="J1413" s="92"/>
      <c r="K1413" s="92"/>
      <c r="L1413" s="91" t="str">
        <f t="shared" si="148"/>
        <v/>
      </c>
      <c r="M1413" s="91" t="str">
        <f t="shared" si="149"/>
        <v/>
      </c>
    </row>
    <row r="1414" spans="1:13" x14ac:dyDescent="0.2">
      <c r="A1414" s="60" t="s">
        <v>2043</v>
      </c>
      <c r="B1414" s="59">
        <v>44450</v>
      </c>
      <c r="C1414" s="60" t="s">
        <v>2044</v>
      </c>
      <c r="D1414" s="92" t="s">
        <v>843</v>
      </c>
      <c r="E1414" s="58" t="str">
        <f t="shared" si="144"/>
        <v>Mark</v>
      </c>
      <c r="F1414" s="58" t="str">
        <f t="shared" si="145"/>
        <v>Harper</v>
      </c>
      <c r="G1414" s="58" t="str">
        <f t="shared" si="146"/>
        <v>Men Veteran</v>
      </c>
      <c r="H1414" s="58" t="str">
        <f t="shared" si="147"/>
        <v>Steenbras</v>
      </c>
      <c r="I1414" s="92"/>
      <c r="J1414" s="92"/>
      <c r="K1414" s="92"/>
      <c r="L1414" s="91" t="str">
        <f t="shared" si="148"/>
        <v/>
      </c>
      <c r="M1414" s="91" t="str">
        <f t="shared" si="149"/>
        <v/>
      </c>
    </row>
    <row r="1415" spans="1:13" x14ac:dyDescent="0.2">
      <c r="A1415" s="60" t="s">
        <v>2043</v>
      </c>
      <c r="B1415" s="59">
        <v>44450</v>
      </c>
      <c r="C1415" s="60" t="s">
        <v>2044</v>
      </c>
      <c r="D1415" s="92" t="s">
        <v>1662</v>
      </c>
      <c r="E1415" s="58" t="str">
        <f t="shared" si="144"/>
        <v>Wallace</v>
      </c>
      <c r="F1415" s="58" t="str">
        <f t="shared" si="145"/>
        <v>Shepperson</v>
      </c>
      <c r="G1415" s="58" t="str">
        <f t="shared" si="146"/>
        <v>Men Senior</v>
      </c>
      <c r="H1415" s="58" t="str">
        <f t="shared" si="147"/>
        <v>Steenbras</v>
      </c>
      <c r="I1415" s="92"/>
      <c r="J1415" s="92" t="s">
        <v>8</v>
      </c>
      <c r="K1415" s="92">
        <v>75</v>
      </c>
      <c r="L1415" s="91">
        <f t="shared" si="148"/>
        <v>3.4</v>
      </c>
      <c r="M1415" s="91">
        <f t="shared" si="149"/>
        <v>3.4</v>
      </c>
    </row>
    <row r="1416" spans="1:13" x14ac:dyDescent="0.2">
      <c r="A1416" s="60" t="s">
        <v>2043</v>
      </c>
      <c r="B1416" s="59">
        <v>44450</v>
      </c>
      <c r="C1416" s="60" t="s">
        <v>2044</v>
      </c>
      <c r="D1416" s="92" t="s">
        <v>1662</v>
      </c>
      <c r="E1416" s="58" t="str">
        <f t="shared" si="144"/>
        <v>Wallace</v>
      </c>
      <c r="F1416" s="58" t="str">
        <f t="shared" si="145"/>
        <v>Shepperson</v>
      </c>
      <c r="G1416" s="58" t="str">
        <f t="shared" si="146"/>
        <v>Men Senior</v>
      </c>
      <c r="H1416" s="58" t="str">
        <f t="shared" si="147"/>
        <v>Steenbras</v>
      </c>
      <c r="I1416" s="92"/>
      <c r="J1416" s="92" t="s">
        <v>8</v>
      </c>
      <c r="K1416" s="92">
        <v>65</v>
      </c>
      <c r="L1416" s="91">
        <f t="shared" si="148"/>
        <v>2.2000000000000002</v>
      </c>
      <c r="M1416" s="91">
        <f t="shared" si="149"/>
        <v>2.2000000000000002</v>
      </c>
    </row>
    <row r="1417" spans="1:13" x14ac:dyDescent="0.2">
      <c r="A1417" s="60" t="s">
        <v>2043</v>
      </c>
      <c r="B1417" s="59">
        <v>44450</v>
      </c>
      <c r="C1417" s="60" t="s">
        <v>2044</v>
      </c>
      <c r="D1417" s="92" t="s">
        <v>1662</v>
      </c>
      <c r="E1417" s="58" t="str">
        <f t="shared" si="144"/>
        <v>Wallace</v>
      </c>
      <c r="F1417" s="58" t="str">
        <f t="shared" si="145"/>
        <v>Shepperson</v>
      </c>
      <c r="G1417" s="58" t="str">
        <f t="shared" si="146"/>
        <v>Men Senior</v>
      </c>
      <c r="H1417" s="58" t="str">
        <f t="shared" si="147"/>
        <v>Steenbras</v>
      </c>
      <c r="I1417" s="92"/>
      <c r="J1417" s="92" t="s">
        <v>20</v>
      </c>
      <c r="K1417" s="92">
        <v>66</v>
      </c>
      <c r="L1417" s="91">
        <f t="shared" si="148"/>
        <v>1</v>
      </c>
      <c r="M1417" s="91">
        <f t="shared" si="149"/>
        <v>1</v>
      </c>
    </row>
    <row r="1418" spans="1:13" x14ac:dyDescent="0.2">
      <c r="A1418" s="60" t="s">
        <v>2043</v>
      </c>
      <c r="B1418" s="59">
        <v>44450</v>
      </c>
      <c r="C1418" s="60" t="s">
        <v>2044</v>
      </c>
      <c r="D1418" s="92" t="s">
        <v>818</v>
      </c>
      <c r="E1418" s="58" t="str">
        <f t="shared" si="144"/>
        <v>Johnny</v>
      </c>
      <c r="F1418" s="58" t="str">
        <f t="shared" si="145"/>
        <v>Van Der Westhuizen</v>
      </c>
      <c r="G1418" s="58" t="str">
        <f t="shared" si="146"/>
        <v>Men Senior</v>
      </c>
      <c r="H1418" s="58" t="str">
        <f t="shared" si="147"/>
        <v>Steenbras</v>
      </c>
      <c r="I1418" s="92"/>
      <c r="J1418" s="92"/>
      <c r="K1418" s="92"/>
      <c r="L1418" s="91" t="str">
        <f t="shared" si="148"/>
        <v/>
      </c>
      <c r="M1418" s="91" t="str">
        <f t="shared" si="149"/>
        <v/>
      </c>
    </row>
    <row r="1419" spans="1:13" x14ac:dyDescent="0.2">
      <c r="A1419" s="60" t="s">
        <v>2043</v>
      </c>
      <c r="B1419" s="59">
        <v>44450</v>
      </c>
      <c r="C1419" s="60" t="s">
        <v>2044</v>
      </c>
      <c r="D1419" s="92" t="s">
        <v>1663</v>
      </c>
      <c r="E1419" s="58" t="str">
        <f t="shared" si="144"/>
        <v>Tertia</v>
      </c>
      <c r="F1419" s="58" t="str">
        <f t="shared" si="145"/>
        <v>Roos</v>
      </c>
      <c r="G1419" s="58" t="str">
        <f t="shared" si="146"/>
        <v>Ladies Senior</v>
      </c>
      <c r="H1419" s="58" t="str">
        <f t="shared" si="147"/>
        <v>xSteenbras</v>
      </c>
      <c r="I1419" s="92"/>
      <c r="J1419" s="92"/>
      <c r="K1419" s="92"/>
      <c r="L1419" s="91" t="str">
        <f t="shared" si="148"/>
        <v/>
      </c>
      <c r="M1419" s="91" t="str">
        <f t="shared" si="149"/>
        <v/>
      </c>
    </row>
    <row r="1420" spans="1:13" x14ac:dyDescent="0.2">
      <c r="A1420" s="60" t="s">
        <v>2043</v>
      </c>
      <c r="B1420" s="59">
        <v>44450</v>
      </c>
      <c r="C1420" s="60" t="s">
        <v>2044</v>
      </c>
      <c r="D1420" s="92" t="s">
        <v>554</v>
      </c>
      <c r="E1420" s="58" t="str">
        <f t="shared" si="144"/>
        <v>Danie</v>
      </c>
      <c r="F1420" s="58" t="str">
        <f t="shared" si="145"/>
        <v>Klopper</v>
      </c>
      <c r="G1420" s="58" t="str">
        <f t="shared" si="146"/>
        <v>Men Senior</v>
      </c>
      <c r="H1420" s="58" t="str">
        <f t="shared" si="147"/>
        <v>Steenbras</v>
      </c>
      <c r="I1420" s="92"/>
      <c r="J1420" s="92" t="s">
        <v>1356</v>
      </c>
      <c r="K1420" s="92">
        <v>140</v>
      </c>
      <c r="L1420" s="91">
        <f t="shared" si="148"/>
        <v>12</v>
      </c>
      <c r="M1420" s="91">
        <f t="shared" si="149"/>
        <v>12</v>
      </c>
    </row>
    <row r="1421" spans="1:13" x14ac:dyDescent="0.2">
      <c r="A1421" s="60" t="s">
        <v>2043</v>
      </c>
      <c r="B1421" s="59">
        <v>44450</v>
      </c>
      <c r="C1421" s="60" t="s">
        <v>2044</v>
      </c>
      <c r="D1421" s="92" t="s">
        <v>554</v>
      </c>
      <c r="E1421" s="58" t="str">
        <f t="shared" si="144"/>
        <v>Danie</v>
      </c>
      <c r="F1421" s="58" t="str">
        <f t="shared" si="145"/>
        <v>Klopper</v>
      </c>
      <c r="G1421" s="58" t="str">
        <f t="shared" si="146"/>
        <v>Men Senior</v>
      </c>
      <c r="H1421" s="58" t="str">
        <f t="shared" si="147"/>
        <v>Steenbras</v>
      </c>
      <c r="I1421" s="92"/>
      <c r="J1421" s="92" t="s">
        <v>1354</v>
      </c>
      <c r="K1421" s="92">
        <v>165</v>
      </c>
      <c r="L1421" s="91">
        <f t="shared" si="148"/>
        <v>62</v>
      </c>
      <c r="M1421" s="91">
        <f t="shared" si="149"/>
        <v>62</v>
      </c>
    </row>
    <row r="1422" spans="1:13" x14ac:dyDescent="0.2">
      <c r="A1422" s="60" t="s">
        <v>2043</v>
      </c>
      <c r="B1422" s="59">
        <v>44450</v>
      </c>
      <c r="C1422" s="60" t="s">
        <v>2044</v>
      </c>
      <c r="D1422" s="92" t="s">
        <v>1587</v>
      </c>
      <c r="E1422" s="58" t="str">
        <f t="shared" si="144"/>
        <v>Maryna</v>
      </c>
      <c r="F1422" s="58" t="str">
        <f t="shared" si="145"/>
        <v>Viljoen</v>
      </c>
      <c r="G1422" s="58" t="str">
        <f t="shared" si="146"/>
        <v>Ladies Senior</v>
      </c>
      <c r="H1422" s="58" t="str">
        <f t="shared" si="147"/>
        <v>Steenbras</v>
      </c>
      <c r="I1422" s="92" t="s">
        <v>19</v>
      </c>
      <c r="J1422" s="92"/>
      <c r="K1422" s="92">
        <v>50</v>
      </c>
      <c r="L1422" s="91">
        <f t="shared" si="148"/>
        <v>1.3</v>
      </c>
      <c r="M1422" s="91">
        <f t="shared" si="149"/>
        <v>1.3</v>
      </c>
    </row>
    <row r="1423" spans="1:13" x14ac:dyDescent="0.2">
      <c r="A1423" s="60" t="s">
        <v>2043</v>
      </c>
      <c r="B1423" s="59">
        <v>44450</v>
      </c>
      <c r="C1423" s="60" t="s">
        <v>2044</v>
      </c>
      <c r="D1423" s="92" t="s">
        <v>742</v>
      </c>
      <c r="E1423" s="58" t="str">
        <f t="shared" si="144"/>
        <v>Dirk</v>
      </c>
      <c r="F1423" s="58" t="str">
        <f t="shared" si="145"/>
        <v>Hansen</v>
      </c>
      <c r="G1423" s="58" t="str">
        <f t="shared" si="146"/>
        <v>Men Veteran</v>
      </c>
      <c r="H1423" s="58" t="str">
        <f t="shared" si="147"/>
        <v>Steenbras</v>
      </c>
      <c r="I1423" s="92"/>
      <c r="J1423" s="92"/>
      <c r="K1423" s="92"/>
      <c r="L1423" s="91" t="str">
        <f t="shared" si="148"/>
        <v/>
      </c>
      <c r="M1423" s="91" t="str">
        <f t="shared" si="149"/>
        <v/>
      </c>
    </row>
    <row r="1424" spans="1:13" x14ac:dyDescent="0.2">
      <c r="A1424" s="60" t="s">
        <v>2043</v>
      </c>
      <c r="B1424" s="59">
        <v>44450</v>
      </c>
      <c r="C1424" s="60" t="s">
        <v>2044</v>
      </c>
      <c r="D1424" s="92" t="s">
        <v>593</v>
      </c>
      <c r="E1424" s="58" t="str">
        <f t="shared" si="144"/>
        <v>Burger</v>
      </c>
      <c r="F1424" s="58" t="str">
        <f t="shared" si="145"/>
        <v>Van Taak</v>
      </c>
      <c r="G1424" s="58" t="str">
        <f t="shared" si="146"/>
        <v>Men Senior</v>
      </c>
      <c r="H1424" s="58" t="str">
        <f t="shared" si="147"/>
        <v>Steenbras</v>
      </c>
      <c r="I1424" s="92"/>
      <c r="J1424" s="92" t="s">
        <v>1355</v>
      </c>
      <c r="K1424" s="92">
        <v>121</v>
      </c>
      <c r="L1424" s="91">
        <f t="shared" si="148"/>
        <v>8.3000000000000007</v>
      </c>
      <c r="M1424" s="91">
        <f t="shared" si="149"/>
        <v>8.3000000000000007</v>
      </c>
    </row>
    <row r="1425" spans="1:13" x14ac:dyDescent="0.2">
      <c r="A1425" s="60" t="s">
        <v>2043</v>
      </c>
      <c r="B1425" s="59">
        <v>44450</v>
      </c>
      <c r="C1425" s="60" t="s">
        <v>2044</v>
      </c>
      <c r="D1425" s="92" t="s">
        <v>737</v>
      </c>
      <c r="E1425" s="58" t="str">
        <f t="shared" si="144"/>
        <v>Jayden</v>
      </c>
      <c r="F1425" s="58" t="str">
        <f t="shared" si="145"/>
        <v>Hansen</v>
      </c>
      <c r="G1425" s="58" t="str">
        <f t="shared" si="146"/>
        <v>Men U/16</v>
      </c>
      <c r="H1425" s="58" t="str">
        <f t="shared" si="147"/>
        <v>Steenbras</v>
      </c>
      <c r="I1425" s="92"/>
      <c r="J1425" s="92"/>
      <c r="K1425" s="92"/>
      <c r="L1425" s="91" t="str">
        <f t="shared" si="148"/>
        <v/>
      </c>
      <c r="M1425" s="91" t="str">
        <f t="shared" si="149"/>
        <v/>
      </c>
    </row>
    <row r="1426" spans="1:13" x14ac:dyDescent="0.2">
      <c r="A1426" s="60" t="s">
        <v>2043</v>
      </c>
      <c r="B1426" s="59">
        <v>44450</v>
      </c>
      <c r="C1426" s="60" t="s">
        <v>2044</v>
      </c>
      <c r="D1426" s="92" t="s">
        <v>1730</v>
      </c>
      <c r="E1426" s="58" t="str">
        <f t="shared" si="144"/>
        <v>Herman</v>
      </c>
      <c r="F1426" s="58" t="str">
        <f t="shared" si="145"/>
        <v>Swanepoel</v>
      </c>
      <c r="G1426" s="58" t="str">
        <f t="shared" si="146"/>
        <v>Men Senior</v>
      </c>
      <c r="H1426" s="58" t="str">
        <f t="shared" si="147"/>
        <v>Steenbras</v>
      </c>
      <c r="I1426" s="92" t="s">
        <v>19</v>
      </c>
      <c r="J1426" s="92"/>
      <c r="K1426" s="92">
        <v>54</v>
      </c>
      <c r="L1426" s="91">
        <f t="shared" si="148"/>
        <v>1.6</v>
      </c>
      <c r="M1426" s="91">
        <f t="shared" si="149"/>
        <v>1.6</v>
      </c>
    </row>
    <row r="1427" spans="1:13" x14ac:dyDescent="0.2">
      <c r="A1427" s="60" t="s">
        <v>2043</v>
      </c>
      <c r="B1427" s="59">
        <v>44450</v>
      </c>
      <c r="C1427" s="60" t="s">
        <v>2044</v>
      </c>
      <c r="D1427" s="92" t="s">
        <v>1730</v>
      </c>
      <c r="E1427" s="58" t="str">
        <f t="shared" si="144"/>
        <v>Herman</v>
      </c>
      <c r="F1427" s="58" t="str">
        <f t="shared" si="145"/>
        <v>Swanepoel</v>
      </c>
      <c r="G1427" s="58" t="str">
        <f t="shared" si="146"/>
        <v>Men Senior</v>
      </c>
      <c r="H1427" s="58" t="str">
        <f t="shared" si="147"/>
        <v>Steenbras</v>
      </c>
      <c r="I1427" s="92" t="s">
        <v>19</v>
      </c>
      <c r="J1427" s="92"/>
      <c r="K1427" s="92">
        <v>47</v>
      </c>
      <c r="L1427" s="91">
        <f t="shared" si="148"/>
        <v>1.1000000000000001</v>
      </c>
      <c r="M1427" s="91">
        <f t="shared" si="149"/>
        <v>1.1000000000000001</v>
      </c>
    </row>
    <row r="1428" spans="1:13" x14ac:dyDescent="0.2">
      <c r="A1428" s="60" t="s">
        <v>2043</v>
      </c>
      <c r="B1428" s="59">
        <v>44450</v>
      </c>
      <c r="C1428" s="60" t="s">
        <v>2044</v>
      </c>
      <c r="D1428" s="92" t="s">
        <v>508</v>
      </c>
      <c r="E1428" s="58" t="str">
        <f t="shared" si="144"/>
        <v>Andre</v>
      </c>
      <c r="F1428" s="58" t="str">
        <f t="shared" si="145"/>
        <v>Coetzee</v>
      </c>
      <c r="G1428" s="58" t="str">
        <f t="shared" si="146"/>
        <v>Men Grand Masters</v>
      </c>
      <c r="H1428" s="58" t="str">
        <f t="shared" si="147"/>
        <v>Namib Park</v>
      </c>
      <c r="I1428" s="92"/>
      <c r="J1428" s="92" t="s">
        <v>1355</v>
      </c>
      <c r="K1428" s="92">
        <v>160</v>
      </c>
      <c r="L1428" s="91">
        <f t="shared" si="148"/>
        <v>21.7</v>
      </c>
      <c r="M1428" s="91">
        <f t="shared" si="149"/>
        <v>21.7</v>
      </c>
    </row>
    <row r="1429" spans="1:13" x14ac:dyDescent="0.2">
      <c r="A1429" s="60" t="s">
        <v>2043</v>
      </c>
      <c r="B1429" s="59">
        <v>44450</v>
      </c>
      <c r="C1429" s="60" t="s">
        <v>2044</v>
      </c>
      <c r="D1429" s="92" t="s">
        <v>508</v>
      </c>
      <c r="E1429" s="58" t="str">
        <f t="shared" si="144"/>
        <v>Andre</v>
      </c>
      <c r="F1429" s="58" t="str">
        <f t="shared" si="145"/>
        <v>Coetzee</v>
      </c>
      <c r="G1429" s="58" t="str">
        <f t="shared" si="146"/>
        <v>Men Grand Masters</v>
      </c>
      <c r="H1429" s="58" t="str">
        <f t="shared" si="147"/>
        <v>Namib Park</v>
      </c>
      <c r="I1429" s="92"/>
      <c r="J1429" s="92" t="s">
        <v>1355</v>
      </c>
      <c r="K1429" s="92">
        <v>156</v>
      </c>
      <c r="L1429" s="91">
        <f t="shared" si="148"/>
        <v>19.899999999999999</v>
      </c>
      <c r="M1429" s="91">
        <f t="shared" si="149"/>
        <v>19.899999999999999</v>
      </c>
    </row>
    <row r="1430" spans="1:13" x14ac:dyDescent="0.2">
      <c r="A1430" s="60" t="s">
        <v>2043</v>
      </c>
      <c r="B1430" s="59">
        <v>44450</v>
      </c>
      <c r="C1430" s="60" t="s">
        <v>2044</v>
      </c>
      <c r="D1430" s="92" t="s">
        <v>662</v>
      </c>
      <c r="E1430" s="58" t="str">
        <f t="shared" si="144"/>
        <v>Coennie</v>
      </c>
      <c r="F1430" s="58" t="str">
        <f t="shared" si="145"/>
        <v>Steyn</v>
      </c>
      <c r="G1430" s="58" t="str">
        <f t="shared" si="146"/>
        <v>Men Grand Masters</v>
      </c>
      <c r="H1430" s="58" t="str">
        <f t="shared" si="147"/>
        <v>Namib Park</v>
      </c>
      <c r="I1430" s="92"/>
      <c r="J1430" s="92" t="s">
        <v>1355</v>
      </c>
      <c r="K1430" s="92">
        <v>173</v>
      </c>
      <c r="L1430" s="91">
        <f t="shared" si="148"/>
        <v>28.4</v>
      </c>
      <c r="M1430" s="91">
        <f t="shared" si="149"/>
        <v>28.4</v>
      </c>
    </row>
    <row r="1431" spans="1:13" x14ac:dyDescent="0.2">
      <c r="A1431" s="60" t="s">
        <v>2043</v>
      </c>
      <c r="B1431" s="59">
        <v>44450</v>
      </c>
      <c r="C1431" s="60" t="s">
        <v>2044</v>
      </c>
      <c r="D1431" s="92" t="s">
        <v>662</v>
      </c>
      <c r="E1431" s="58" t="str">
        <f t="shared" si="144"/>
        <v>Coennie</v>
      </c>
      <c r="F1431" s="58" t="str">
        <f t="shared" si="145"/>
        <v>Steyn</v>
      </c>
      <c r="G1431" s="58" t="str">
        <f t="shared" si="146"/>
        <v>Men Grand Masters</v>
      </c>
      <c r="H1431" s="58" t="str">
        <f t="shared" si="147"/>
        <v>Namib Park</v>
      </c>
      <c r="I1431" s="92"/>
      <c r="J1431" s="92" t="s">
        <v>1356</v>
      </c>
      <c r="K1431" s="92">
        <v>127</v>
      </c>
      <c r="L1431" s="91">
        <f t="shared" si="148"/>
        <v>8.5</v>
      </c>
      <c r="M1431" s="91">
        <f t="shared" si="149"/>
        <v>8.5</v>
      </c>
    </row>
    <row r="1432" spans="1:13" x14ac:dyDescent="0.2">
      <c r="A1432" s="60" t="s">
        <v>2043</v>
      </c>
      <c r="B1432" s="59">
        <v>44450</v>
      </c>
      <c r="C1432" s="60" t="s">
        <v>2044</v>
      </c>
      <c r="D1432" s="92" t="s">
        <v>700</v>
      </c>
      <c r="E1432" s="58" t="str">
        <f t="shared" ref="E1432:E1495" si="150">IF(D1432="","",VLOOKUP(D1432,Master,3,FALSE))</f>
        <v>Abriana</v>
      </c>
      <c r="F1432" s="58" t="str">
        <f t="shared" ref="F1432:F1495" si="151">IF(D1432="","",VLOOKUP(D1432,Master,4,FALSE))</f>
        <v>Koberzig</v>
      </c>
      <c r="G1432" s="58" t="str">
        <f t="shared" ref="G1432:G1495" si="152">IF(D1432="","",VLOOKUP(D1432,Master,5,FALSE))</f>
        <v>Ladies Senior</v>
      </c>
      <c r="H1432" s="58" t="str">
        <f t="shared" ref="H1432:H1495" si="153">IF(D1432="","",VLOOKUP(D1432,Master,2,FALSE))</f>
        <v>Namib Park</v>
      </c>
      <c r="I1432" s="92" t="s">
        <v>19</v>
      </c>
      <c r="J1432" s="92"/>
      <c r="K1432" s="92">
        <v>53</v>
      </c>
      <c r="L1432" s="91">
        <f t="shared" ref="L1432:L1495" si="154">IF(K1432="","",IF(I1432="",ROUND(HLOOKUP(J1432,kgList,K1432,FALSE),1),ROUND(HLOOKUP(I1432,kgList,K1432,FALSE),1)))</f>
        <v>1.5</v>
      </c>
      <c r="M1432" s="91">
        <f t="shared" ref="M1432:M1495" si="155">IF(L1432="","",IF(COUNTA(I1432:J1432)&gt;1,"Edible or Inedible",IF(COUNTA(I1432)=1,L1432*1,IF(COUNTA(J1432)=1,L1432*1,"ERROR"))))</f>
        <v>1.5</v>
      </c>
    </row>
    <row r="1433" spans="1:13" x14ac:dyDescent="0.2">
      <c r="A1433" s="60" t="s">
        <v>2043</v>
      </c>
      <c r="B1433" s="59">
        <v>44450</v>
      </c>
      <c r="C1433" s="60" t="s">
        <v>2044</v>
      </c>
      <c r="D1433" s="92" t="s">
        <v>700</v>
      </c>
      <c r="E1433" s="58" t="str">
        <f t="shared" si="150"/>
        <v>Abriana</v>
      </c>
      <c r="F1433" s="58" t="str">
        <f t="shared" si="151"/>
        <v>Koberzig</v>
      </c>
      <c r="G1433" s="58" t="str">
        <f t="shared" si="152"/>
        <v>Ladies Senior</v>
      </c>
      <c r="H1433" s="58" t="str">
        <f t="shared" si="153"/>
        <v>Namib Park</v>
      </c>
      <c r="I1433" s="92" t="s">
        <v>9</v>
      </c>
      <c r="J1433" s="92"/>
      <c r="K1433" s="92">
        <v>33</v>
      </c>
      <c r="L1433" s="91">
        <f t="shared" si="154"/>
        <v>0.7</v>
      </c>
      <c r="M1433" s="91">
        <f t="shared" si="155"/>
        <v>0.7</v>
      </c>
    </row>
    <row r="1434" spans="1:13" x14ac:dyDescent="0.2">
      <c r="A1434" s="60" t="s">
        <v>2043</v>
      </c>
      <c r="B1434" s="59">
        <v>44450</v>
      </c>
      <c r="C1434" s="60" t="s">
        <v>2044</v>
      </c>
      <c r="D1434" s="92" t="s">
        <v>746</v>
      </c>
      <c r="E1434" s="58" t="str">
        <f t="shared" si="150"/>
        <v>Rhyno</v>
      </c>
      <c r="F1434" s="58" t="str">
        <f t="shared" si="151"/>
        <v>Koberzig</v>
      </c>
      <c r="G1434" s="58" t="str">
        <f t="shared" si="152"/>
        <v>Men Senior</v>
      </c>
      <c r="H1434" s="58" t="str">
        <f t="shared" si="153"/>
        <v>Namib Park</v>
      </c>
      <c r="I1434" s="92"/>
      <c r="J1434" s="92" t="s">
        <v>1355</v>
      </c>
      <c r="K1434" s="92">
        <v>145</v>
      </c>
      <c r="L1434" s="91">
        <f t="shared" si="154"/>
        <v>15.5</v>
      </c>
      <c r="M1434" s="91">
        <f t="shared" si="155"/>
        <v>15.5</v>
      </c>
    </row>
    <row r="1435" spans="1:13" x14ac:dyDescent="0.2">
      <c r="A1435" s="60" t="s">
        <v>2043</v>
      </c>
      <c r="B1435" s="59">
        <v>44450</v>
      </c>
      <c r="C1435" s="60" t="s">
        <v>2044</v>
      </c>
      <c r="D1435" s="92" t="s">
        <v>537</v>
      </c>
      <c r="E1435" s="58" t="str">
        <f t="shared" si="150"/>
        <v>Johan</v>
      </c>
      <c r="F1435" s="58" t="str">
        <f t="shared" si="151"/>
        <v>Bruwer</v>
      </c>
      <c r="G1435" s="58" t="str">
        <f t="shared" si="152"/>
        <v>Men Senior</v>
      </c>
      <c r="H1435" s="58" t="str">
        <f t="shared" si="153"/>
        <v>Namib Park</v>
      </c>
      <c r="I1435" s="92" t="s">
        <v>24</v>
      </c>
      <c r="J1435" s="92"/>
      <c r="K1435" s="92">
        <v>74</v>
      </c>
      <c r="L1435" s="91">
        <f t="shared" si="154"/>
        <v>8.4</v>
      </c>
      <c r="M1435" s="91">
        <f t="shared" si="155"/>
        <v>8.4</v>
      </c>
    </row>
    <row r="1436" spans="1:13" x14ac:dyDescent="0.2">
      <c r="A1436" s="60" t="s">
        <v>2043</v>
      </c>
      <c r="B1436" s="59">
        <v>44450</v>
      </c>
      <c r="C1436" s="60" t="s">
        <v>2044</v>
      </c>
      <c r="D1436" s="92" t="s">
        <v>537</v>
      </c>
      <c r="E1436" s="58" t="str">
        <f t="shared" si="150"/>
        <v>Johan</v>
      </c>
      <c r="F1436" s="58" t="str">
        <f t="shared" si="151"/>
        <v>Bruwer</v>
      </c>
      <c r="G1436" s="58" t="str">
        <f t="shared" si="152"/>
        <v>Men Senior</v>
      </c>
      <c r="H1436" s="58" t="str">
        <f t="shared" si="153"/>
        <v>Namib Park</v>
      </c>
      <c r="I1436" s="92" t="s">
        <v>19</v>
      </c>
      <c r="J1436" s="92"/>
      <c r="K1436" s="92">
        <v>53</v>
      </c>
      <c r="L1436" s="91">
        <f t="shared" si="154"/>
        <v>1.5</v>
      </c>
      <c r="M1436" s="91">
        <f t="shared" si="155"/>
        <v>1.5</v>
      </c>
    </row>
    <row r="1437" spans="1:13" x14ac:dyDescent="0.2">
      <c r="A1437" s="60" t="s">
        <v>2043</v>
      </c>
      <c r="B1437" s="59">
        <v>44450</v>
      </c>
      <c r="C1437" s="60" t="s">
        <v>2044</v>
      </c>
      <c r="D1437" s="92" t="s">
        <v>1806</v>
      </c>
      <c r="E1437" s="58" t="str">
        <f t="shared" si="150"/>
        <v>Ryno</v>
      </c>
      <c r="F1437" s="58" t="str">
        <f t="shared" si="151"/>
        <v>Enslin</v>
      </c>
      <c r="G1437" s="58" t="str">
        <f t="shared" si="152"/>
        <v>Men Senior</v>
      </c>
      <c r="H1437" s="58" t="str">
        <f t="shared" si="153"/>
        <v>Namib Park</v>
      </c>
      <c r="I1437" s="92"/>
      <c r="J1437" s="92" t="s">
        <v>1355</v>
      </c>
      <c r="K1437" s="92">
        <v>131</v>
      </c>
      <c r="L1437" s="91">
        <f t="shared" si="154"/>
        <v>10.9</v>
      </c>
      <c r="M1437" s="91">
        <f t="shared" si="155"/>
        <v>10.9</v>
      </c>
    </row>
    <row r="1438" spans="1:13" x14ac:dyDescent="0.2">
      <c r="A1438" s="60" t="s">
        <v>2043</v>
      </c>
      <c r="B1438" s="59">
        <v>44450</v>
      </c>
      <c r="C1438" s="60" t="s">
        <v>2044</v>
      </c>
      <c r="D1438" s="92" t="s">
        <v>1806</v>
      </c>
      <c r="E1438" s="58" t="str">
        <f t="shared" si="150"/>
        <v>Ryno</v>
      </c>
      <c r="F1438" s="58" t="str">
        <f t="shared" si="151"/>
        <v>Enslin</v>
      </c>
      <c r="G1438" s="58" t="str">
        <f t="shared" si="152"/>
        <v>Men Senior</v>
      </c>
      <c r="H1438" s="58" t="str">
        <f t="shared" si="153"/>
        <v>Namib Park</v>
      </c>
      <c r="I1438" s="92"/>
      <c r="J1438" s="92" t="s">
        <v>1355</v>
      </c>
      <c r="K1438" s="92">
        <v>115</v>
      </c>
      <c r="L1438" s="91">
        <f t="shared" si="154"/>
        <v>7</v>
      </c>
      <c r="M1438" s="91">
        <f t="shared" si="155"/>
        <v>7</v>
      </c>
    </row>
    <row r="1439" spans="1:13" x14ac:dyDescent="0.2">
      <c r="A1439" s="60" t="s">
        <v>2043</v>
      </c>
      <c r="B1439" s="59">
        <v>44450</v>
      </c>
      <c r="C1439" s="60" t="s">
        <v>2044</v>
      </c>
      <c r="D1439" s="92" t="s">
        <v>1806</v>
      </c>
      <c r="E1439" s="58" t="str">
        <f t="shared" si="150"/>
        <v>Ryno</v>
      </c>
      <c r="F1439" s="58" t="str">
        <f t="shared" si="151"/>
        <v>Enslin</v>
      </c>
      <c r="G1439" s="58" t="str">
        <f t="shared" si="152"/>
        <v>Men Senior</v>
      </c>
      <c r="H1439" s="58" t="str">
        <f t="shared" si="153"/>
        <v>Namib Park</v>
      </c>
      <c r="I1439" s="92"/>
      <c r="J1439" s="92" t="s">
        <v>1355</v>
      </c>
      <c r="K1439" s="92">
        <v>102</v>
      </c>
      <c r="L1439" s="91">
        <f t="shared" si="154"/>
        <v>4.5999999999999996</v>
      </c>
      <c r="M1439" s="91">
        <f t="shared" si="155"/>
        <v>4.5999999999999996</v>
      </c>
    </row>
    <row r="1440" spans="1:13" x14ac:dyDescent="0.2">
      <c r="A1440" s="60" t="s">
        <v>2043</v>
      </c>
      <c r="B1440" s="59">
        <v>44450</v>
      </c>
      <c r="C1440" s="60" t="s">
        <v>2044</v>
      </c>
      <c r="D1440" s="92" t="s">
        <v>1806</v>
      </c>
      <c r="E1440" s="58" t="str">
        <f t="shared" si="150"/>
        <v>Ryno</v>
      </c>
      <c r="F1440" s="58" t="str">
        <f t="shared" si="151"/>
        <v>Enslin</v>
      </c>
      <c r="G1440" s="58" t="str">
        <f t="shared" si="152"/>
        <v>Men Senior</v>
      </c>
      <c r="H1440" s="58" t="str">
        <f t="shared" si="153"/>
        <v>Namib Park</v>
      </c>
      <c r="I1440" s="92" t="s">
        <v>19</v>
      </c>
      <c r="J1440" s="92"/>
      <c r="K1440" s="92">
        <v>58</v>
      </c>
      <c r="L1440" s="91">
        <f t="shared" si="154"/>
        <v>2</v>
      </c>
      <c r="M1440" s="91">
        <f t="shared" si="155"/>
        <v>2</v>
      </c>
    </row>
    <row r="1441" spans="1:13" x14ac:dyDescent="0.2">
      <c r="A1441" s="60" t="s">
        <v>2043</v>
      </c>
      <c r="B1441" s="59">
        <v>44450</v>
      </c>
      <c r="C1441" s="60" t="s">
        <v>2044</v>
      </c>
      <c r="D1441" s="92" t="s">
        <v>1807</v>
      </c>
      <c r="E1441" s="58" t="str">
        <f t="shared" si="150"/>
        <v>Wanda</v>
      </c>
      <c r="F1441" s="58" t="str">
        <f t="shared" si="151"/>
        <v>Enslin</v>
      </c>
      <c r="G1441" s="58" t="str">
        <f t="shared" si="152"/>
        <v>Ladies Senior</v>
      </c>
      <c r="H1441" s="58" t="str">
        <f t="shared" si="153"/>
        <v>Namib Park</v>
      </c>
      <c r="I1441" s="92"/>
      <c r="J1441" s="92" t="s">
        <v>1355</v>
      </c>
      <c r="K1441" s="92">
        <v>95</v>
      </c>
      <c r="L1441" s="91">
        <f t="shared" si="154"/>
        <v>3.6</v>
      </c>
      <c r="M1441" s="91">
        <f t="shared" si="155"/>
        <v>3.6</v>
      </c>
    </row>
    <row r="1442" spans="1:13" x14ac:dyDescent="0.2">
      <c r="A1442" s="60" t="s">
        <v>2043</v>
      </c>
      <c r="B1442" s="59">
        <v>44450</v>
      </c>
      <c r="C1442" s="60" t="s">
        <v>2044</v>
      </c>
      <c r="D1442" s="92" t="s">
        <v>1807</v>
      </c>
      <c r="E1442" s="58" t="str">
        <f t="shared" si="150"/>
        <v>Wanda</v>
      </c>
      <c r="F1442" s="58" t="str">
        <f t="shared" si="151"/>
        <v>Enslin</v>
      </c>
      <c r="G1442" s="58" t="str">
        <f t="shared" si="152"/>
        <v>Ladies Senior</v>
      </c>
      <c r="H1442" s="58" t="str">
        <f t="shared" si="153"/>
        <v>Namib Park</v>
      </c>
      <c r="I1442" s="92"/>
      <c r="J1442" s="92" t="s">
        <v>1355</v>
      </c>
      <c r="K1442" s="92">
        <v>80</v>
      </c>
      <c r="L1442" s="91">
        <f t="shared" si="154"/>
        <v>2</v>
      </c>
      <c r="M1442" s="91">
        <f t="shared" si="155"/>
        <v>2</v>
      </c>
    </row>
    <row r="1443" spans="1:13" x14ac:dyDescent="0.2">
      <c r="A1443" s="60" t="s">
        <v>2043</v>
      </c>
      <c r="B1443" s="59">
        <v>44450</v>
      </c>
      <c r="C1443" s="60" t="s">
        <v>2044</v>
      </c>
      <c r="D1443" s="92" t="s">
        <v>1065</v>
      </c>
      <c r="E1443" s="58" t="str">
        <f t="shared" si="150"/>
        <v>Andre</v>
      </c>
      <c r="F1443" s="58" t="str">
        <f t="shared" si="151"/>
        <v>Vermaak</v>
      </c>
      <c r="G1443" s="58" t="str">
        <f t="shared" si="152"/>
        <v>Men Senior</v>
      </c>
      <c r="H1443" s="58" t="str">
        <f t="shared" si="153"/>
        <v>Namib Park</v>
      </c>
      <c r="I1443" s="92"/>
      <c r="J1443" s="92"/>
      <c r="K1443" s="92"/>
      <c r="L1443" s="91" t="str">
        <f t="shared" si="154"/>
        <v/>
      </c>
      <c r="M1443" s="91" t="str">
        <f t="shared" si="155"/>
        <v/>
      </c>
    </row>
    <row r="1444" spans="1:13" x14ac:dyDescent="0.2">
      <c r="A1444" s="60" t="s">
        <v>2043</v>
      </c>
      <c r="B1444" s="59">
        <v>44450</v>
      </c>
      <c r="C1444" s="60" t="s">
        <v>2044</v>
      </c>
      <c r="D1444" s="92" t="s">
        <v>642</v>
      </c>
      <c r="E1444" s="58" t="str">
        <f t="shared" si="150"/>
        <v>Robert</v>
      </c>
      <c r="F1444" s="58" t="str">
        <f t="shared" si="151"/>
        <v>Moyce</v>
      </c>
      <c r="G1444" s="58" t="str">
        <f t="shared" si="152"/>
        <v>Men Grand Masters</v>
      </c>
      <c r="H1444" s="58" t="str">
        <f t="shared" si="153"/>
        <v>Namib Park</v>
      </c>
      <c r="I1444" s="92"/>
      <c r="J1444" s="92" t="s">
        <v>1355</v>
      </c>
      <c r="K1444" s="92">
        <v>151</v>
      </c>
      <c r="L1444" s="91">
        <f t="shared" si="154"/>
        <v>17.8</v>
      </c>
      <c r="M1444" s="91">
        <f t="shared" si="155"/>
        <v>17.8</v>
      </c>
    </row>
    <row r="1445" spans="1:13" x14ac:dyDescent="0.2">
      <c r="A1445" s="60" t="s">
        <v>2043</v>
      </c>
      <c r="B1445" s="59">
        <v>44450</v>
      </c>
      <c r="C1445" s="60" t="s">
        <v>2044</v>
      </c>
      <c r="D1445" s="92" t="s">
        <v>513</v>
      </c>
      <c r="E1445" s="58" t="str">
        <f t="shared" si="150"/>
        <v>Rodger</v>
      </c>
      <c r="F1445" s="58" t="str">
        <f t="shared" si="151"/>
        <v>Boon</v>
      </c>
      <c r="G1445" s="58" t="str">
        <f t="shared" si="152"/>
        <v>Men Master</v>
      </c>
      <c r="H1445" s="58" t="str">
        <f t="shared" si="153"/>
        <v>Namib Park</v>
      </c>
      <c r="I1445" s="92"/>
      <c r="J1445" s="92" t="s">
        <v>1355</v>
      </c>
      <c r="K1445" s="92">
        <v>150</v>
      </c>
      <c r="L1445" s="91">
        <f t="shared" si="154"/>
        <v>17.399999999999999</v>
      </c>
      <c r="M1445" s="91">
        <f t="shared" si="155"/>
        <v>17.399999999999999</v>
      </c>
    </row>
    <row r="1446" spans="1:13" x14ac:dyDescent="0.2">
      <c r="A1446" s="60" t="s">
        <v>2043</v>
      </c>
      <c r="B1446" s="59">
        <v>44450</v>
      </c>
      <c r="C1446" s="60" t="s">
        <v>2044</v>
      </c>
      <c r="D1446" s="92" t="s">
        <v>1697</v>
      </c>
      <c r="E1446" s="58" t="str">
        <f t="shared" si="150"/>
        <v>Johan</v>
      </c>
      <c r="F1446" s="58" t="str">
        <f t="shared" si="151"/>
        <v>Van Niekerk</v>
      </c>
      <c r="G1446" s="58" t="str">
        <f t="shared" si="152"/>
        <v>Men Senior</v>
      </c>
      <c r="H1446" s="58" t="str">
        <f t="shared" si="153"/>
        <v>Namib Park</v>
      </c>
      <c r="I1446" s="92"/>
      <c r="J1446" s="92" t="s">
        <v>1355</v>
      </c>
      <c r="K1446" s="92">
        <v>117</v>
      </c>
      <c r="L1446" s="91">
        <f t="shared" si="154"/>
        <v>7.4</v>
      </c>
      <c r="M1446" s="91">
        <f t="shared" si="155"/>
        <v>7.4</v>
      </c>
    </row>
    <row r="1447" spans="1:13" x14ac:dyDescent="0.2">
      <c r="A1447" s="60" t="s">
        <v>2043</v>
      </c>
      <c r="B1447" s="59">
        <v>44450</v>
      </c>
      <c r="C1447" s="60" t="s">
        <v>2044</v>
      </c>
      <c r="D1447" s="92" t="s">
        <v>1198</v>
      </c>
      <c r="E1447" s="58" t="str">
        <f t="shared" si="150"/>
        <v>Derek</v>
      </c>
      <c r="F1447" s="58" t="str">
        <f t="shared" si="151"/>
        <v>Van Zyl</v>
      </c>
      <c r="G1447" s="58" t="str">
        <f t="shared" si="152"/>
        <v>Men Veteran</v>
      </c>
      <c r="H1447" s="58" t="str">
        <f t="shared" si="153"/>
        <v>Namib Park</v>
      </c>
      <c r="I1447" s="92"/>
      <c r="J1447" s="92"/>
      <c r="K1447" s="92"/>
      <c r="L1447" s="91" t="str">
        <f t="shared" si="154"/>
        <v/>
      </c>
      <c r="M1447" s="91" t="str">
        <f t="shared" si="155"/>
        <v/>
      </c>
    </row>
    <row r="1448" spans="1:13" x14ac:dyDescent="0.2">
      <c r="A1448" s="60" t="s">
        <v>2043</v>
      </c>
      <c r="B1448" s="59">
        <v>44450</v>
      </c>
      <c r="C1448" s="60" t="s">
        <v>2044</v>
      </c>
      <c r="D1448" s="92" t="s">
        <v>607</v>
      </c>
      <c r="E1448" s="58" t="str">
        <f t="shared" si="150"/>
        <v>Lance</v>
      </c>
      <c r="F1448" s="58" t="str">
        <f t="shared" si="151"/>
        <v>Mills</v>
      </c>
      <c r="G1448" s="58" t="str">
        <f t="shared" si="152"/>
        <v>Men Master</v>
      </c>
      <c r="H1448" s="58" t="str">
        <f t="shared" si="153"/>
        <v>Namib Park</v>
      </c>
      <c r="I1448" s="92" t="s">
        <v>19</v>
      </c>
      <c r="J1448" s="92"/>
      <c r="K1448" s="92">
        <v>52</v>
      </c>
      <c r="L1448" s="91">
        <f t="shared" si="154"/>
        <v>1.4</v>
      </c>
      <c r="M1448" s="91">
        <f t="shared" si="155"/>
        <v>1.4</v>
      </c>
    </row>
    <row r="1449" spans="1:13" x14ac:dyDescent="0.2">
      <c r="A1449" s="60" t="s">
        <v>2043</v>
      </c>
      <c r="B1449" s="59">
        <v>44450</v>
      </c>
      <c r="C1449" s="60" t="s">
        <v>2044</v>
      </c>
      <c r="D1449" s="92" t="s">
        <v>584</v>
      </c>
      <c r="E1449" s="58" t="str">
        <f t="shared" si="150"/>
        <v>Sarah-Ann</v>
      </c>
      <c r="F1449" s="58" t="str">
        <f t="shared" si="151"/>
        <v>Mills</v>
      </c>
      <c r="G1449" s="58" t="str">
        <f t="shared" si="152"/>
        <v>Ladies Master</v>
      </c>
      <c r="H1449" s="58" t="str">
        <f t="shared" si="153"/>
        <v>Namib Park</v>
      </c>
      <c r="I1449" s="92" t="s">
        <v>19</v>
      </c>
      <c r="J1449" s="92"/>
      <c r="K1449" s="92">
        <v>49</v>
      </c>
      <c r="L1449" s="91">
        <f t="shared" si="154"/>
        <v>1.2</v>
      </c>
      <c r="M1449" s="91">
        <f t="shared" si="155"/>
        <v>1.2</v>
      </c>
    </row>
    <row r="1450" spans="1:13" x14ac:dyDescent="0.2">
      <c r="A1450" s="60" t="s">
        <v>2043</v>
      </c>
      <c r="B1450" s="59">
        <v>44450</v>
      </c>
      <c r="C1450" s="60" t="s">
        <v>2044</v>
      </c>
      <c r="D1450" s="92" t="s">
        <v>505</v>
      </c>
      <c r="E1450" s="58" t="str">
        <f t="shared" si="150"/>
        <v>Lesley</v>
      </c>
      <c r="F1450" s="58" t="str">
        <f t="shared" si="151"/>
        <v>Page</v>
      </c>
      <c r="G1450" s="58" t="str">
        <f t="shared" si="152"/>
        <v>Men Master</v>
      </c>
      <c r="H1450" s="58" t="str">
        <f t="shared" si="153"/>
        <v>Penguin</v>
      </c>
      <c r="I1450" s="92"/>
      <c r="J1450" s="92" t="s">
        <v>1355</v>
      </c>
      <c r="K1450" s="92">
        <v>150</v>
      </c>
      <c r="L1450" s="91">
        <f t="shared" si="154"/>
        <v>17.399999999999999</v>
      </c>
      <c r="M1450" s="91">
        <f t="shared" si="155"/>
        <v>17.399999999999999</v>
      </c>
    </row>
    <row r="1451" spans="1:13" x14ac:dyDescent="0.2">
      <c r="A1451" s="60" t="s">
        <v>2043</v>
      </c>
      <c r="B1451" s="59">
        <v>44450</v>
      </c>
      <c r="C1451" s="60" t="s">
        <v>2044</v>
      </c>
      <c r="D1451" s="92" t="s">
        <v>753</v>
      </c>
      <c r="E1451" s="58" t="str">
        <f t="shared" si="150"/>
        <v>Grant</v>
      </c>
      <c r="F1451" s="58" t="str">
        <f t="shared" si="151"/>
        <v>Knight</v>
      </c>
      <c r="G1451" s="58" t="str">
        <f t="shared" si="152"/>
        <v>Men Veteran</v>
      </c>
      <c r="H1451" s="58" t="str">
        <f t="shared" si="153"/>
        <v>Penguin</v>
      </c>
      <c r="I1451" s="92"/>
      <c r="J1451" s="92" t="s">
        <v>1355</v>
      </c>
      <c r="K1451" s="92">
        <v>150</v>
      </c>
      <c r="L1451" s="91">
        <f t="shared" si="154"/>
        <v>17.399999999999999</v>
      </c>
      <c r="M1451" s="91">
        <f t="shared" si="155"/>
        <v>17.399999999999999</v>
      </c>
    </row>
    <row r="1452" spans="1:13" x14ac:dyDescent="0.2">
      <c r="A1452" s="60" t="s">
        <v>2043</v>
      </c>
      <c r="B1452" s="59">
        <v>44450</v>
      </c>
      <c r="C1452" s="60" t="s">
        <v>2044</v>
      </c>
      <c r="D1452" s="92" t="s">
        <v>860</v>
      </c>
      <c r="E1452" s="58" t="str">
        <f t="shared" si="150"/>
        <v>Henno</v>
      </c>
      <c r="F1452" s="58" t="str">
        <f t="shared" si="151"/>
        <v>Snyman</v>
      </c>
      <c r="G1452" s="58" t="str">
        <f t="shared" si="152"/>
        <v>Men Veteran</v>
      </c>
      <c r="H1452" s="58" t="str">
        <f t="shared" si="153"/>
        <v>Penguin</v>
      </c>
      <c r="I1452" s="92"/>
      <c r="J1452" s="92"/>
      <c r="K1452" s="92"/>
      <c r="L1452" s="91" t="str">
        <f t="shared" si="154"/>
        <v/>
      </c>
      <c r="M1452" s="91" t="str">
        <f t="shared" si="155"/>
        <v/>
      </c>
    </row>
    <row r="1453" spans="1:13" x14ac:dyDescent="0.2">
      <c r="A1453" s="60" t="s">
        <v>2043</v>
      </c>
      <c r="B1453" s="59">
        <v>44450</v>
      </c>
      <c r="C1453" s="60" t="s">
        <v>2044</v>
      </c>
      <c r="D1453" s="92" t="s">
        <v>1508</v>
      </c>
      <c r="E1453" s="58" t="str">
        <f t="shared" si="150"/>
        <v>Stefan</v>
      </c>
      <c r="F1453" s="58" t="str">
        <f t="shared" si="151"/>
        <v>Snyman</v>
      </c>
      <c r="G1453" s="58" t="str">
        <f t="shared" si="152"/>
        <v>Men U/16</v>
      </c>
      <c r="H1453" s="58" t="str">
        <f t="shared" si="153"/>
        <v>Penguin</v>
      </c>
      <c r="I1453" s="92"/>
      <c r="J1453" s="92"/>
      <c r="K1453" s="92"/>
      <c r="L1453" s="91" t="str">
        <f t="shared" si="154"/>
        <v/>
      </c>
      <c r="M1453" s="91" t="str">
        <f t="shared" si="155"/>
        <v/>
      </c>
    </row>
    <row r="1454" spans="1:13" x14ac:dyDescent="0.2">
      <c r="A1454" s="60" t="s">
        <v>2043</v>
      </c>
      <c r="B1454" s="59">
        <v>44450</v>
      </c>
      <c r="C1454" s="60" t="s">
        <v>2044</v>
      </c>
      <c r="D1454" s="92" t="s">
        <v>567</v>
      </c>
      <c r="E1454" s="58" t="str">
        <f t="shared" si="150"/>
        <v>Louis</v>
      </c>
      <c r="F1454" s="58" t="str">
        <f t="shared" si="151"/>
        <v>Potgieter</v>
      </c>
      <c r="G1454" s="58" t="str">
        <f t="shared" si="152"/>
        <v>Men Veteran</v>
      </c>
      <c r="H1454" s="58" t="str">
        <f t="shared" si="153"/>
        <v>Welwitschia</v>
      </c>
      <c r="I1454" s="92"/>
      <c r="J1454" s="92"/>
      <c r="K1454" s="92"/>
      <c r="L1454" s="91" t="str">
        <f t="shared" si="154"/>
        <v/>
      </c>
      <c r="M1454" s="91" t="str">
        <f t="shared" si="155"/>
        <v/>
      </c>
    </row>
    <row r="1455" spans="1:13" x14ac:dyDescent="0.2">
      <c r="A1455" s="60" t="s">
        <v>2043</v>
      </c>
      <c r="B1455" s="59">
        <v>44450</v>
      </c>
      <c r="C1455" s="60" t="s">
        <v>2044</v>
      </c>
      <c r="D1455" s="92" t="s">
        <v>1509</v>
      </c>
      <c r="E1455" s="58" t="str">
        <f t="shared" si="150"/>
        <v>Annelien</v>
      </c>
      <c r="F1455" s="58" t="str">
        <f t="shared" si="151"/>
        <v>Langenstrassen</v>
      </c>
      <c r="G1455" s="58" t="str">
        <f t="shared" si="152"/>
        <v>Ladies Veteran</v>
      </c>
      <c r="H1455" s="58" t="str">
        <f t="shared" si="153"/>
        <v>Penguin</v>
      </c>
      <c r="I1455" s="92"/>
      <c r="J1455" s="92"/>
      <c r="K1455" s="92"/>
      <c r="L1455" s="91" t="str">
        <f t="shared" si="154"/>
        <v/>
      </c>
      <c r="M1455" s="91" t="str">
        <f t="shared" si="155"/>
        <v/>
      </c>
    </row>
    <row r="1456" spans="1:13" x14ac:dyDescent="0.2">
      <c r="A1456" s="60" t="s">
        <v>2043</v>
      </c>
      <c r="B1456" s="59">
        <v>44450</v>
      </c>
      <c r="C1456" s="60" t="s">
        <v>2044</v>
      </c>
      <c r="D1456" s="92" t="s">
        <v>506</v>
      </c>
      <c r="E1456" s="58" t="str">
        <f t="shared" si="150"/>
        <v>Nico</v>
      </c>
      <c r="F1456" s="58" t="str">
        <f t="shared" si="151"/>
        <v>Kotze</v>
      </c>
      <c r="G1456" s="58" t="str">
        <f t="shared" si="152"/>
        <v>Men Veteran</v>
      </c>
      <c r="H1456" s="58" t="str">
        <f t="shared" si="153"/>
        <v>Penguin</v>
      </c>
      <c r="I1456" s="92" t="s">
        <v>19</v>
      </c>
      <c r="J1456" s="92"/>
      <c r="K1456" s="92">
        <v>54</v>
      </c>
      <c r="L1456" s="91">
        <f t="shared" si="154"/>
        <v>1.6</v>
      </c>
      <c r="M1456" s="91">
        <f t="shared" si="155"/>
        <v>1.6</v>
      </c>
    </row>
    <row r="1457" spans="1:13" x14ac:dyDescent="0.2">
      <c r="A1457" s="60" t="s">
        <v>2043</v>
      </c>
      <c r="B1457" s="59">
        <v>44450</v>
      </c>
      <c r="C1457" s="60" t="s">
        <v>2044</v>
      </c>
      <c r="D1457" s="92" t="s">
        <v>506</v>
      </c>
      <c r="E1457" s="58" t="str">
        <f t="shared" si="150"/>
        <v>Nico</v>
      </c>
      <c r="F1457" s="58" t="str">
        <f t="shared" si="151"/>
        <v>Kotze</v>
      </c>
      <c r="G1457" s="58" t="str">
        <f t="shared" si="152"/>
        <v>Men Veteran</v>
      </c>
      <c r="H1457" s="58" t="str">
        <f t="shared" si="153"/>
        <v>Penguin</v>
      </c>
      <c r="I1457" s="92"/>
      <c r="J1457" s="92" t="s">
        <v>1355</v>
      </c>
      <c r="K1457" s="92">
        <v>161</v>
      </c>
      <c r="L1457" s="91">
        <f t="shared" si="154"/>
        <v>22.2</v>
      </c>
      <c r="M1457" s="91">
        <f t="shared" si="155"/>
        <v>22.2</v>
      </c>
    </row>
    <row r="1458" spans="1:13" x14ac:dyDescent="0.2">
      <c r="A1458" s="60" t="s">
        <v>2043</v>
      </c>
      <c r="B1458" s="59">
        <v>44450</v>
      </c>
      <c r="C1458" s="60" t="s">
        <v>2044</v>
      </c>
      <c r="D1458" s="92" t="s">
        <v>690</v>
      </c>
      <c r="E1458" s="58" t="str">
        <f t="shared" si="150"/>
        <v>Chris Junior</v>
      </c>
      <c r="F1458" s="58" t="str">
        <f t="shared" si="151"/>
        <v>Orffer</v>
      </c>
      <c r="G1458" s="58" t="str">
        <f t="shared" si="152"/>
        <v>Men Senior</v>
      </c>
      <c r="H1458" s="58" t="str">
        <f t="shared" si="153"/>
        <v>Penguin</v>
      </c>
      <c r="I1458" s="92"/>
      <c r="J1458" s="92" t="s">
        <v>1355</v>
      </c>
      <c r="K1458" s="92">
        <v>153</v>
      </c>
      <c r="L1458" s="91">
        <f t="shared" si="154"/>
        <v>18.600000000000001</v>
      </c>
      <c r="M1458" s="91">
        <f t="shared" si="155"/>
        <v>18.600000000000001</v>
      </c>
    </row>
    <row r="1459" spans="1:13" x14ac:dyDescent="0.2">
      <c r="A1459" s="60" t="s">
        <v>2043</v>
      </c>
      <c r="B1459" s="59">
        <v>44450</v>
      </c>
      <c r="C1459" s="60" t="s">
        <v>2044</v>
      </c>
      <c r="D1459" s="92" t="s">
        <v>758</v>
      </c>
      <c r="E1459" s="58" t="str">
        <f t="shared" si="150"/>
        <v>Henri</v>
      </c>
      <c r="F1459" s="58" t="str">
        <f t="shared" si="151"/>
        <v>Snyman</v>
      </c>
      <c r="G1459" s="58" t="str">
        <f t="shared" si="152"/>
        <v>Men Veteran</v>
      </c>
      <c r="H1459" s="58" t="str">
        <f t="shared" si="153"/>
        <v>Penguin</v>
      </c>
      <c r="I1459" s="92"/>
      <c r="J1459" s="92" t="s">
        <v>1355</v>
      </c>
      <c r="K1459" s="92">
        <v>145</v>
      </c>
      <c r="L1459" s="91">
        <f t="shared" si="154"/>
        <v>15.5</v>
      </c>
      <c r="M1459" s="91">
        <f t="shared" si="155"/>
        <v>15.5</v>
      </c>
    </row>
    <row r="1460" spans="1:13" x14ac:dyDescent="0.2">
      <c r="A1460" s="60" t="s">
        <v>2043</v>
      </c>
      <c r="B1460" s="59">
        <v>44450</v>
      </c>
      <c r="C1460" s="60" t="s">
        <v>2044</v>
      </c>
      <c r="D1460" s="92" t="s">
        <v>678</v>
      </c>
      <c r="E1460" s="58" t="str">
        <f t="shared" si="150"/>
        <v>Devon</v>
      </c>
      <c r="F1460" s="58" t="str">
        <f t="shared" si="151"/>
        <v>Burger</v>
      </c>
      <c r="G1460" s="58" t="str">
        <f t="shared" si="152"/>
        <v>Men U/21</v>
      </c>
      <c r="H1460" s="58" t="str">
        <f t="shared" si="153"/>
        <v>Penguin</v>
      </c>
      <c r="I1460" s="92"/>
      <c r="J1460" s="92" t="s">
        <v>1355</v>
      </c>
      <c r="K1460" s="92">
        <v>120</v>
      </c>
      <c r="L1460" s="91">
        <f t="shared" si="154"/>
        <v>8.1</v>
      </c>
      <c r="M1460" s="91">
        <f t="shared" si="155"/>
        <v>8.1</v>
      </c>
    </row>
    <row r="1461" spans="1:13" x14ac:dyDescent="0.2">
      <c r="A1461" s="60" t="s">
        <v>2043</v>
      </c>
      <c r="B1461" s="59">
        <v>44450</v>
      </c>
      <c r="C1461" s="60" t="s">
        <v>2044</v>
      </c>
      <c r="D1461" s="92" t="s">
        <v>1728</v>
      </c>
      <c r="E1461" s="58" t="str">
        <f t="shared" si="150"/>
        <v>Clinton</v>
      </c>
      <c r="F1461" s="58" t="str">
        <f t="shared" si="151"/>
        <v>Barnhard</v>
      </c>
      <c r="G1461" s="58" t="str">
        <f t="shared" si="152"/>
        <v>Men Senior</v>
      </c>
      <c r="H1461" s="58" t="str">
        <f t="shared" si="153"/>
        <v>Henties Bay</v>
      </c>
      <c r="I1461" s="92"/>
      <c r="J1461" s="92" t="s">
        <v>1355</v>
      </c>
      <c r="K1461" s="92">
        <v>142</v>
      </c>
      <c r="L1461" s="91">
        <f t="shared" si="154"/>
        <v>14.4</v>
      </c>
      <c r="M1461" s="91">
        <f t="shared" si="155"/>
        <v>14.4</v>
      </c>
    </row>
    <row r="1462" spans="1:13" x14ac:dyDescent="0.2">
      <c r="A1462" s="60" t="s">
        <v>2043</v>
      </c>
      <c r="B1462" s="59">
        <v>44450</v>
      </c>
      <c r="C1462" s="60" t="s">
        <v>2044</v>
      </c>
      <c r="D1462" s="92" t="s">
        <v>1729</v>
      </c>
      <c r="E1462" s="58" t="str">
        <f t="shared" si="150"/>
        <v>Lindie</v>
      </c>
      <c r="F1462" s="58" t="str">
        <f t="shared" si="151"/>
        <v>Barnhard</v>
      </c>
      <c r="G1462" s="58" t="str">
        <f t="shared" si="152"/>
        <v>Ladies Veteran</v>
      </c>
      <c r="H1462" s="58" t="str">
        <f t="shared" si="153"/>
        <v>Henties Bay</v>
      </c>
      <c r="I1462" s="92"/>
      <c r="J1462" s="92"/>
      <c r="K1462" s="92"/>
      <c r="L1462" s="91" t="str">
        <f t="shared" si="154"/>
        <v/>
      </c>
      <c r="M1462" s="91" t="str">
        <f t="shared" si="155"/>
        <v/>
      </c>
    </row>
    <row r="1463" spans="1:13" x14ac:dyDescent="0.2">
      <c r="A1463" s="60" t="s">
        <v>2043</v>
      </c>
      <c r="B1463" s="59">
        <v>44450</v>
      </c>
      <c r="C1463" s="60" t="s">
        <v>2044</v>
      </c>
      <c r="D1463" s="92" t="s">
        <v>1436</v>
      </c>
      <c r="E1463" s="58" t="str">
        <f t="shared" si="150"/>
        <v>Allen</v>
      </c>
      <c r="F1463" s="58" t="str">
        <f t="shared" si="151"/>
        <v>Langenstrassen</v>
      </c>
      <c r="G1463" s="58" t="str">
        <f t="shared" si="152"/>
        <v>Men Veteran</v>
      </c>
      <c r="H1463" s="58" t="str">
        <f t="shared" si="153"/>
        <v>Penguin</v>
      </c>
      <c r="I1463" s="92"/>
      <c r="J1463" s="92" t="s">
        <v>1355</v>
      </c>
      <c r="K1463" s="92">
        <v>153</v>
      </c>
      <c r="L1463" s="91">
        <f t="shared" si="154"/>
        <v>18.600000000000001</v>
      </c>
      <c r="M1463" s="91">
        <f t="shared" si="155"/>
        <v>18.600000000000001</v>
      </c>
    </row>
    <row r="1464" spans="1:13" x14ac:dyDescent="0.2">
      <c r="A1464" s="60" t="s">
        <v>2043</v>
      </c>
      <c r="B1464" s="59">
        <v>44450</v>
      </c>
      <c r="C1464" s="60" t="s">
        <v>2044</v>
      </c>
      <c r="D1464" s="92" t="s">
        <v>561</v>
      </c>
      <c r="E1464" s="58" t="str">
        <f t="shared" si="150"/>
        <v>Frans</v>
      </c>
      <c r="F1464" s="58" t="str">
        <f t="shared" si="151"/>
        <v>Klimas</v>
      </c>
      <c r="G1464" s="58" t="str">
        <f t="shared" si="152"/>
        <v>Men Grand Masters</v>
      </c>
      <c r="H1464" s="58" t="str">
        <f t="shared" si="153"/>
        <v>Penguin</v>
      </c>
      <c r="I1464" s="92"/>
      <c r="J1464" s="92" t="s">
        <v>1355</v>
      </c>
      <c r="K1464" s="92">
        <v>99</v>
      </c>
      <c r="L1464" s="91">
        <f t="shared" si="154"/>
        <v>4.2</v>
      </c>
      <c r="M1464" s="91">
        <f t="shared" si="155"/>
        <v>4.2</v>
      </c>
    </row>
    <row r="1465" spans="1:13" x14ac:dyDescent="0.2">
      <c r="A1465" s="60" t="s">
        <v>2043</v>
      </c>
      <c r="B1465" s="59">
        <v>44450</v>
      </c>
      <c r="C1465" s="60" t="s">
        <v>2044</v>
      </c>
      <c r="D1465" s="92" t="s">
        <v>520</v>
      </c>
      <c r="E1465" s="58" t="str">
        <f t="shared" si="150"/>
        <v>Morne</v>
      </c>
      <c r="F1465" s="58" t="str">
        <f t="shared" si="151"/>
        <v>Horn</v>
      </c>
      <c r="G1465" s="58" t="str">
        <f t="shared" si="152"/>
        <v>Men Veteran</v>
      </c>
      <c r="H1465" s="58" t="str">
        <f t="shared" si="153"/>
        <v>Welwitschia</v>
      </c>
      <c r="I1465" s="92"/>
      <c r="J1465" s="92" t="s">
        <v>1355</v>
      </c>
      <c r="K1465" s="92">
        <v>150</v>
      </c>
      <c r="L1465" s="91">
        <f t="shared" si="154"/>
        <v>17.399999999999999</v>
      </c>
      <c r="M1465" s="91">
        <f t="shared" si="155"/>
        <v>17.399999999999999</v>
      </c>
    </row>
    <row r="1466" spans="1:13" x14ac:dyDescent="0.2">
      <c r="A1466" s="60" t="s">
        <v>2043</v>
      </c>
      <c r="B1466" s="59">
        <v>44450</v>
      </c>
      <c r="C1466" s="60" t="s">
        <v>2044</v>
      </c>
      <c r="D1466" s="92" t="s">
        <v>520</v>
      </c>
      <c r="E1466" s="58" t="str">
        <f t="shared" si="150"/>
        <v>Morne</v>
      </c>
      <c r="F1466" s="58" t="str">
        <f t="shared" si="151"/>
        <v>Horn</v>
      </c>
      <c r="G1466" s="58" t="str">
        <f t="shared" si="152"/>
        <v>Men Veteran</v>
      </c>
      <c r="H1466" s="58" t="str">
        <f t="shared" si="153"/>
        <v>Welwitschia</v>
      </c>
      <c r="I1466" s="92"/>
      <c r="J1466" s="92" t="s">
        <v>1355</v>
      </c>
      <c r="K1466" s="92">
        <v>142</v>
      </c>
      <c r="L1466" s="91">
        <f t="shared" si="154"/>
        <v>14.4</v>
      </c>
      <c r="M1466" s="91">
        <f t="shared" si="155"/>
        <v>14.4</v>
      </c>
    </row>
    <row r="1467" spans="1:13" x14ac:dyDescent="0.2">
      <c r="A1467" s="60" t="s">
        <v>2043</v>
      </c>
      <c r="B1467" s="59">
        <v>44450</v>
      </c>
      <c r="C1467" s="60" t="s">
        <v>2044</v>
      </c>
      <c r="D1467" s="92" t="s">
        <v>520</v>
      </c>
      <c r="E1467" s="58" t="str">
        <f t="shared" si="150"/>
        <v>Morne</v>
      </c>
      <c r="F1467" s="58" t="str">
        <f t="shared" si="151"/>
        <v>Horn</v>
      </c>
      <c r="G1467" s="58" t="str">
        <f t="shared" si="152"/>
        <v>Men Veteran</v>
      </c>
      <c r="H1467" s="58" t="str">
        <f t="shared" si="153"/>
        <v>Welwitschia</v>
      </c>
      <c r="I1467" s="92"/>
      <c r="J1467" s="92" t="s">
        <v>1354</v>
      </c>
      <c r="K1467" s="92">
        <v>139</v>
      </c>
      <c r="L1467" s="91">
        <f t="shared" si="154"/>
        <v>35.299999999999997</v>
      </c>
      <c r="M1467" s="91">
        <f t="shared" si="155"/>
        <v>35.299999999999997</v>
      </c>
    </row>
    <row r="1468" spans="1:13" x14ac:dyDescent="0.2">
      <c r="A1468" s="60" t="s">
        <v>2043</v>
      </c>
      <c r="B1468" s="59">
        <v>44450</v>
      </c>
      <c r="C1468" s="60" t="s">
        <v>2044</v>
      </c>
      <c r="D1468" s="92" t="s">
        <v>1776</v>
      </c>
      <c r="E1468" s="58" t="str">
        <f t="shared" si="150"/>
        <v>Pieter</v>
      </c>
      <c r="F1468" s="58" t="str">
        <f t="shared" si="151"/>
        <v>Jansen Van Vuuren</v>
      </c>
      <c r="G1468" s="58" t="str">
        <f t="shared" si="152"/>
        <v>Men Senior</v>
      </c>
      <c r="H1468" s="58" t="str">
        <f t="shared" si="153"/>
        <v>Penguin</v>
      </c>
      <c r="I1468" s="92"/>
      <c r="J1468" s="92" t="s">
        <v>1355</v>
      </c>
      <c r="K1468" s="92">
        <v>103</v>
      </c>
      <c r="L1468" s="91">
        <f t="shared" si="154"/>
        <v>4.8</v>
      </c>
      <c r="M1468" s="91">
        <f t="shared" si="155"/>
        <v>4.8</v>
      </c>
    </row>
    <row r="1469" spans="1:13" x14ac:dyDescent="0.2">
      <c r="A1469" s="60" t="s">
        <v>2043</v>
      </c>
      <c r="B1469" s="59">
        <v>44450</v>
      </c>
      <c r="C1469" s="60" t="s">
        <v>2044</v>
      </c>
      <c r="D1469" s="92" t="s">
        <v>1776</v>
      </c>
      <c r="E1469" s="58" t="str">
        <f t="shared" si="150"/>
        <v>Pieter</v>
      </c>
      <c r="F1469" s="58" t="str">
        <f t="shared" si="151"/>
        <v>Jansen Van Vuuren</v>
      </c>
      <c r="G1469" s="58" t="str">
        <f t="shared" si="152"/>
        <v>Men Senior</v>
      </c>
      <c r="H1469" s="58" t="str">
        <f t="shared" si="153"/>
        <v>Penguin</v>
      </c>
      <c r="I1469" s="92"/>
      <c r="J1469" s="92" t="s">
        <v>1355</v>
      </c>
      <c r="K1469" s="92">
        <v>150</v>
      </c>
      <c r="L1469" s="91">
        <f t="shared" si="154"/>
        <v>17.399999999999999</v>
      </c>
      <c r="M1469" s="91">
        <f t="shared" si="155"/>
        <v>17.399999999999999</v>
      </c>
    </row>
    <row r="1470" spans="1:13" x14ac:dyDescent="0.2">
      <c r="A1470" s="60" t="s">
        <v>2043</v>
      </c>
      <c r="B1470" s="59">
        <v>44450</v>
      </c>
      <c r="C1470" s="60" t="s">
        <v>2044</v>
      </c>
      <c r="D1470" s="92" t="s">
        <v>1776</v>
      </c>
      <c r="E1470" s="58" t="str">
        <f t="shared" si="150"/>
        <v>Pieter</v>
      </c>
      <c r="F1470" s="58" t="str">
        <f t="shared" si="151"/>
        <v>Jansen Van Vuuren</v>
      </c>
      <c r="G1470" s="58" t="str">
        <f t="shared" si="152"/>
        <v>Men Senior</v>
      </c>
      <c r="H1470" s="58" t="str">
        <f t="shared" si="153"/>
        <v>Penguin</v>
      </c>
      <c r="I1470" s="92" t="s">
        <v>19</v>
      </c>
      <c r="J1470" s="92"/>
      <c r="K1470" s="92">
        <v>74</v>
      </c>
      <c r="L1470" s="91">
        <f t="shared" si="154"/>
        <v>4.2</v>
      </c>
      <c r="M1470" s="91">
        <f t="shared" si="155"/>
        <v>4.2</v>
      </c>
    </row>
    <row r="1471" spans="1:13" x14ac:dyDescent="0.2">
      <c r="A1471" s="60" t="s">
        <v>2043</v>
      </c>
      <c r="B1471" s="59">
        <v>44450</v>
      </c>
      <c r="C1471" s="60" t="s">
        <v>2044</v>
      </c>
      <c r="D1471" s="92" t="s">
        <v>509</v>
      </c>
      <c r="E1471" s="58" t="str">
        <f t="shared" si="150"/>
        <v>Henry</v>
      </c>
      <c r="F1471" s="58" t="str">
        <f t="shared" si="151"/>
        <v>Loubser</v>
      </c>
      <c r="G1471" s="58" t="str">
        <f t="shared" si="152"/>
        <v>Men Grand Masters</v>
      </c>
      <c r="H1471" s="58" t="str">
        <f t="shared" si="153"/>
        <v>Penguin</v>
      </c>
      <c r="I1471" s="92"/>
      <c r="J1471" s="92" t="s">
        <v>1355</v>
      </c>
      <c r="K1471" s="92">
        <v>146</v>
      </c>
      <c r="L1471" s="91">
        <f t="shared" si="154"/>
        <v>15.9</v>
      </c>
      <c r="M1471" s="91">
        <f t="shared" si="155"/>
        <v>15.9</v>
      </c>
    </row>
    <row r="1472" spans="1:13" x14ac:dyDescent="0.2">
      <c r="A1472" s="60" t="s">
        <v>2043</v>
      </c>
      <c r="B1472" s="59">
        <v>44450</v>
      </c>
      <c r="C1472" s="60" t="s">
        <v>2044</v>
      </c>
      <c r="D1472" s="92" t="s">
        <v>509</v>
      </c>
      <c r="E1472" s="58" t="str">
        <f t="shared" si="150"/>
        <v>Henry</v>
      </c>
      <c r="F1472" s="58" t="str">
        <f t="shared" si="151"/>
        <v>Loubser</v>
      </c>
      <c r="G1472" s="58" t="str">
        <f t="shared" si="152"/>
        <v>Men Grand Masters</v>
      </c>
      <c r="H1472" s="58" t="str">
        <f t="shared" si="153"/>
        <v>Penguin</v>
      </c>
      <c r="I1472" s="92"/>
      <c r="J1472" s="92" t="s">
        <v>1355</v>
      </c>
      <c r="K1472" s="92">
        <v>164</v>
      </c>
      <c r="L1472" s="91">
        <f t="shared" si="154"/>
        <v>23.6</v>
      </c>
      <c r="M1472" s="91">
        <f t="shared" si="155"/>
        <v>23.6</v>
      </c>
    </row>
    <row r="1473" spans="1:13" x14ac:dyDescent="0.2">
      <c r="A1473" s="60" t="s">
        <v>2043</v>
      </c>
      <c r="B1473" s="59">
        <v>44450</v>
      </c>
      <c r="C1473" s="60" t="s">
        <v>2044</v>
      </c>
      <c r="D1473" s="92" t="s">
        <v>509</v>
      </c>
      <c r="E1473" s="58" t="str">
        <f t="shared" si="150"/>
        <v>Henry</v>
      </c>
      <c r="F1473" s="58" t="str">
        <f t="shared" si="151"/>
        <v>Loubser</v>
      </c>
      <c r="G1473" s="58" t="str">
        <f t="shared" si="152"/>
        <v>Men Grand Masters</v>
      </c>
      <c r="H1473" s="58" t="str">
        <f t="shared" si="153"/>
        <v>Penguin</v>
      </c>
      <c r="I1473" s="92"/>
      <c r="J1473" s="92" t="s">
        <v>1355</v>
      </c>
      <c r="K1473" s="92">
        <v>163</v>
      </c>
      <c r="L1473" s="91">
        <f t="shared" si="154"/>
        <v>23.1</v>
      </c>
      <c r="M1473" s="91">
        <f t="shared" si="155"/>
        <v>23.1</v>
      </c>
    </row>
    <row r="1474" spans="1:13" x14ac:dyDescent="0.2">
      <c r="A1474" s="60" t="s">
        <v>2043</v>
      </c>
      <c r="B1474" s="59">
        <v>44450</v>
      </c>
      <c r="C1474" s="60" t="s">
        <v>2044</v>
      </c>
      <c r="D1474" s="92" t="s">
        <v>504</v>
      </c>
      <c r="E1474" s="58" t="str">
        <f t="shared" si="150"/>
        <v>Charles</v>
      </c>
      <c r="F1474" s="58" t="str">
        <f t="shared" si="151"/>
        <v>Bothma</v>
      </c>
      <c r="G1474" s="58" t="str">
        <f t="shared" si="152"/>
        <v>Men Grand Masters</v>
      </c>
      <c r="H1474" s="58" t="str">
        <f t="shared" si="153"/>
        <v>Penguin</v>
      </c>
      <c r="I1474" s="92"/>
      <c r="J1474" s="92" t="s">
        <v>1354</v>
      </c>
      <c r="K1474" s="92">
        <v>167</v>
      </c>
      <c r="L1474" s="91">
        <f t="shared" si="154"/>
        <v>64.5</v>
      </c>
      <c r="M1474" s="91">
        <f t="shared" si="155"/>
        <v>64.5</v>
      </c>
    </row>
    <row r="1475" spans="1:13" x14ac:dyDescent="0.2">
      <c r="A1475" s="60" t="s">
        <v>2043</v>
      </c>
      <c r="B1475" s="59">
        <v>44450</v>
      </c>
      <c r="C1475" s="60" t="s">
        <v>2044</v>
      </c>
      <c r="D1475" s="92" t="s">
        <v>677</v>
      </c>
      <c r="E1475" s="58" t="str">
        <f t="shared" si="150"/>
        <v>Corne</v>
      </c>
      <c r="F1475" s="58" t="str">
        <f t="shared" si="151"/>
        <v>Burger</v>
      </c>
      <c r="G1475" s="58" t="str">
        <f t="shared" si="152"/>
        <v>Men U/21</v>
      </c>
      <c r="H1475" s="58" t="str">
        <f t="shared" si="153"/>
        <v>Penguin</v>
      </c>
      <c r="I1475" s="92"/>
      <c r="J1475" s="92" t="s">
        <v>1355</v>
      </c>
      <c r="K1475" s="92">
        <v>151</v>
      </c>
      <c r="L1475" s="91">
        <f t="shared" si="154"/>
        <v>17.8</v>
      </c>
      <c r="M1475" s="91">
        <f t="shared" si="155"/>
        <v>17.8</v>
      </c>
    </row>
    <row r="1476" spans="1:13" x14ac:dyDescent="0.2">
      <c r="A1476" s="60" t="s">
        <v>2043</v>
      </c>
      <c r="B1476" s="59">
        <v>44450</v>
      </c>
      <c r="C1476" s="60" t="s">
        <v>2044</v>
      </c>
      <c r="D1476" s="92" t="s">
        <v>677</v>
      </c>
      <c r="E1476" s="58" t="str">
        <f t="shared" si="150"/>
        <v>Corne</v>
      </c>
      <c r="F1476" s="58" t="str">
        <f t="shared" si="151"/>
        <v>Burger</v>
      </c>
      <c r="G1476" s="58" t="str">
        <f t="shared" si="152"/>
        <v>Men U/21</v>
      </c>
      <c r="H1476" s="58" t="str">
        <f t="shared" si="153"/>
        <v>Penguin</v>
      </c>
      <c r="I1476" s="92"/>
      <c r="J1476" s="92" t="s">
        <v>1354</v>
      </c>
      <c r="K1476" s="92">
        <v>137</v>
      </c>
      <c r="L1476" s="91">
        <f t="shared" si="154"/>
        <v>33.700000000000003</v>
      </c>
      <c r="M1476" s="91">
        <f t="shared" si="155"/>
        <v>33.700000000000003</v>
      </c>
    </row>
    <row r="1477" spans="1:13" x14ac:dyDescent="0.2">
      <c r="A1477" s="60" t="s">
        <v>2043</v>
      </c>
      <c r="B1477" s="59">
        <v>44450</v>
      </c>
      <c r="C1477" s="60" t="s">
        <v>2044</v>
      </c>
      <c r="D1477" s="92" t="s">
        <v>1808</v>
      </c>
      <c r="E1477" s="58" t="str">
        <f t="shared" si="150"/>
        <v>Eric</v>
      </c>
      <c r="F1477" s="58" t="str">
        <f t="shared" si="151"/>
        <v>Mans</v>
      </c>
      <c r="G1477" s="58" t="str">
        <f t="shared" si="152"/>
        <v>Men Senior</v>
      </c>
      <c r="H1477" s="58" t="str">
        <f t="shared" si="153"/>
        <v>Henties Bay</v>
      </c>
      <c r="I1477" s="92"/>
      <c r="J1477" s="92" t="s">
        <v>1354</v>
      </c>
      <c r="K1477" s="92">
        <v>167</v>
      </c>
      <c r="L1477" s="91">
        <f t="shared" si="154"/>
        <v>64.5</v>
      </c>
      <c r="M1477" s="91">
        <f t="shared" si="155"/>
        <v>64.5</v>
      </c>
    </row>
    <row r="1478" spans="1:13" x14ac:dyDescent="0.2">
      <c r="A1478" s="60" t="s">
        <v>2043</v>
      </c>
      <c r="B1478" s="59">
        <v>44450</v>
      </c>
      <c r="C1478" s="60" t="s">
        <v>2044</v>
      </c>
      <c r="D1478" s="92" t="s">
        <v>778</v>
      </c>
      <c r="E1478" s="58" t="str">
        <f t="shared" si="150"/>
        <v>Ras</v>
      </c>
      <c r="F1478" s="58" t="str">
        <f t="shared" si="151"/>
        <v>Van Der Westhuizen</v>
      </c>
      <c r="G1478" s="58" t="str">
        <f t="shared" si="152"/>
        <v>Men Senior</v>
      </c>
      <c r="H1478" s="58" t="str">
        <f t="shared" si="153"/>
        <v>Welwitschia</v>
      </c>
      <c r="I1478" s="92"/>
      <c r="J1478" s="92"/>
      <c r="K1478" s="92"/>
      <c r="L1478" s="91" t="str">
        <f t="shared" si="154"/>
        <v/>
      </c>
      <c r="M1478" s="91" t="str">
        <f t="shared" si="155"/>
        <v/>
      </c>
    </row>
    <row r="1479" spans="1:13" x14ac:dyDescent="0.2">
      <c r="A1479" s="60" t="s">
        <v>2043</v>
      </c>
      <c r="B1479" s="59">
        <v>44450</v>
      </c>
      <c r="C1479" s="60" t="s">
        <v>2044</v>
      </c>
      <c r="D1479" s="92" t="s">
        <v>1812</v>
      </c>
      <c r="E1479" s="58" t="str">
        <f t="shared" si="150"/>
        <v>Wenzel</v>
      </c>
      <c r="F1479" s="58" t="str">
        <f t="shared" si="151"/>
        <v>Smal</v>
      </c>
      <c r="G1479" s="58" t="str">
        <f t="shared" si="152"/>
        <v>Men Senior</v>
      </c>
      <c r="H1479" s="58" t="str">
        <f t="shared" si="153"/>
        <v>Welwitschia</v>
      </c>
      <c r="I1479" s="92"/>
      <c r="J1479" s="92"/>
      <c r="K1479" s="92"/>
      <c r="L1479" s="91" t="str">
        <f t="shared" si="154"/>
        <v/>
      </c>
      <c r="M1479" s="91" t="str">
        <f t="shared" si="155"/>
        <v/>
      </c>
    </row>
    <row r="1480" spans="1:13" x14ac:dyDescent="0.2">
      <c r="A1480" s="60" t="s">
        <v>2043</v>
      </c>
      <c r="B1480" s="59">
        <v>44450</v>
      </c>
      <c r="C1480" s="60" t="s">
        <v>2044</v>
      </c>
      <c r="D1480" s="92" t="s">
        <v>1609</v>
      </c>
      <c r="E1480" s="58" t="str">
        <f t="shared" si="150"/>
        <v>GJ</v>
      </c>
      <c r="F1480" s="58" t="str">
        <f t="shared" si="151"/>
        <v>Oosthuizen</v>
      </c>
      <c r="G1480" s="58" t="str">
        <f t="shared" si="152"/>
        <v>Men Senior</v>
      </c>
      <c r="H1480" s="58" t="str">
        <f t="shared" si="153"/>
        <v>Welwitschia</v>
      </c>
      <c r="I1480" s="92"/>
      <c r="J1480" s="92"/>
      <c r="K1480" s="92"/>
      <c r="L1480" s="91" t="str">
        <f t="shared" si="154"/>
        <v/>
      </c>
      <c r="M1480" s="91" t="str">
        <f t="shared" si="155"/>
        <v/>
      </c>
    </row>
    <row r="1481" spans="1:13" x14ac:dyDescent="0.2">
      <c r="A1481" s="60" t="s">
        <v>2043</v>
      </c>
      <c r="B1481" s="59">
        <v>44450</v>
      </c>
      <c r="C1481" s="60" t="s">
        <v>2044</v>
      </c>
      <c r="D1481" s="92" t="s">
        <v>1724</v>
      </c>
      <c r="E1481" s="58" t="str">
        <f t="shared" si="150"/>
        <v>Riaan</v>
      </c>
      <c r="F1481" s="58" t="str">
        <f t="shared" si="151"/>
        <v>Van Rhyn</v>
      </c>
      <c r="G1481" s="58" t="str">
        <f t="shared" si="152"/>
        <v>Men Senior</v>
      </c>
      <c r="H1481" s="58" t="str">
        <f t="shared" si="153"/>
        <v>Welwitschia</v>
      </c>
      <c r="I1481" s="92"/>
      <c r="J1481" s="92"/>
      <c r="K1481" s="92"/>
      <c r="L1481" s="91" t="str">
        <f t="shared" si="154"/>
        <v/>
      </c>
      <c r="M1481" s="91" t="str">
        <f t="shared" si="155"/>
        <v/>
      </c>
    </row>
    <row r="1482" spans="1:13" x14ac:dyDescent="0.2">
      <c r="A1482" s="60" t="s">
        <v>2043</v>
      </c>
      <c r="B1482" s="59">
        <v>44450</v>
      </c>
      <c r="C1482" s="60" t="s">
        <v>2044</v>
      </c>
      <c r="D1482" s="92" t="s">
        <v>1878</v>
      </c>
      <c r="E1482" s="58" t="str">
        <f t="shared" si="150"/>
        <v>Terence</v>
      </c>
      <c r="F1482" s="58" t="str">
        <f t="shared" si="151"/>
        <v>Knowles</v>
      </c>
      <c r="G1482" s="58" t="str">
        <f t="shared" si="152"/>
        <v>Men Senior</v>
      </c>
      <c r="H1482" s="58" t="str">
        <f t="shared" si="153"/>
        <v>Orca Angling Club</v>
      </c>
      <c r="I1482" s="92"/>
      <c r="J1482" s="92" t="s">
        <v>1355</v>
      </c>
      <c r="K1482" s="92">
        <v>139</v>
      </c>
      <c r="L1482" s="91">
        <f t="shared" si="154"/>
        <v>13.4</v>
      </c>
      <c r="M1482" s="91">
        <f t="shared" si="155"/>
        <v>13.4</v>
      </c>
    </row>
    <row r="1483" spans="1:13" x14ac:dyDescent="0.2">
      <c r="A1483" s="60" t="s">
        <v>2043</v>
      </c>
      <c r="B1483" s="59">
        <v>44450</v>
      </c>
      <c r="C1483" s="60" t="s">
        <v>2044</v>
      </c>
      <c r="D1483" s="92" t="s">
        <v>1878</v>
      </c>
      <c r="E1483" s="58" t="str">
        <f t="shared" si="150"/>
        <v>Terence</v>
      </c>
      <c r="F1483" s="58" t="str">
        <f t="shared" si="151"/>
        <v>Knowles</v>
      </c>
      <c r="G1483" s="58" t="str">
        <f t="shared" si="152"/>
        <v>Men Senior</v>
      </c>
      <c r="H1483" s="58" t="str">
        <f t="shared" si="153"/>
        <v>Orca Angling Club</v>
      </c>
      <c r="I1483" s="92"/>
      <c r="J1483" s="92" t="s">
        <v>1355</v>
      </c>
      <c r="K1483" s="92">
        <v>114</v>
      </c>
      <c r="L1483" s="91">
        <f t="shared" si="154"/>
        <v>6.8</v>
      </c>
      <c r="M1483" s="91">
        <f t="shared" si="155"/>
        <v>6.8</v>
      </c>
    </row>
    <row r="1484" spans="1:13" x14ac:dyDescent="0.2">
      <c r="A1484" s="60" t="s">
        <v>2043</v>
      </c>
      <c r="B1484" s="59">
        <v>44450</v>
      </c>
      <c r="C1484" s="60" t="s">
        <v>2044</v>
      </c>
      <c r="D1484" s="92" t="s">
        <v>543</v>
      </c>
      <c r="E1484" s="58" t="str">
        <f t="shared" si="150"/>
        <v>Cecil</v>
      </c>
      <c r="F1484" s="58" t="str">
        <f t="shared" si="151"/>
        <v>Laubscher</v>
      </c>
      <c r="G1484" s="58" t="str">
        <f t="shared" si="152"/>
        <v>Ladies Master</v>
      </c>
      <c r="H1484" s="58" t="str">
        <f t="shared" si="153"/>
        <v>Welwitschia</v>
      </c>
      <c r="I1484" s="92"/>
      <c r="J1484" s="92" t="s">
        <v>1355</v>
      </c>
      <c r="K1484" s="92">
        <v>147</v>
      </c>
      <c r="L1484" s="91">
        <f t="shared" si="154"/>
        <v>16.2</v>
      </c>
      <c r="M1484" s="91">
        <f t="shared" si="155"/>
        <v>16.2</v>
      </c>
    </row>
    <row r="1485" spans="1:13" x14ac:dyDescent="0.2">
      <c r="A1485" s="60" t="s">
        <v>2043</v>
      </c>
      <c r="B1485" s="59">
        <v>44450</v>
      </c>
      <c r="C1485" s="60" t="s">
        <v>2044</v>
      </c>
      <c r="D1485" s="92" t="s">
        <v>643</v>
      </c>
      <c r="E1485" s="58" t="str">
        <f t="shared" si="150"/>
        <v>Andre</v>
      </c>
      <c r="F1485" s="58" t="str">
        <f t="shared" si="151"/>
        <v>Aggenbag</v>
      </c>
      <c r="G1485" s="58" t="str">
        <f t="shared" si="152"/>
        <v>Men Senior</v>
      </c>
      <c r="H1485" s="58" t="str">
        <f t="shared" si="153"/>
        <v>Welwitschia</v>
      </c>
      <c r="I1485" s="92"/>
      <c r="J1485" s="92" t="s">
        <v>1355</v>
      </c>
      <c r="K1485" s="92">
        <v>146</v>
      </c>
      <c r="L1485" s="91">
        <f t="shared" si="154"/>
        <v>15.9</v>
      </c>
      <c r="M1485" s="91">
        <f t="shared" si="155"/>
        <v>15.9</v>
      </c>
    </row>
    <row r="1486" spans="1:13" x14ac:dyDescent="0.2">
      <c r="A1486" s="60" t="s">
        <v>2043</v>
      </c>
      <c r="B1486" s="59">
        <v>44450</v>
      </c>
      <c r="C1486" s="60" t="s">
        <v>2044</v>
      </c>
      <c r="D1486" s="92" t="s">
        <v>514</v>
      </c>
      <c r="E1486" s="58" t="str">
        <f t="shared" si="150"/>
        <v>Willem</v>
      </c>
      <c r="F1486" s="58" t="str">
        <f t="shared" si="151"/>
        <v>Steyn</v>
      </c>
      <c r="G1486" s="58" t="str">
        <f t="shared" si="152"/>
        <v>Men Veteran</v>
      </c>
      <c r="H1486" s="58" t="str">
        <f t="shared" si="153"/>
        <v>Welwitschia</v>
      </c>
      <c r="I1486" s="92"/>
      <c r="J1486" s="92" t="s">
        <v>1355</v>
      </c>
      <c r="K1486" s="92">
        <v>134</v>
      </c>
      <c r="L1486" s="91">
        <f t="shared" si="154"/>
        <v>11.8</v>
      </c>
      <c r="M1486" s="91">
        <f t="shared" si="155"/>
        <v>11.8</v>
      </c>
    </row>
    <row r="1487" spans="1:13" x14ac:dyDescent="0.2">
      <c r="A1487" s="60" t="s">
        <v>2043</v>
      </c>
      <c r="B1487" s="59">
        <v>44450</v>
      </c>
      <c r="C1487" s="60" t="s">
        <v>2044</v>
      </c>
      <c r="D1487" s="92" t="s">
        <v>514</v>
      </c>
      <c r="E1487" s="58" t="str">
        <f t="shared" si="150"/>
        <v>Willem</v>
      </c>
      <c r="F1487" s="58" t="str">
        <f t="shared" si="151"/>
        <v>Steyn</v>
      </c>
      <c r="G1487" s="58" t="str">
        <f t="shared" si="152"/>
        <v>Men Veteran</v>
      </c>
      <c r="H1487" s="58" t="str">
        <f t="shared" si="153"/>
        <v>Welwitschia</v>
      </c>
      <c r="I1487" s="92"/>
      <c r="J1487" s="92" t="s">
        <v>1355</v>
      </c>
      <c r="K1487" s="92">
        <v>123</v>
      </c>
      <c r="L1487" s="91">
        <f t="shared" si="154"/>
        <v>8.8000000000000007</v>
      </c>
      <c r="M1487" s="91">
        <f t="shared" si="155"/>
        <v>8.8000000000000007</v>
      </c>
    </row>
    <row r="1488" spans="1:13" x14ac:dyDescent="0.2">
      <c r="A1488" s="60" t="s">
        <v>2043</v>
      </c>
      <c r="B1488" s="59">
        <v>44450</v>
      </c>
      <c r="C1488" s="60" t="s">
        <v>2044</v>
      </c>
      <c r="D1488" s="92" t="s">
        <v>514</v>
      </c>
      <c r="E1488" s="58" t="str">
        <f t="shared" si="150"/>
        <v>Willem</v>
      </c>
      <c r="F1488" s="58" t="str">
        <f t="shared" si="151"/>
        <v>Steyn</v>
      </c>
      <c r="G1488" s="58" t="str">
        <f t="shared" si="152"/>
        <v>Men Veteran</v>
      </c>
      <c r="H1488" s="58" t="str">
        <f t="shared" si="153"/>
        <v>Welwitschia</v>
      </c>
      <c r="I1488" s="92"/>
      <c r="J1488" s="92" t="s">
        <v>1355</v>
      </c>
      <c r="K1488" s="92">
        <v>142</v>
      </c>
      <c r="L1488" s="91">
        <f t="shared" si="154"/>
        <v>14.4</v>
      </c>
      <c r="M1488" s="91">
        <f t="shared" si="155"/>
        <v>14.4</v>
      </c>
    </row>
    <row r="1489" spans="1:13" x14ac:dyDescent="0.2">
      <c r="A1489" s="60" t="s">
        <v>2043</v>
      </c>
      <c r="B1489" s="59">
        <v>44450</v>
      </c>
      <c r="C1489" s="60" t="s">
        <v>2044</v>
      </c>
      <c r="D1489" s="92" t="s">
        <v>514</v>
      </c>
      <c r="E1489" s="58" t="str">
        <f t="shared" si="150"/>
        <v>Willem</v>
      </c>
      <c r="F1489" s="58" t="str">
        <f t="shared" si="151"/>
        <v>Steyn</v>
      </c>
      <c r="G1489" s="58" t="str">
        <f t="shared" si="152"/>
        <v>Men Veteran</v>
      </c>
      <c r="H1489" s="58" t="str">
        <f t="shared" si="153"/>
        <v>Welwitschia</v>
      </c>
      <c r="I1489" s="92"/>
      <c r="J1489" s="92" t="s">
        <v>1355</v>
      </c>
      <c r="K1489" s="92">
        <v>119</v>
      </c>
      <c r="L1489" s="91">
        <f t="shared" si="154"/>
        <v>7.9</v>
      </c>
      <c r="M1489" s="91">
        <f t="shared" si="155"/>
        <v>7.9</v>
      </c>
    </row>
    <row r="1490" spans="1:13" x14ac:dyDescent="0.2">
      <c r="A1490" s="60" t="s">
        <v>2043</v>
      </c>
      <c r="B1490" s="59">
        <v>44450</v>
      </c>
      <c r="C1490" s="60" t="s">
        <v>2044</v>
      </c>
      <c r="D1490" s="92" t="s">
        <v>516</v>
      </c>
      <c r="E1490" s="58" t="str">
        <f t="shared" si="150"/>
        <v>Johan</v>
      </c>
      <c r="F1490" s="58" t="str">
        <f t="shared" si="151"/>
        <v>Diedericks</v>
      </c>
      <c r="G1490" s="58" t="str">
        <f t="shared" si="152"/>
        <v>Men Senior</v>
      </c>
      <c r="H1490" s="58" t="str">
        <f t="shared" si="153"/>
        <v>Welwitschia</v>
      </c>
      <c r="I1490" s="92"/>
      <c r="J1490" s="92" t="s">
        <v>1355</v>
      </c>
      <c r="K1490" s="92">
        <v>119</v>
      </c>
      <c r="L1490" s="91">
        <f t="shared" si="154"/>
        <v>7.9</v>
      </c>
      <c r="M1490" s="91">
        <f t="shared" si="155"/>
        <v>7.9</v>
      </c>
    </row>
    <row r="1491" spans="1:13" x14ac:dyDescent="0.2">
      <c r="A1491" s="60" t="s">
        <v>2043</v>
      </c>
      <c r="B1491" s="59">
        <v>44450</v>
      </c>
      <c r="C1491" s="60" t="s">
        <v>2044</v>
      </c>
      <c r="D1491" s="92" t="s">
        <v>516</v>
      </c>
      <c r="E1491" s="58" t="str">
        <f t="shared" si="150"/>
        <v>Johan</v>
      </c>
      <c r="F1491" s="58" t="str">
        <f t="shared" si="151"/>
        <v>Diedericks</v>
      </c>
      <c r="G1491" s="58" t="str">
        <f t="shared" si="152"/>
        <v>Men Senior</v>
      </c>
      <c r="H1491" s="58" t="str">
        <f t="shared" si="153"/>
        <v>Welwitschia</v>
      </c>
      <c r="I1491" s="92" t="s">
        <v>19</v>
      </c>
      <c r="J1491" s="92"/>
      <c r="K1491" s="92">
        <v>61</v>
      </c>
      <c r="L1491" s="91">
        <f t="shared" si="154"/>
        <v>2.2999999999999998</v>
      </c>
      <c r="M1491" s="91">
        <f t="shared" si="155"/>
        <v>2.2999999999999998</v>
      </c>
    </row>
    <row r="1492" spans="1:13" x14ac:dyDescent="0.2">
      <c r="A1492" s="60" t="s">
        <v>2043</v>
      </c>
      <c r="B1492" s="59">
        <v>44450</v>
      </c>
      <c r="C1492" s="60" t="s">
        <v>2044</v>
      </c>
      <c r="D1492" s="92" t="s">
        <v>1445</v>
      </c>
      <c r="E1492" s="58" t="str">
        <f t="shared" si="150"/>
        <v>Nadine</v>
      </c>
      <c r="F1492" s="58" t="str">
        <f t="shared" si="151"/>
        <v>Downing</v>
      </c>
      <c r="G1492" s="58" t="str">
        <f t="shared" si="152"/>
        <v>Ladies Veteran</v>
      </c>
      <c r="H1492" s="58" t="str">
        <f t="shared" si="153"/>
        <v>Henties Bay</v>
      </c>
      <c r="I1492" s="92"/>
      <c r="J1492" s="92" t="s">
        <v>1355</v>
      </c>
      <c r="K1492" s="92">
        <v>128</v>
      </c>
      <c r="L1492" s="91">
        <f t="shared" si="154"/>
        <v>10.1</v>
      </c>
      <c r="M1492" s="91">
        <f t="shared" si="155"/>
        <v>10.1</v>
      </c>
    </row>
    <row r="1493" spans="1:13" x14ac:dyDescent="0.2">
      <c r="A1493" s="60" t="s">
        <v>2043</v>
      </c>
      <c r="B1493" s="59">
        <v>44450</v>
      </c>
      <c r="C1493" s="60" t="s">
        <v>2044</v>
      </c>
      <c r="D1493" s="92" t="s">
        <v>695</v>
      </c>
      <c r="E1493" s="58" t="str">
        <f t="shared" si="150"/>
        <v>Louis</v>
      </c>
      <c r="F1493" s="58" t="str">
        <f t="shared" si="151"/>
        <v>Fenaux</v>
      </c>
      <c r="G1493" s="58" t="str">
        <f t="shared" si="152"/>
        <v>Men Veteran</v>
      </c>
      <c r="H1493" s="58" t="str">
        <f t="shared" si="153"/>
        <v>Henties Bay</v>
      </c>
      <c r="I1493" s="92"/>
      <c r="J1493" s="92" t="s">
        <v>1355</v>
      </c>
      <c r="K1493" s="92">
        <v>156</v>
      </c>
      <c r="L1493" s="91">
        <f t="shared" si="154"/>
        <v>19.899999999999999</v>
      </c>
      <c r="M1493" s="91">
        <f t="shared" si="155"/>
        <v>19.899999999999999</v>
      </c>
    </row>
    <row r="1494" spans="1:13" x14ac:dyDescent="0.2">
      <c r="A1494" s="60" t="s">
        <v>2043</v>
      </c>
      <c r="B1494" s="59">
        <v>44450</v>
      </c>
      <c r="C1494" s="60" t="s">
        <v>2044</v>
      </c>
      <c r="D1494" s="92" t="s">
        <v>695</v>
      </c>
      <c r="E1494" s="58" t="str">
        <f t="shared" si="150"/>
        <v>Louis</v>
      </c>
      <c r="F1494" s="58" t="str">
        <f t="shared" si="151"/>
        <v>Fenaux</v>
      </c>
      <c r="G1494" s="58" t="str">
        <f t="shared" si="152"/>
        <v>Men Veteran</v>
      </c>
      <c r="H1494" s="58" t="str">
        <f t="shared" si="153"/>
        <v>Henties Bay</v>
      </c>
      <c r="I1494" s="92"/>
      <c r="J1494" s="92" t="s">
        <v>1355</v>
      </c>
      <c r="K1494" s="92">
        <v>152</v>
      </c>
      <c r="L1494" s="91">
        <f t="shared" si="154"/>
        <v>18.2</v>
      </c>
      <c r="M1494" s="91">
        <f t="shared" si="155"/>
        <v>18.2</v>
      </c>
    </row>
    <row r="1495" spans="1:13" x14ac:dyDescent="0.2">
      <c r="A1495" s="60" t="s">
        <v>2043</v>
      </c>
      <c r="B1495" s="59">
        <v>44450</v>
      </c>
      <c r="C1495" s="60" t="s">
        <v>2044</v>
      </c>
      <c r="D1495" s="92" t="s">
        <v>695</v>
      </c>
      <c r="E1495" s="58" t="str">
        <f t="shared" si="150"/>
        <v>Louis</v>
      </c>
      <c r="F1495" s="58" t="str">
        <f t="shared" si="151"/>
        <v>Fenaux</v>
      </c>
      <c r="G1495" s="58" t="str">
        <f t="shared" si="152"/>
        <v>Men Veteran</v>
      </c>
      <c r="H1495" s="58" t="str">
        <f t="shared" si="153"/>
        <v>Henties Bay</v>
      </c>
      <c r="I1495" s="92"/>
      <c r="J1495" s="92" t="s">
        <v>1355</v>
      </c>
      <c r="K1495" s="92">
        <v>126</v>
      </c>
      <c r="L1495" s="91">
        <f t="shared" si="154"/>
        <v>9.6</v>
      </c>
      <c r="M1495" s="91">
        <f t="shared" si="155"/>
        <v>9.6</v>
      </c>
    </row>
    <row r="1496" spans="1:13" x14ac:dyDescent="0.2">
      <c r="A1496" s="60" t="s">
        <v>2043</v>
      </c>
      <c r="B1496" s="59">
        <v>44450</v>
      </c>
      <c r="C1496" s="60" t="s">
        <v>2044</v>
      </c>
      <c r="D1496" s="92" t="s">
        <v>695</v>
      </c>
      <c r="E1496" s="58" t="str">
        <f t="shared" ref="E1496:E1559" si="156">IF(D1496="","",VLOOKUP(D1496,Master,3,FALSE))</f>
        <v>Louis</v>
      </c>
      <c r="F1496" s="58" t="str">
        <f t="shared" ref="F1496:F1559" si="157">IF(D1496="","",VLOOKUP(D1496,Master,4,FALSE))</f>
        <v>Fenaux</v>
      </c>
      <c r="G1496" s="58" t="str">
        <f t="shared" ref="G1496:G1559" si="158">IF(D1496="","",VLOOKUP(D1496,Master,5,FALSE))</f>
        <v>Men Veteran</v>
      </c>
      <c r="H1496" s="58" t="str">
        <f t="shared" ref="H1496:H1559" si="159">IF(D1496="","",VLOOKUP(D1496,Master,2,FALSE))</f>
        <v>Henties Bay</v>
      </c>
      <c r="I1496" s="92"/>
      <c r="J1496" s="92" t="s">
        <v>1355</v>
      </c>
      <c r="K1496" s="92">
        <v>138</v>
      </c>
      <c r="L1496" s="91">
        <f t="shared" ref="L1496:L1559" si="160">IF(K1496="","",IF(I1496="",ROUND(HLOOKUP(J1496,kgList,K1496,FALSE),1),ROUND(HLOOKUP(I1496,kgList,K1496,FALSE),1)))</f>
        <v>13.1</v>
      </c>
      <c r="M1496" s="91">
        <f t="shared" ref="M1496:M1559" si="161">IF(L1496="","",IF(COUNTA(I1496:J1496)&gt;1,"Edible or Inedible",IF(COUNTA(I1496)=1,L1496*1,IF(COUNTA(J1496)=1,L1496*1,"ERROR"))))</f>
        <v>13.1</v>
      </c>
    </row>
    <row r="1497" spans="1:13" x14ac:dyDescent="0.2">
      <c r="A1497" s="60" t="s">
        <v>2043</v>
      </c>
      <c r="B1497" s="59">
        <v>44450</v>
      </c>
      <c r="C1497" s="60" t="s">
        <v>2044</v>
      </c>
      <c r="D1497" s="92" t="s">
        <v>701</v>
      </c>
      <c r="E1497" s="58" t="str">
        <f t="shared" si="156"/>
        <v>Chris</v>
      </c>
      <c r="F1497" s="58" t="str">
        <f t="shared" si="157"/>
        <v>Vorster</v>
      </c>
      <c r="G1497" s="58" t="str">
        <f t="shared" si="158"/>
        <v>Men Veteran</v>
      </c>
      <c r="H1497" s="58" t="str">
        <f t="shared" si="159"/>
        <v>Orca Angling Club</v>
      </c>
      <c r="I1497" s="92"/>
      <c r="J1497" s="92"/>
      <c r="K1497" s="92"/>
      <c r="L1497" s="91" t="str">
        <f t="shared" si="160"/>
        <v/>
      </c>
      <c r="M1497" s="91" t="str">
        <f t="shared" si="161"/>
        <v/>
      </c>
    </row>
    <row r="1498" spans="1:13" x14ac:dyDescent="0.2">
      <c r="A1498" s="60" t="s">
        <v>2043</v>
      </c>
      <c r="B1498" s="59">
        <v>44450</v>
      </c>
      <c r="C1498" s="60" t="s">
        <v>2044</v>
      </c>
      <c r="D1498" s="92" t="s">
        <v>680</v>
      </c>
      <c r="E1498" s="58" t="str">
        <f t="shared" si="156"/>
        <v>Elaine</v>
      </c>
      <c r="F1498" s="58" t="str">
        <f t="shared" si="157"/>
        <v>Vorster</v>
      </c>
      <c r="G1498" s="58" t="str">
        <f t="shared" si="158"/>
        <v>Ladies Veteran</v>
      </c>
      <c r="H1498" s="58" t="str">
        <f t="shared" si="159"/>
        <v>Orca Angling Club</v>
      </c>
      <c r="I1498" s="92"/>
      <c r="J1498" s="92"/>
      <c r="K1498" s="92"/>
      <c r="L1498" s="91" t="str">
        <f t="shared" si="160"/>
        <v/>
      </c>
      <c r="M1498" s="91" t="str">
        <f t="shared" si="161"/>
        <v/>
      </c>
    </row>
    <row r="1499" spans="1:13" x14ac:dyDescent="0.2">
      <c r="A1499" s="60" t="s">
        <v>2043</v>
      </c>
      <c r="B1499" s="59">
        <v>44450</v>
      </c>
      <c r="C1499" s="60" t="s">
        <v>2044</v>
      </c>
      <c r="D1499" s="92" t="s">
        <v>650</v>
      </c>
      <c r="E1499" s="58" t="str">
        <f t="shared" si="156"/>
        <v>Lindie</v>
      </c>
      <c r="F1499" s="58" t="str">
        <f t="shared" si="157"/>
        <v>Krauze</v>
      </c>
      <c r="G1499" s="58" t="str">
        <f t="shared" si="158"/>
        <v>Ladies Veteran</v>
      </c>
      <c r="H1499" s="58" t="str">
        <f t="shared" si="159"/>
        <v>Orca Angling Club</v>
      </c>
      <c r="I1499" s="92"/>
      <c r="J1499" s="92" t="s">
        <v>1355</v>
      </c>
      <c r="K1499" s="92">
        <v>106</v>
      </c>
      <c r="L1499" s="91">
        <f t="shared" si="160"/>
        <v>5.3</v>
      </c>
      <c r="M1499" s="91">
        <f t="shared" si="161"/>
        <v>5.3</v>
      </c>
    </row>
    <row r="1500" spans="1:13" x14ac:dyDescent="0.2">
      <c r="A1500" s="60" t="s">
        <v>2043</v>
      </c>
      <c r="B1500" s="59">
        <v>44450</v>
      </c>
      <c r="C1500" s="60" t="s">
        <v>2044</v>
      </c>
      <c r="D1500" s="92" t="s">
        <v>803</v>
      </c>
      <c r="E1500" s="58" t="str">
        <f t="shared" si="156"/>
        <v>Herman</v>
      </c>
      <c r="F1500" s="58" t="str">
        <f t="shared" si="157"/>
        <v>Krauze</v>
      </c>
      <c r="G1500" s="58" t="str">
        <f t="shared" si="158"/>
        <v>Men U/21</v>
      </c>
      <c r="H1500" s="58" t="str">
        <f t="shared" si="159"/>
        <v>Orca Angling Club</v>
      </c>
      <c r="I1500" s="92"/>
      <c r="J1500" s="92" t="s">
        <v>1355</v>
      </c>
      <c r="K1500" s="92">
        <v>152</v>
      </c>
      <c r="L1500" s="91">
        <f t="shared" si="160"/>
        <v>18.2</v>
      </c>
      <c r="M1500" s="91">
        <f t="shared" si="161"/>
        <v>18.2</v>
      </c>
    </row>
    <row r="1501" spans="1:13" x14ac:dyDescent="0.2">
      <c r="A1501" s="60" t="s">
        <v>2043</v>
      </c>
      <c r="B1501" s="59">
        <v>44450</v>
      </c>
      <c r="C1501" s="60" t="s">
        <v>2044</v>
      </c>
      <c r="D1501" s="92" t="s">
        <v>803</v>
      </c>
      <c r="E1501" s="58" t="str">
        <f t="shared" si="156"/>
        <v>Herman</v>
      </c>
      <c r="F1501" s="58" t="str">
        <f t="shared" si="157"/>
        <v>Krauze</v>
      </c>
      <c r="G1501" s="58" t="str">
        <f t="shared" si="158"/>
        <v>Men U/21</v>
      </c>
      <c r="H1501" s="58" t="str">
        <f t="shared" si="159"/>
        <v>Orca Angling Club</v>
      </c>
      <c r="I1501" s="92"/>
      <c r="J1501" s="92" t="s">
        <v>1355</v>
      </c>
      <c r="K1501" s="92">
        <v>162</v>
      </c>
      <c r="L1501" s="91">
        <f t="shared" si="160"/>
        <v>22.7</v>
      </c>
      <c r="M1501" s="91">
        <f t="shared" si="161"/>
        <v>22.7</v>
      </c>
    </row>
    <row r="1502" spans="1:13" x14ac:dyDescent="0.2">
      <c r="A1502" s="60" t="s">
        <v>2043</v>
      </c>
      <c r="B1502" s="59">
        <v>44450</v>
      </c>
      <c r="C1502" s="60" t="s">
        <v>2044</v>
      </c>
      <c r="D1502" s="92" t="s">
        <v>803</v>
      </c>
      <c r="E1502" s="58" t="str">
        <f t="shared" si="156"/>
        <v>Herman</v>
      </c>
      <c r="F1502" s="58" t="str">
        <f t="shared" si="157"/>
        <v>Krauze</v>
      </c>
      <c r="G1502" s="58" t="str">
        <f t="shared" si="158"/>
        <v>Men U/21</v>
      </c>
      <c r="H1502" s="58" t="str">
        <f t="shared" si="159"/>
        <v>Orca Angling Club</v>
      </c>
      <c r="I1502" s="92"/>
      <c r="J1502" s="92" t="s">
        <v>1355</v>
      </c>
      <c r="K1502" s="92">
        <v>147</v>
      </c>
      <c r="L1502" s="91">
        <f t="shared" si="160"/>
        <v>16.2</v>
      </c>
      <c r="M1502" s="91">
        <f t="shared" si="161"/>
        <v>16.2</v>
      </c>
    </row>
    <row r="1503" spans="1:13" x14ac:dyDescent="0.2">
      <c r="A1503" s="60" t="s">
        <v>2043</v>
      </c>
      <c r="B1503" s="59">
        <v>44450</v>
      </c>
      <c r="C1503" s="60" t="s">
        <v>2044</v>
      </c>
      <c r="D1503" s="92" t="s">
        <v>803</v>
      </c>
      <c r="E1503" s="58" t="str">
        <f t="shared" si="156"/>
        <v>Herman</v>
      </c>
      <c r="F1503" s="58" t="str">
        <f t="shared" si="157"/>
        <v>Krauze</v>
      </c>
      <c r="G1503" s="58" t="str">
        <f t="shared" si="158"/>
        <v>Men U/21</v>
      </c>
      <c r="H1503" s="58" t="str">
        <f t="shared" si="159"/>
        <v>Orca Angling Club</v>
      </c>
      <c r="I1503" s="92"/>
      <c r="J1503" s="92" t="s">
        <v>1355</v>
      </c>
      <c r="K1503" s="92">
        <v>152</v>
      </c>
      <c r="L1503" s="91">
        <f t="shared" si="160"/>
        <v>18.2</v>
      </c>
      <c r="M1503" s="91">
        <f t="shared" si="161"/>
        <v>18.2</v>
      </c>
    </row>
    <row r="1504" spans="1:13" x14ac:dyDescent="0.2">
      <c r="A1504" s="60" t="s">
        <v>2043</v>
      </c>
      <c r="B1504" s="59">
        <v>44450</v>
      </c>
      <c r="C1504" s="60" t="s">
        <v>2044</v>
      </c>
      <c r="D1504" s="92" t="s">
        <v>1521</v>
      </c>
      <c r="E1504" s="58" t="str">
        <f t="shared" si="156"/>
        <v>Tiaan</v>
      </c>
      <c r="F1504" s="58" t="str">
        <f t="shared" si="157"/>
        <v>Fourie</v>
      </c>
      <c r="G1504" s="58" t="str">
        <f t="shared" si="158"/>
        <v>Men Senior</v>
      </c>
      <c r="H1504" s="58" t="str">
        <f t="shared" si="159"/>
        <v>Henties Bay</v>
      </c>
      <c r="I1504" s="92"/>
      <c r="J1504" s="92" t="s">
        <v>1355</v>
      </c>
      <c r="K1504" s="92">
        <v>116</v>
      </c>
      <c r="L1504" s="91">
        <f t="shared" si="160"/>
        <v>7.2</v>
      </c>
      <c r="M1504" s="91">
        <f t="shared" si="161"/>
        <v>7.2</v>
      </c>
    </row>
    <row r="1505" spans="1:13" x14ac:dyDescent="0.2">
      <c r="A1505" s="60" t="s">
        <v>2043</v>
      </c>
      <c r="B1505" s="59">
        <v>44450</v>
      </c>
      <c r="C1505" s="60" t="s">
        <v>2044</v>
      </c>
      <c r="D1505" s="92" t="s">
        <v>1521</v>
      </c>
      <c r="E1505" s="58" t="str">
        <f t="shared" si="156"/>
        <v>Tiaan</v>
      </c>
      <c r="F1505" s="58" t="str">
        <f t="shared" si="157"/>
        <v>Fourie</v>
      </c>
      <c r="G1505" s="58" t="str">
        <f t="shared" si="158"/>
        <v>Men Senior</v>
      </c>
      <c r="H1505" s="58" t="str">
        <f t="shared" si="159"/>
        <v>Henties Bay</v>
      </c>
      <c r="I1505" s="92"/>
      <c r="J1505" s="92" t="s">
        <v>1355</v>
      </c>
      <c r="K1505" s="92">
        <v>151</v>
      </c>
      <c r="L1505" s="91">
        <f t="shared" si="160"/>
        <v>17.8</v>
      </c>
      <c r="M1505" s="91">
        <f t="shared" si="161"/>
        <v>17.8</v>
      </c>
    </row>
    <row r="1506" spans="1:13" x14ac:dyDescent="0.2">
      <c r="A1506" s="60" t="s">
        <v>2043</v>
      </c>
      <c r="B1506" s="59">
        <v>44450</v>
      </c>
      <c r="C1506" s="60" t="s">
        <v>2044</v>
      </c>
      <c r="D1506" s="92" t="s">
        <v>1521</v>
      </c>
      <c r="E1506" s="58" t="str">
        <f t="shared" si="156"/>
        <v>Tiaan</v>
      </c>
      <c r="F1506" s="58" t="str">
        <f t="shared" si="157"/>
        <v>Fourie</v>
      </c>
      <c r="G1506" s="58" t="str">
        <f t="shared" si="158"/>
        <v>Men Senior</v>
      </c>
      <c r="H1506" s="58" t="str">
        <f t="shared" si="159"/>
        <v>Henties Bay</v>
      </c>
      <c r="I1506" s="92"/>
      <c r="J1506" s="92" t="s">
        <v>1355</v>
      </c>
      <c r="K1506" s="92">
        <v>167</v>
      </c>
      <c r="L1506" s="91">
        <f t="shared" si="160"/>
        <v>25.2</v>
      </c>
      <c r="M1506" s="91">
        <f t="shared" si="161"/>
        <v>25.2</v>
      </c>
    </row>
    <row r="1507" spans="1:13" x14ac:dyDescent="0.2">
      <c r="A1507" s="60" t="s">
        <v>2043</v>
      </c>
      <c r="B1507" s="59">
        <v>44450</v>
      </c>
      <c r="C1507" s="60" t="s">
        <v>2044</v>
      </c>
      <c r="D1507" s="92" t="s">
        <v>1521</v>
      </c>
      <c r="E1507" s="58" t="str">
        <f t="shared" si="156"/>
        <v>Tiaan</v>
      </c>
      <c r="F1507" s="58" t="str">
        <f t="shared" si="157"/>
        <v>Fourie</v>
      </c>
      <c r="G1507" s="58" t="str">
        <f t="shared" si="158"/>
        <v>Men Senior</v>
      </c>
      <c r="H1507" s="58" t="str">
        <f t="shared" si="159"/>
        <v>Henties Bay</v>
      </c>
      <c r="I1507" s="92"/>
      <c r="J1507" s="92" t="s">
        <v>1355</v>
      </c>
      <c r="K1507" s="92">
        <v>157</v>
      </c>
      <c r="L1507" s="91">
        <f t="shared" si="160"/>
        <v>20.399999999999999</v>
      </c>
      <c r="M1507" s="91">
        <f t="shared" si="161"/>
        <v>20.399999999999999</v>
      </c>
    </row>
    <row r="1508" spans="1:13" x14ac:dyDescent="0.2">
      <c r="A1508" s="60" t="s">
        <v>2043</v>
      </c>
      <c r="B1508" s="59">
        <v>44450</v>
      </c>
      <c r="C1508" s="60" t="s">
        <v>2044</v>
      </c>
      <c r="D1508" s="92" t="s">
        <v>1521</v>
      </c>
      <c r="E1508" s="58" t="str">
        <f t="shared" si="156"/>
        <v>Tiaan</v>
      </c>
      <c r="F1508" s="58" t="str">
        <f t="shared" si="157"/>
        <v>Fourie</v>
      </c>
      <c r="G1508" s="58" t="str">
        <f t="shared" si="158"/>
        <v>Men Senior</v>
      </c>
      <c r="H1508" s="58" t="str">
        <f t="shared" si="159"/>
        <v>Henties Bay</v>
      </c>
      <c r="I1508" s="92"/>
      <c r="J1508" s="92" t="s">
        <v>1355</v>
      </c>
      <c r="K1508" s="92">
        <v>162</v>
      </c>
      <c r="L1508" s="91">
        <f t="shared" si="160"/>
        <v>22.7</v>
      </c>
      <c r="M1508" s="91">
        <f t="shared" si="161"/>
        <v>22.7</v>
      </c>
    </row>
    <row r="1509" spans="1:13" x14ac:dyDescent="0.2">
      <c r="A1509" s="60" t="s">
        <v>2043</v>
      </c>
      <c r="B1509" s="59">
        <v>44450</v>
      </c>
      <c r="C1509" s="60" t="s">
        <v>2044</v>
      </c>
      <c r="D1509" s="92" t="s">
        <v>1521</v>
      </c>
      <c r="E1509" s="58" t="str">
        <f t="shared" si="156"/>
        <v>Tiaan</v>
      </c>
      <c r="F1509" s="58" t="str">
        <f t="shared" si="157"/>
        <v>Fourie</v>
      </c>
      <c r="G1509" s="58" t="str">
        <f t="shared" si="158"/>
        <v>Men Senior</v>
      </c>
      <c r="H1509" s="58" t="str">
        <f t="shared" si="159"/>
        <v>Henties Bay</v>
      </c>
      <c r="I1509" s="92"/>
      <c r="J1509" s="92" t="s">
        <v>1355</v>
      </c>
      <c r="K1509" s="92">
        <v>156</v>
      </c>
      <c r="L1509" s="91">
        <f t="shared" si="160"/>
        <v>19.899999999999999</v>
      </c>
      <c r="M1509" s="91">
        <f t="shared" si="161"/>
        <v>19.899999999999999</v>
      </c>
    </row>
    <row r="1510" spans="1:13" x14ac:dyDescent="0.2">
      <c r="A1510" s="60" t="s">
        <v>2043</v>
      </c>
      <c r="B1510" s="59">
        <v>44450</v>
      </c>
      <c r="C1510" s="60" t="s">
        <v>2044</v>
      </c>
      <c r="D1510" s="92" t="s">
        <v>1521</v>
      </c>
      <c r="E1510" s="58" t="str">
        <f t="shared" si="156"/>
        <v>Tiaan</v>
      </c>
      <c r="F1510" s="58" t="str">
        <f t="shared" si="157"/>
        <v>Fourie</v>
      </c>
      <c r="G1510" s="58" t="str">
        <f t="shared" si="158"/>
        <v>Men Senior</v>
      </c>
      <c r="H1510" s="58" t="str">
        <f t="shared" si="159"/>
        <v>Henties Bay</v>
      </c>
      <c r="I1510" s="92" t="s">
        <v>19</v>
      </c>
      <c r="J1510" s="92"/>
      <c r="K1510" s="92">
        <v>51</v>
      </c>
      <c r="L1510" s="91">
        <f t="shared" si="160"/>
        <v>1.4</v>
      </c>
      <c r="M1510" s="91">
        <f t="shared" si="161"/>
        <v>1.4</v>
      </c>
    </row>
    <row r="1511" spans="1:13" x14ac:dyDescent="0.2">
      <c r="A1511" s="60" t="s">
        <v>2043</v>
      </c>
      <c r="B1511" s="59">
        <v>44450</v>
      </c>
      <c r="C1511" s="60" t="s">
        <v>2044</v>
      </c>
      <c r="D1511" s="92" t="s">
        <v>723</v>
      </c>
      <c r="E1511" s="58" t="str">
        <f t="shared" si="156"/>
        <v>Anneline</v>
      </c>
      <c r="F1511" s="58" t="str">
        <f t="shared" si="157"/>
        <v>Bresele</v>
      </c>
      <c r="G1511" s="58" t="str">
        <f t="shared" si="158"/>
        <v>Ladies Grand Masters</v>
      </c>
      <c r="H1511" s="58" t="str">
        <f t="shared" si="159"/>
        <v>xHenties Bay</v>
      </c>
      <c r="I1511" s="92"/>
      <c r="J1511" s="92"/>
      <c r="K1511" s="92"/>
      <c r="L1511" s="91" t="str">
        <f t="shared" si="160"/>
        <v/>
      </c>
      <c r="M1511" s="91" t="str">
        <f t="shared" si="161"/>
        <v/>
      </c>
    </row>
    <row r="1512" spans="1:13" x14ac:dyDescent="0.2">
      <c r="A1512" s="60" t="s">
        <v>2043</v>
      </c>
      <c r="B1512" s="59">
        <v>44450</v>
      </c>
      <c r="C1512" s="60" t="s">
        <v>2044</v>
      </c>
      <c r="D1512" s="92" t="s">
        <v>768</v>
      </c>
      <c r="E1512" s="58" t="str">
        <f t="shared" si="156"/>
        <v>Heinz</v>
      </c>
      <c r="F1512" s="58" t="str">
        <f t="shared" si="157"/>
        <v>Bresele</v>
      </c>
      <c r="G1512" s="58" t="str">
        <f t="shared" si="158"/>
        <v>Men Grand Masters</v>
      </c>
      <c r="H1512" s="58" t="str">
        <f t="shared" si="159"/>
        <v>Atlantic Angling Club</v>
      </c>
      <c r="I1512" s="92"/>
      <c r="J1512" s="92" t="s">
        <v>8</v>
      </c>
      <c r="K1512" s="92">
        <v>80</v>
      </c>
      <c r="L1512" s="91">
        <f t="shared" si="160"/>
        <v>4.0999999999999996</v>
      </c>
      <c r="M1512" s="91">
        <f t="shared" si="161"/>
        <v>4.0999999999999996</v>
      </c>
    </row>
    <row r="1513" spans="1:13" x14ac:dyDescent="0.2">
      <c r="A1513" s="60" t="s">
        <v>2043</v>
      </c>
      <c r="B1513" s="59">
        <v>44450</v>
      </c>
      <c r="C1513" s="60" t="s">
        <v>2044</v>
      </c>
      <c r="D1513" s="92" t="s">
        <v>1092</v>
      </c>
      <c r="E1513" s="58" t="str">
        <f t="shared" si="156"/>
        <v>Johan</v>
      </c>
      <c r="F1513" s="58" t="str">
        <f t="shared" si="157"/>
        <v>Burger</v>
      </c>
      <c r="G1513" s="58" t="str">
        <f t="shared" si="158"/>
        <v>Men Master</v>
      </c>
      <c r="H1513" s="58" t="str">
        <f t="shared" si="159"/>
        <v>Mako</v>
      </c>
      <c r="I1513" s="92"/>
      <c r="J1513" s="92" t="s">
        <v>8</v>
      </c>
      <c r="K1513" s="92">
        <v>84</v>
      </c>
      <c r="L1513" s="91">
        <f t="shared" si="160"/>
        <v>4.7</v>
      </c>
      <c r="M1513" s="91">
        <f t="shared" si="161"/>
        <v>4.7</v>
      </c>
    </row>
    <row r="1514" spans="1:13" x14ac:dyDescent="0.2">
      <c r="A1514" s="60" t="s">
        <v>2043</v>
      </c>
      <c r="B1514" s="59">
        <v>44450</v>
      </c>
      <c r="C1514" s="60" t="s">
        <v>2044</v>
      </c>
      <c r="D1514" s="92" t="s">
        <v>1092</v>
      </c>
      <c r="E1514" s="58" t="str">
        <f t="shared" si="156"/>
        <v>Johan</v>
      </c>
      <c r="F1514" s="58" t="str">
        <f t="shared" si="157"/>
        <v>Burger</v>
      </c>
      <c r="G1514" s="58" t="str">
        <f t="shared" si="158"/>
        <v>Men Master</v>
      </c>
      <c r="H1514" s="58" t="str">
        <f t="shared" si="159"/>
        <v>Mako</v>
      </c>
      <c r="I1514" s="92"/>
      <c r="J1514" s="92" t="s">
        <v>1355</v>
      </c>
      <c r="K1514" s="92">
        <v>104</v>
      </c>
      <c r="L1514" s="91">
        <f t="shared" si="160"/>
        <v>5</v>
      </c>
      <c r="M1514" s="91">
        <f t="shared" si="161"/>
        <v>5</v>
      </c>
    </row>
    <row r="1515" spans="1:13" x14ac:dyDescent="0.2">
      <c r="A1515" s="60" t="s">
        <v>2043</v>
      </c>
      <c r="B1515" s="59">
        <v>44450</v>
      </c>
      <c r="C1515" s="60" t="s">
        <v>2044</v>
      </c>
      <c r="D1515" s="92" t="s">
        <v>1092</v>
      </c>
      <c r="E1515" s="58" t="str">
        <f t="shared" si="156"/>
        <v>Johan</v>
      </c>
      <c r="F1515" s="58" t="str">
        <f t="shared" si="157"/>
        <v>Burger</v>
      </c>
      <c r="G1515" s="58" t="str">
        <f t="shared" si="158"/>
        <v>Men Master</v>
      </c>
      <c r="H1515" s="58" t="str">
        <f t="shared" si="159"/>
        <v>Mako</v>
      </c>
      <c r="I1515" s="92"/>
      <c r="J1515" s="92" t="s">
        <v>1356</v>
      </c>
      <c r="K1515" s="92">
        <v>86</v>
      </c>
      <c r="L1515" s="91">
        <f t="shared" si="160"/>
        <v>2.2000000000000002</v>
      </c>
      <c r="M1515" s="91">
        <f t="shared" si="161"/>
        <v>2.2000000000000002</v>
      </c>
    </row>
    <row r="1516" spans="1:13" x14ac:dyDescent="0.2">
      <c r="A1516" s="60" t="s">
        <v>2043</v>
      </c>
      <c r="B1516" s="59">
        <v>44450</v>
      </c>
      <c r="C1516" s="60" t="s">
        <v>2044</v>
      </c>
      <c r="D1516" s="92" t="s">
        <v>544</v>
      </c>
      <c r="E1516" s="58" t="str">
        <f t="shared" si="156"/>
        <v>Leon</v>
      </c>
      <c r="F1516" s="58" t="str">
        <f t="shared" si="157"/>
        <v>Krauze</v>
      </c>
      <c r="G1516" s="58" t="str">
        <f t="shared" si="158"/>
        <v>Men Veteran</v>
      </c>
      <c r="H1516" s="58" t="str">
        <f t="shared" si="159"/>
        <v>Orca Angling Club</v>
      </c>
      <c r="I1516" s="92"/>
      <c r="J1516" s="92" t="s">
        <v>1355</v>
      </c>
      <c r="K1516" s="92">
        <v>105</v>
      </c>
      <c r="L1516" s="91">
        <f t="shared" si="160"/>
        <v>5.0999999999999996</v>
      </c>
      <c r="M1516" s="91">
        <f t="shared" si="161"/>
        <v>5.0999999999999996</v>
      </c>
    </row>
    <row r="1517" spans="1:13" x14ac:dyDescent="0.2">
      <c r="A1517" s="60" t="s">
        <v>2043</v>
      </c>
      <c r="B1517" s="59">
        <v>44450</v>
      </c>
      <c r="C1517" s="60" t="s">
        <v>2044</v>
      </c>
      <c r="D1517" s="92" t="s">
        <v>544</v>
      </c>
      <c r="E1517" s="58" t="str">
        <f t="shared" si="156"/>
        <v>Leon</v>
      </c>
      <c r="F1517" s="58" t="str">
        <f t="shared" si="157"/>
        <v>Krauze</v>
      </c>
      <c r="G1517" s="58" t="str">
        <f t="shared" si="158"/>
        <v>Men Veteran</v>
      </c>
      <c r="H1517" s="58" t="str">
        <f t="shared" si="159"/>
        <v>Orca Angling Club</v>
      </c>
      <c r="I1517" s="92"/>
      <c r="J1517" s="92" t="s">
        <v>1355</v>
      </c>
      <c r="K1517" s="92">
        <v>104</v>
      </c>
      <c r="L1517" s="91">
        <f t="shared" si="160"/>
        <v>5</v>
      </c>
      <c r="M1517" s="91">
        <f t="shared" si="161"/>
        <v>5</v>
      </c>
    </row>
    <row r="1518" spans="1:13" x14ac:dyDescent="0.2">
      <c r="A1518" s="60" t="s">
        <v>2043</v>
      </c>
      <c r="B1518" s="59">
        <v>44450</v>
      </c>
      <c r="C1518" s="60" t="s">
        <v>2044</v>
      </c>
      <c r="D1518" s="92" t="s">
        <v>544</v>
      </c>
      <c r="E1518" s="58" t="str">
        <f t="shared" si="156"/>
        <v>Leon</v>
      </c>
      <c r="F1518" s="58" t="str">
        <f t="shared" si="157"/>
        <v>Krauze</v>
      </c>
      <c r="G1518" s="58" t="str">
        <f t="shared" si="158"/>
        <v>Men Veteran</v>
      </c>
      <c r="H1518" s="58" t="str">
        <f t="shared" si="159"/>
        <v>Orca Angling Club</v>
      </c>
      <c r="I1518" s="92"/>
      <c r="J1518" s="92" t="s">
        <v>1355</v>
      </c>
      <c r="K1518" s="92">
        <v>132</v>
      </c>
      <c r="L1518" s="91">
        <f t="shared" si="160"/>
        <v>11.2</v>
      </c>
      <c r="M1518" s="91">
        <f t="shared" si="161"/>
        <v>11.2</v>
      </c>
    </row>
    <row r="1519" spans="1:13" x14ac:dyDescent="0.2">
      <c r="A1519" s="60" t="s">
        <v>2043</v>
      </c>
      <c r="B1519" s="59">
        <v>44450</v>
      </c>
      <c r="C1519" s="60" t="s">
        <v>2044</v>
      </c>
      <c r="D1519" s="92" t="s">
        <v>1226</v>
      </c>
      <c r="E1519" s="58" t="str">
        <f t="shared" si="156"/>
        <v>Lourens</v>
      </c>
      <c r="F1519" s="58" t="str">
        <f t="shared" si="157"/>
        <v>Fourie</v>
      </c>
      <c r="G1519" s="58" t="str">
        <f t="shared" si="158"/>
        <v>Men Master</v>
      </c>
      <c r="H1519" s="58" t="str">
        <f t="shared" si="159"/>
        <v>Henties Bay</v>
      </c>
      <c r="I1519" s="92"/>
      <c r="J1519" s="92" t="s">
        <v>1355</v>
      </c>
      <c r="K1519" s="92">
        <v>146</v>
      </c>
      <c r="L1519" s="91">
        <f t="shared" si="160"/>
        <v>15.9</v>
      </c>
      <c r="M1519" s="91">
        <f t="shared" si="161"/>
        <v>15.9</v>
      </c>
    </row>
    <row r="1520" spans="1:13" x14ac:dyDescent="0.2">
      <c r="A1520" s="60" t="s">
        <v>2043</v>
      </c>
      <c r="B1520" s="59">
        <v>44450</v>
      </c>
      <c r="C1520" s="60" t="s">
        <v>2044</v>
      </c>
      <c r="D1520" s="92" t="s">
        <v>1226</v>
      </c>
      <c r="E1520" s="58" t="str">
        <f t="shared" si="156"/>
        <v>Lourens</v>
      </c>
      <c r="F1520" s="58" t="str">
        <f t="shared" si="157"/>
        <v>Fourie</v>
      </c>
      <c r="G1520" s="58" t="str">
        <f t="shared" si="158"/>
        <v>Men Master</v>
      </c>
      <c r="H1520" s="58" t="str">
        <f t="shared" si="159"/>
        <v>Henties Bay</v>
      </c>
      <c r="I1520" s="92"/>
      <c r="J1520" s="92" t="s">
        <v>1355</v>
      </c>
      <c r="K1520" s="92">
        <v>144</v>
      </c>
      <c r="L1520" s="91">
        <f t="shared" si="160"/>
        <v>15.1</v>
      </c>
      <c r="M1520" s="91">
        <f t="shared" si="161"/>
        <v>15.1</v>
      </c>
    </row>
    <row r="1521" spans="1:13" x14ac:dyDescent="0.2">
      <c r="A1521" s="60" t="s">
        <v>2043</v>
      </c>
      <c r="B1521" s="59">
        <v>44450</v>
      </c>
      <c r="C1521" s="60" t="s">
        <v>2044</v>
      </c>
      <c r="D1521" s="92" t="s">
        <v>1226</v>
      </c>
      <c r="E1521" s="58" t="str">
        <f t="shared" si="156"/>
        <v>Lourens</v>
      </c>
      <c r="F1521" s="58" t="str">
        <f t="shared" si="157"/>
        <v>Fourie</v>
      </c>
      <c r="G1521" s="58" t="str">
        <f t="shared" si="158"/>
        <v>Men Master</v>
      </c>
      <c r="H1521" s="58" t="str">
        <f t="shared" si="159"/>
        <v>Henties Bay</v>
      </c>
      <c r="I1521" s="92"/>
      <c r="J1521" s="92" t="s">
        <v>1355</v>
      </c>
      <c r="K1521" s="92">
        <v>126</v>
      </c>
      <c r="L1521" s="91">
        <f t="shared" si="160"/>
        <v>9.6</v>
      </c>
      <c r="M1521" s="91">
        <f t="shared" si="161"/>
        <v>9.6</v>
      </c>
    </row>
    <row r="1522" spans="1:13" x14ac:dyDescent="0.2">
      <c r="A1522" s="60" t="s">
        <v>2043</v>
      </c>
      <c r="B1522" s="59">
        <v>44450</v>
      </c>
      <c r="C1522" s="60" t="s">
        <v>2044</v>
      </c>
      <c r="D1522" s="92" t="s">
        <v>1226</v>
      </c>
      <c r="E1522" s="58" t="str">
        <f t="shared" si="156"/>
        <v>Lourens</v>
      </c>
      <c r="F1522" s="58" t="str">
        <f t="shared" si="157"/>
        <v>Fourie</v>
      </c>
      <c r="G1522" s="58" t="str">
        <f t="shared" si="158"/>
        <v>Men Master</v>
      </c>
      <c r="H1522" s="58" t="str">
        <f t="shared" si="159"/>
        <v>Henties Bay</v>
      </c>
      <c r="I1522" s="92"/>
      <c r="J1522" s="92" t="s">
        <v>1355</v>
      </c>
      <c r="K1522" s="92">
        <v>134</v>
      </c>
      <c r="L1522" s="91">
        <f t="shared" si="160"/>
        <v>11.8</v>
      </c>
      <c r="M1522" s="91">
        <f t="shared" si="161"/>
        <v>11.8</v>
      </c>
    </row>
    <row r="1523" spans="1:13" x14ac:dyDescent="0.2">
      <c r="A1523" s="60" t="s">
        <v>2043</v>
      </c>
      <c r="B1523" s="59">
        <v>44450</v>
      </c>
      <c r="C1523" s="60" t="s">
        <v>2044</v>
      </c>
      <c r="D1523" s="92" t="s">
        <v>1226</v>
      </c>
      <c r="E1523" s="58" t="str">
        <f t="shared" si="156"/>
        <v>Lourens</v>
      </c>
      <c r="F1523" s="58" t="str">
        <f t="shared" si="157"/>
        <v>Fourie</v>
      </c>
      <c r="G1523" s="58" t="str">
        <f t="shared" si="158"/>
        <v>Men Master</v>
      </c>
      <c r="H1523" s="58" t="str">
        <f t="shared" si="159"/>
        <v>Henties Bay</v>
      </c>
      <c r="I1523" s="92"/>
      <c r="J1523" s="92" t="s">
        <v>1354</v>
      </c>
      <c r="K1523" s="92">
        <v>125</v>
      </c>
      <c r="L1523" s="91">
        <f t="shared" si="160"/>
        <v>24.9</v>
      </c>
      <c r="M1523" s="91">
        <f t="shared" si="161"/>
        <v>24.9</v>
      </c>
    </row>
    <row r="1524" spans="1:13" x14ac:dyDescent="0.2">
      <c r="A1524" s="60" t="s">
        <v>2043</v>
      </c>
      <c r="B1524" s="59">
        <v>44450</v>
      </c>
      <c r="C1524" s="60" t="s">
        <v>2044</v>
      </c>
      <c r="D1524" s="92" t="s">
        <v>809</v>
      </c>
      <c r="E1524" s="58" t="str">
        <f t="shared" si="156"/>
        <v>Kobus</v>
      </c>
      <c r="F1524" s="58" t="str">
        <f t="shared" si="157"/>
        <v>Mostert</v>
      </c>
      <c r="G1524" s="58" t="str">
        <f t="shared" si="158"/>
        <v>Men Senior</v>
      </c>
      <c r="H1524" s="58" t="str">
        <f t="shared" si="159"/>
        <v>Henties Bay</v>
      </c>
      <c r="I1524" s="92"/>
      <c r="J1524" s="92" t="s">
        <v>1355</v>
      </c>
      <c r="K1524" s="92">
        <v>144</v>
      </c>
      <c r="L1524" s="91">
        <f t="shared" si="160"/>
        <v>15.1</v>
      </c>
      <c r="M1524" s="91">
        <f t="shared" si="161"/>
        <v>15.1</v>
      </c>
    </row>
    <row r="1525" spans="1:13" x14ac:dyDescent="0.2">
      <c r="A1525" s="60" t="s">
        <v>2043</v>
      </c>
      <c r="B1525" s="59">
        <v>44450</v>
      </c>
      <c r="C1525" s="60" t="s">
        <v>2044</v>
      </c>
      <c r="D1525" s="92" t="s">
        <v>526</v>
      </c>
      <c r="E1525" s="58" t="str">
        <f t="shared" si="156"/>
        <v>Johan</v>
      </c>
      <c r="F1525" s="58" t="str">
        <f t="shared" si="157"/>
        <v>Agenbag</v>
      </c>
      <c r="G1525" s="58" t="str">
        <f t="shared" si="158"/>
        <v>Men Master</v>
      </c>
      <c r="H1525" s="58" t="str">
        <f t="shared" si="159"/>
        <v>Henties Bay</v>
      </c>
      <c r="I1525" s="92"/>
      <c r="J1525" s="92"/>
      <c r="K1525" s="92"/>
      <c r="L1525" s="91" t="str">
        <f t="shared" si="160"/>
        <v/>
      </c>
      <c r="M1525" s="91" t="str">
        <f t="shared" si="161"/>
        <v/>
      </c>
    </row>
    <row r="1526" spans="1:13" x14ac:dyDescent="0.2">
      <c r="A1526" s="60" t="s">
        <v>2043</v>
      </c>
      <c r="B1526" s="59">
        <v>44450</v>
      </c>
      <c r="C1526" s="60" t="s">
        <v>2044</v>
      </c>
      <c r="D1526" s="92" t="s">
        <v>533</v>
      </c>
      <c r="E1526" s="58" t="str">
        <f t="shared" si="156"/>
        <v>Kobus</v>
      </c>
      <c r="F1526" s="58" t="str">
        <f t="shared" si="157"/>
        <v>Nel</v>
      </c>
      <c r="G1526" s="58" t="str">
        <f t="shared" si="158"/>
        <v>Men Master</v>
      </c>
      <c r="H1526" s="58" t="str">
        <f t="shared" si="159"/>
        <v>Henties Bay</v>
      </c>
      <c r="I1526" s="92" t="s">
        <v>19</v>
      </c>
      <c r="J1526" s="92"/>
      <c r="K1526" s="92">
        <v>48</v>
      </c>
      <c r="L1526" s="91">
        <f t="shared" si="160"/>
        <v>1.1000000000000001</v>
      </c>
      <c r="M1526" s="91">
        <f t="shared" si="161"/>
        <v>1.1000000000000001</v>
      </c>
    </row>
    <row r="1527" spans="1:13" x14ac:dyDescent="0.2">
      <c r="A1527" s="60" t="s">
        <v>2043</v>
      </c>
      <c r="B1527" s="59">
        <v>44450</v>
      </c>
      <c r="C1527" s="60" t="s">
        <v>2044</v>
      </c>
      <c r="D1527" s="92" t="s">
        <v>623</v>
      </c>
      <c r="E1527" s="58" t="str">
        <f t="shared" si="156"/>
        <v>Veronica</v>
      </c>
      <c r="F1527" s="58" t="str">
        <f t="shared" si="157"/>
        <v>Nel</v>
      </c>
      <c r="G1527" s="58" t="str">
        <f t="shared" si="158"/>
        <v>Ladies Master</v>
      </c>
      <c r="H1527" s="58" t="str">
        <f t="shared" si="159"/>
        <v>Henties Bay</v>
      </c>
      <c r="I1527" s="92" t="s">
        <v>19</v>
      </c>
      <c r="J1527" s="92"/>
      <c r="K1527" s="92">
        <v>50</v>
      </c>
      <c r="L1527" s="91">
        <f t="shared" si="160"/>
        <v>1.3</v>
      </c>
      <c r="M1527" s="91">
        <f t="shared" si="161"/>
        <v>1.3</v>
      </c>
    </row>
    <row r="1528" spans="1:13" x14ac:dyDescent="0.2">
      <c r="A1528" s="60" t="s">
        <v>2043</v>
      </c>
      <c r="B1528" s="59">
        <v>44450</v>
      </c>
      <c r="C1528" s="60" t="s">
        <v>2044</v>
      </c>
      <c r="D1528" s="92" t="s">
        <v>623</v>
      </c>
      <c r="E1528" s="58" t="str">
        <f t="shared" si="156"/>
        <v>Veronica</v>
      </c>
      <c r="F1528" s="58" t="str">
        <f t="shared" si="157"/>
        <v>Nel</v>
      </c>
      <c r="G1528" s="58" t="str">
        <f t="shared" si="158"/>
        <v>Ladies Master</v>
      </c>
      <c r="H1528" s="58" t="str">
        <f t="shared" si="159"/>
        <v>Henties Bay</v>
      </c>
      <c r="I1528" s="92"/>
      <c r="J1528" s="92" t="s">
        <v>1356</v>
      </c>
      <c r="K1528" s="92">
        <v>71</v>
      </c>
      <c r="L1528" s="91">
        <f t="shared" si="160"/>
        <v>1.1000000000000001</v>
      </c>
      <c r="M1528" s="91">
        <f t="shared" si="161"/>
        <v>1.1000000000000001</v>
      </c>
    </row>
    <row r="1529" spans="1:13" x14ac:dyDescent="0.2">
      <c r="A1529" s="60" t="s">
        <v>2043</v>
      </c>
      <c r="B1529" s="59">
        <v>44450</v>
      </c>
      <c r="C1529" s="60" t="s">
        <v>2044</v>
      </c>
      <c r="D1529" s="92" t="s">
        <v>623</v>
      </c>
      <c r="E1529" s="58" t="str">
        <f t="shared" si="156"/>
        <v>Veronica</v>
      </c>
      <c r="F1529" s="58" t="str">
        <f t="shared" si="157"/>
        <v>Nel</v>
      </c>
      <c r="G1529" s="58" t="str">
        <f t="shared" si="158"/>
        <v>Ladies Master</v>
      </c>
      <c r="H1529" s="58" t="str">
        <f t="shared" si="159"/>
        <v>Henties Bay</v>
      </c>
      <c r="I1529" s="92" t="s">
        <v>19</v>
      </c>
      <c r="J1529" s="92"/>
      <c r="K1529" s="92">
        <v>44</v>
      </c>
      <c r="L1529" s="91">
        <f t="shared" si="160"/>
        <v>0.9</v>
      </c>
      <c r="M1529" s="91">
        <f t="shared" si="161"/>
        <v>0.9</v>
      </c>
    </row>
    <row r="1530" spans="1:13" x14ac:dyDescent="0.2">
      <c r="A1530" s="60" t="s">
        <v>2043</v>
      </c>
      <c r="B1530" s="59">
        <v>44450</v>
      </c>
      <c r="C1530" s="60" t="s">
        <v>2044</v>
      </c>
      <c r="D1530" s="92" t="s">
        <v>614</v>
      </c>
      <c r="E1530" s="58" t="str">
        <f t="shared" si="156"/>
        <v>Michele</v>
      </c>
      <c r="F1530" s="58" t="str">
        <f t="shared" si="157"/>
        <v>Andersen</v>
      </c>
      <c r="G1530" s="58" t="str">
        <f t="shared" si="158"/>
        <v>Ladies Grand Masters</v>
      </c>
      <c r="H1530" s="58" t="str">
        <f t="shared" si="159"/>
        <v>Henties Bay</v>
      </c>
      <c r="I1530" s="92" t="s">
        <v>19</v>
      </c>
      <c r="J1530" s="92"/>
      <c r="K1530" s="92">
        <v>54</v>
      </c>
      <c r="L1530" s="91">
        <f t="shared" si="160"/>
        <v>1.6</v>
      </c>
      <c r="M1530" s="91">
        <f t="shared" si="161"/>
        <v>1.6</v>
      </c>
    </row>
    <row r="1531" spans="1:13" x14ac:dyDescent="0.2">
      <c r="A1531" s="60" t="s">
        <v>2043</v>
      </c>
      <c r="B1531" s="59">
        <v>44450</v>
      </c>
      <c r="C1531" s="60" t="s">
        <v>2044</v>
      </c>
      <c r="D1531" s="92" t="s">
        <v>595</v>
      </c>
      <c r="E1531" s="58" t="str">
        <f t="shared" si="156"/>
        <v>Simen</v>
      </c>
      <c r="F1531" s="58" t="str">
        <f t="shared" si="157"/>
        <v>Andersen</v>
      </c>
      <c r="G1531" s="58" t="str">
        <f t="shared" si="158"/>
        <v>Men Master</v>
      </c>
      <c r="H1531" s="58" t="str">
        <f t="shared" si="159"/>
        <v>Henties Bay</v>
      </c>
      <c r="I1531" s="92"/>
      <c r="J1531" s="92"/>
      <c r="K1531" s="92"/>
      <c r="L1531" s="91" t="str">
        <f t="shared" si="160"/>
        <v/>
      </c>
      <c r="M1531" s="91" t="str">
        <f t="shared" si="161"/>
        <v/>
      </c>
    </row>
    <row r="1532" spans="1:13" x14ac:dyDescent="0.2">
      <c r="A1532" s="60" t="s">
        <v>2043</v>
      </c>
      <c r="B1532" s="59">
        <v>44450</v>
      </c>
      <c r="C1532" s="60" t="s">
        <v>2044</v>
      </c>
      <c r="D1532" s="92" t="s">
        <v>1877</v>
      </c>
      <c r="E1532" s="58" t="str">
        <f t="shared" si="156"/>
        <v>Dylan</v>
      </c>
      <c r="F1532" s="58" t="str">
        <f t="shared" si="157"/>
        <v>Spencer</v>
      </c>
      <c r="G1532" s="58" t="str">
        <f t="shared" si="158"/>
        <v>Men Senior</v>
      </c>
      <c r="H1532" s="58" t="str">
        <f t="shared" si="159"/>
        <v>Walvis Bay</v>
      </c>
      <c r="I1532" s="92"/>
      <c r="J1532" s="92" t="s">
        <v>1355</v>
      </c>
      <c r="K1532" s="92">
        <v>124</v>
      </c>
      <c r="L1532" s="91">
        <f t="shared" si="160"/>
        <v>9.1</v>
      </c>
      <c r="M1532" s="91">
        <f t="shared" si="161"/>
        <v>9.1</v>
      </c>
    </row>
    <row r="1533" spans="1:13" x14ac:dyDescent="0.2">
      <c r="A1533" s="60" t="s">
        <v>2043</v>
      </c>
      <c r="B1533" s="59">
        <v>44450</v>
      </c>
      <c r="C1533" s="60" t="s">
        <v>2044</v>
      </c>
      <c r="D1533" s="92" t="s">
        <v>1638</v>
      </c>
      <c r="E1533" s="58" t="str">
        <f t="shared" si="156"/>
        <v>Brandon</v>
      </c>
      <c r="F1533" s="58" t="str">
        <f t="shared" si="157"/>
        <v>Grane</v>
      </c>
      <c r="G1533" s="58" t="str">
        <f t="shared" si="158"/>
        <v>Men Senior</v>
      </c>
      <c r="H1533" s="58" t="str">
        <f t="shared" si="159"/>
        <v>Walvis Bay</v>
      </c>
      <c r="I1533" s="92"/>
      <c r="J1533" s="92" t="s">
        <v>1355</v>
      </c>
      <c r="K1533" s="92">
        <v>139</v>
      </c>
      <c r="L1533" s="91">
        <f t="shared" si="160"/>
        <v>13.4</v>
      </c>
      <c r="M1533" s="91">
        <f t="shared" si="161"/>
        <v>13.4</v>
      </c>
    </row>
    <row r="1534" spans="1:13" x14ac:dyDescent="0.2">
      <c r="A1534" s="60" t="s">
        <v>2043</v>
      </c>
      <c r="B1534" s="59">
        <v>44450</v>
      </c>
      <c r="C1534" s="60" t="s">
        <v>2044</v>
      </c>
      <c r="D1534" s="92" t="s">
        <v>1638</v>
      </c>
      <c r="E1534" s="58" t="str">
        <f t="shared" si="156"/>
        <v>Brandon</v>
      </c>
      <c r="F1534" s="58" t="str">
        <f t="shared" si="157"/>
        <v>Grane</v>
      </c>
      <c r="G1534" s="58" t="str">
        <f t="shared" si="158"/>
        <v>Men Senior</v>
      </c>
      <c r="H1534" s="58" t="str">
        <f t="shared" si="159"/>
        <v>Walvis Bay</v>
      </c>
      <c r="I1534" s="92"/>
      <c r="J1534" s="92" t="s">
        <v>1355</v>
      </c>
      <c r="K1534" s="92">
        <v>138</v>
      </c>
      <c r="L1534" s="91">
        <f t="shared" si="160"/>
        <v>13.1</v>
      </c>
      <c r="M1534" s="91">
        <f t="shared" si="161"/>
        <v>13.1</v>
      </c>
    </row>
    <row r="1535" spans="1:13" x14ac:dyDescent="0.2">
      <c r="A1535" s="60" t="s">
        <v>2043</v>
      </c>
      <c r="B1535" s="59">
        <v>44450</v>
      </c>
      <c r="C1535" s="60" t="s">
        <v>2044</v>
      </c>
      <c r="D1535" s="92" t="s">
        <v>553</v>
      </c>
      <c r="E1535" s="58" t="str">
        <f t="shared" si="156"/>
        <v>Stefan</v>
      </c>
      <c r="F1535" s="58" t="str">
        <f t="shared" si="157"/>
        <v>Du Preez</v>
      </c>
      <c r="G1535" s="58" t="str">
        <f t="shared" si="158"/>
        <v>Men Master</v>
      </c>
      <c r="H1535" s="58" t="str">
        <f t="shared" si="159"/>
        <v>Walvis Bay</v>
      </c>
      <c r="I1535" s="92"/>
      <c r="J1535" s="92"/>
      <c r="K1535" s="92"/>
      <c r="L1535" s="91" t="str">
        <f t="shared" si="160"/>
        <v/>
      </c>
      <c r="M1535" s="91" t="str">
        <f t="shared" si="161"/>
        <v/>
      </c>
    </row>
    <row r="1536" spans="1:13" x14ac:dyDescent="0.2">
      <c r="A1536" s="60" t="s">
        <v>2043</v>
      </c>
      <c r="B1536" s="59">
        <v>44450</v>
      </c>
      <c r="C1536" s="60" t="s">
        <v>2044</v>
      </c>
      <c r="D1536" s="92" t="s">
        <v>1215</v>
      </c>
      <c r="E1536" s="58" t="str">
        <f t="shared" si="156"/>
        <v>Martin</v>
      </c>
      <c r="F1536" s="58" t="str">
        <f t="shared" si="157"/>
        <v>Cordier</v>
      </c>
      <c r="G1536" s="58" t="str">
        <f t="shared" si="158"/>
        <v>Men Veteran</v>
      </c>
      <c r="H1536" s="58" t="str">
        <f t="shared" si="159"/>
        <v>Walvis Bay</v>
      </c>
      <c r="I1536" s="92"/>
      <c r="J1536" s="92" t="s">
        <v>1355</v>
      </c>
      <c r="K1536" s="92">
        <v>152</v>
      </c>
      <c r="L1536" s="91">
        <f t="shared" si="160"/>
        <v>18.2</v>
      </c>
      <c r="M1536" s="91">
        <f t="shared" si="161"/>
        <v>18.2</v>
      </c>
    </row>
    <row r="1537" spans="1:13" x14ac:dyDescent="0.2">
      <c r="A1537" s="60" t="s">
        <v>2043</v>
      </c>
      <c r="B1537" s="59">
        <v>44450</v>
      </c>
      <c r="C1537" s="60" t="s">
        <v>2044</v>
      </c>
      <c r="D1537" s="92" t="s">
        <v>1215</v>
      </c>
      <c r="E1537" s="58" t="str">
        <f t="shared" si="156"/>
        <v>Martin</v>
      </c>
      <c r="F1537" s="58" t="str">
        <f t="shared" si="157"/>
        <v>Cordier</v>
      </c>
      <c r="G1537" s="58" t="str">
        <f t="shared" si="158"/>
        <v>Men Veteran</v>
      </c>
      <c r="H1537" s="58" t="str">
        <f t="shared" si="159"/>
        <v>Walvis Bay</v>
      </c>
      <c r="I1537" s="92"/>
      <c r="J1537" s="92" t="s">
        <v>1355</v>
      </c>
      <c r="K1537" s="92">
        <v>124</v>
      </c>
      <c r="L1537" s="91">
        <f t="shared" si="160"/>
        <v>9.1</v>
      </c>
      <c r="M1537" s="91">
        <f t="shared" si="161"/>
        <v>9.1</v>
      </c>
    </row>
    <row r="1538" spans="1:13" x14ac:dyDescent="0.2">
      <c r="A1538" s="60" t="s">
        <v>2043</v>
      </c>
      <c r="B1538" s="59">
        <v>44450</v>
      </c>
      <c r="C1538" s="60" t="s">
        <v>2044</v>
      </c>
      <c r="D1538" s="92" t="s">
        <v>1215</v>
      </c>
      <c r="E1538" s="58" t="str">
        <f t="shared" si="156"/>
        <v>Martin</v>
      </c>
      <c r="F1538" s="58" t="str">
        <f t="shared" si="157"/>
        <v>Cordier</v>
      </c>
      <c r="G1538" s="58" t="str">
        <f t="shared" si="158"/>
        <v>Men Veteran</v>
      </c>
      <c r="H1538" s="58" t="str">
        <f t="shared" si="159"/>
        <v>Walvis Bay</v>
      </c>
      <c r="I1538" s="92"/>
      <c r="J1538" s="92" t="s">
        <v>1355</v>
      </c>
      <c r="K1538" s="92">
        <v>135</v>
      </c>
      <c r="L1538" s="91">
        <f t="shared" si="160"/>
        <v>12.1</v>
      </c>
      <c r="M1538" s="91">
        <f t="shared" si="161"/>
        <v>12.1</v>
      </c>
    </row>
    <row r="1539" spans="1:13" x14ac:dyDescent="0.2">
      <c r="A1539" s="60" t="s">
        <v>2043</v>
      </c>
      <c r="B1539" s="59">
        <v>44450</v>
      </c>
      <c r="C1539" s="60" t="s">
        <v>2044</v>
      </c>
      <c r="D1539" s="92" t="s">
        <v>1215</v>
      </c>
      <c r="E1539" s="58" t="str">
        <f t="shared" si="156"/>
        <v>Martin</v>
      </c>
      <c r="F1539" s="58" t="str">
        <f t="shared" si="157"/>
        <v>Cordier</v>
      </c>
      <c r="G1539" s="58" t="str">
        <f t="shared" si="158"/>
        <v>Men Veteran</v>
      </c>
      <c r="H1539" s="58" t="str">
        <f t="shared" si="159"/>
        <v>Walvis Bay</v>
      </c>
      <c r="I1539" s="92"/>
      <c r="J1539" s="92" t="s">
        <v>1355</v>
      </c>
      <c r="K1539" s="92">
        <v>160</v>
      </c>
      <c r="L1539" s="91">
        <f t="shared" si="160"/>
        <v>21.7</v>
      </c>
      <c r="M1539" s="91">
        <f t="shared" si="161"/>
        <v>21.7</v>
      </c>
    </row>
    <row r="1540" spans="1:13" x14ac:dyDescent="0.2">
      <c r="A1540" s="60" t="s">
        <v>2043</v>
      </c>
      <c r="B1540" s="59">
        <v>44450</v>
      </c>
      <c r="C1540" s="60" t="s">
        <v>2044</v>
      </c>
      <c r="D1540" s="92" t="s">
        <v>531</v>
      </c>
      <c r="E1540" s="58" t="str">
        <f t="shared" si="156"/>
        <v>Emil</v>
      </c>
      <c r="F1540" s="58" t="str">
        <f t="shared" si="157"/>
        <v>Prinsloo</v>
      </c>
      <c r="G1540" s="58" t="str">
        <f t="shared" si="158"/>
        <v>Men Veteran</v>
      </c>
      <c r="H1540" s="58" t="str">
        <f t="shared" si="159"/>
        <v>Henties Bay</v>
      </c>
      <c r="I1540" s="92"/>
      <c r="J1540" s="92" t="s">
        <v>1355</v>
      </c>
      <c r="K1540" s="92">
        <v>129</v>
      </c>
      <c r="L1540" s="91">
        <f t="shared" si="160"/>
        <v>10.4</v>
      </c>
      <c r="M1540" s="91">
        <f t="shared" si="161"/>
        <v>10.4</v>
      </c>
    </row>
    <row r="1541" spans="1:13" x14ac:dyDescent="0.2">
      <c r="A1541" s="60" t="s">
        <v>2043</v>
      </c>
      <c r="B1541" s="59">
        <v>44450</v>
      </c>
      <c r="C1541" s="60" t="s">
        <v>2044</v>
      </c>
      <c r="D1541" s="92" t="s">
        <v>531</v>
      </c>
      <c r="E1541" s="58" t="str">
        <f t="shared" si="156"/>
        <v>Emil</v>
      </c>
      <c r="F1541" s="58" t="str">
        <f t="shared" si="157"/>
        <v>Prinsloo</v>
      </c>
      <c r="G1541" s="58" t="str">
        <f t="shared" si="158"/>
        <v>Men Veteran</v>
      </c>
      <c r="H1541" s="58" t="str">
        <f t="shared" si="159"/>
        <v>Henties Bay</v>
      </c>
      <c r="I1541" s="92"/>
      <c r="J1541" s="92" t="s">
        <v>1356</v>
      </c>
      <c r="K1541" s="92">
        <v>123</v>
      </c>
      <c r="L1541" s="91">
        <f t="shared" si="160"/>
        <v>7.6</v>
      </c>
      <c r="M1541" s="91">
        <f t="shared" si="161"/>
        <v>7.6</v>
      </c>
    </row>
    <row r="1542" spans="1:13" x14ac:dyDescent="0.2">
      <c r="A1542" s="60" t="s">
        <v>2043</v>
      </c>
      <c r="B1542" s="59">
        <v>44450</v>
      </c>
      <c r="C1542" s="60" t="s">
        <v>2044</v>
      </c>
      <c r="D1542" s="92" t="s">
        <v>531</v>
      </c>
      <c r="E1542" s="58" t="str">
        <f t="shared" si="156"/>
        <v>Emil</v>
      </c>
      <c r="F1542" s="58" t="str">
        <f t="shared" si="157"/>
        <v>Prinsloo</v>
      </c>
      <c r="G1542" s="58" t="str">
        <f t="shared" si="158"/>
        <v>Men Veteran</v>
      </c>
      <c r="H1542" s="58" t="str">
        <f t="shared" si="159"/>
        <v>Henties Bay</v>
      </c>
      <c r="I1542" s="92"/>
      <c r="J1542" s="92" t="s">
        <v>1356</v>
      </c>
      <c r="K1542" s="92">
        <v>139</v>
      </c>
      <c r="L1542" s="91">
        <f t="shared" si="160"/>
        <v>11.7</v>
      </c>
      <c r="M1542" s="91">
        <f t="shared" si="161"/>
        <v>11.7</v>
      </c>
    </row>
    <row r="1543" spans="1:13" x14ac:dyDescent="0.2">
      <c r="A1543" s="60" t="s">
        <v>2043</v>
      </c>
      <c r="B1543" s="59">
        <v>44450</v>
      </c>
      <c r="C1543" s="60" t="s">
        <v>2044</v>
      </c>
      <c r="D1543" s="92" t="s">
        <v>636</v>
      </c>
      <c r="E1543" s="58" t="str">
        <f t="shared" si="156"/>
        <v>Stewart</v>
      </c>
      <c r="F1543" s="58" t="str">
        <f t="shared" si="157"/>
        <v>Reimann</v>
      </c>
      <c r="G1543" s="58" t="str">
        <f t="shared" si="158"/>
        <v>Men U/16</v>
      </c>
      <c r="H1543" s="58" t="str">
        <f t="shared" si="159"/>
        <v>Walvis Bay</v>
      </c>
      <c r="I1543" s="92"/>
      <c r="J1543" s="92" t="s">
        <v>1355</v>
      </c>
      <c r="K1543" s="92">
        <v>141</v>
      </c>
      <c r="L1543" s="91">
        <f t="shared" si="160"/>
        <v>14.1</v>
      </c>
      <c r="M1543" s="91">
        <f t="shared" si="161"/>
        <v>14.1</v>
      </c>
    </row>
    <row r="1544" spans="1:13" x14ac:dyDescent="0.2">
      <c r="A1544" s="60" t="s">
        <v>2043</v>
      </c>
      <c r="B1544" s="59">
        <v>44450</v>
      </c>
      <c r="C1544" s="60" t="s">
        <v>2044</v>
      </c>
      <c r="D1544" s="92" t="s">
        <v>632</v>
      </c>
      <c r="E1544" s="58" t="str">
        <f t="shared" si="156"/>
        <v>Chris</v>
      </c>
      <c r="F1544" s="58" t="str">
        <f t="shared" si="157"/>
        <v>Scholtz</v>
      </c>
      <c r="G1544" s="58" t="str">
        <f t="shared" si="158"/>
        <v>Men Veteran</v>
      </c>
      <c r="H1544" s="58" t="str">
        <f t="shared" si="159"/>
        <v>Henties Bay</v>
      </c>
      <c r="I1544" s="92"/>
      <c r="J1544" s="92" t="s">
        <v>1355</v>
      </c>
      <c r="K1544" s="92">
        <v>150</v>
      </c>
      <c r="L1544" s="91">
        <f t="shared" si="160"/>
        <v>17.399999999999999</v>
      </c>
      <c r="M1544" s="91">
        <f t="shared" si="161"/>
        <v>17.399999999999999</v>
      </c>
    </row>
    <row r="1545" spans="1:13" x14ac:dyDescent="0.2">
      <c r="A1545" s="60" t="s">
        <v>2043</v>
      </c>
      <c r="B1545" s="59">
        <v>44450</v>
      </c>
      <c r="C1545" s="60" t="s">
        <v>2044</v>
      </c>
      <c r="D1545" s="92" t="s">
        <v>1433</v>
      </c>
      <c r="E1545" s="58" t="str">
        <f t="shared" si="156"/>
        <v>Donavin</v>
      </c>
      <c r="F1545" s="58" t="str">
        <f t="shared" si="157"/>
        <v>Bezuidehout</v>
      </c>
      <c r="G1545" s="58" t="str">
        <f t="shared" si="158"/>
        <v>Men Senior</v>
      </c>
      <c r="H1545" s="58" t="str">
        <f t="shared" si="159"/>
        <v>Walvis Bay</v>
      </c>
      <c r="I1545" s="92"/>
      <c r="J1545" s="92"/>
      <c r="K1545" s="92"/>
      <c r="L1545" s="91" t="str">
        <f t="shared" si="160"/>
        <v/>
      </c>
      <c r="M1545" s="91" t="str">
        <f t="shared" si="161"/>
        <v/>
      </c>
    </row>
    <row r="1546" spans="1:13" x14ac:dyDescent="0.2">
      <c r="A1546" s="60" t="s">
        <v>2043</v>
      </c>
      <c r="B1546" s="59">
        <v>44450</v>
      </c>
      <c r="C1546" s="60" t="s">
        <v>2044</v>
      </c>
      <c r="D1546" s="92" t="s">
        <v>1276</v>
      </c>
      <c r="E1546" s="58" t="str">
        <f t="shared" si="156"/>
        <v>Flippie</v>
      </c>
      <c r="F1546" s="58" t="str">
        <f t="shared" si="157"/>
        <v>Scheepers</v>
      </c>
      <c r="G1546" s="58" t="str">
        <f t="shared" si="158"/>
        <v>Men Veteran</v>
      </c>
      <c r="H1546" s="58" t="str">
        <f t="shared" si="159"/>
        <v>Walvis Bay</v>
      </c>
      <c r="I1546" s="92" t="s">
        <v>19</v>
      </c>
      <c r="J1546" s="92"/>
      <c r="K1546" s="92">
        <v>48</v>
      </c>
      <c r="L1546" s="91">
        <f t="shared" si="160"/>
        <v>1.1000000000000001</v>
      </c>
      <c r="M1546" s="91">
        <f t="shared" si="161"/>
        <v>1.1000000000000001</v>
      </c>
    </row>
    <row r="1547" spans="1:13" x14ac:dyDescent="0.2">
      <c r="A1547" s="60" t="s">
        <v>2043</v>
      </c>
      <c r="B1547" s="59">
        <v>44450</v>
      </c>
      <c r="C1547" s="60" t="s">
        <v>2044</v>
      </c>
      <c r="D1547" s="92" t="s">
        <v>624</v>
      </c>
      <c r="E1547" s="58" t="str">
        <f t="shared" si="156"/>
        <v>Stefan Jnr</v>
      </c>
      <c r="F1547" s="58" t="str">
        <f t="shared" si="157"/>
        <v>Du Preez</v>
      </c>
      <c r="G1547" s="58" t="str">
        <f t="shared" si="158"/>
        <v>Men U/21</v>
      </c>
      <c r="H1547" s="58" t="str">
        <f t="shared" si="159"/>
        <v>Walvis Bay</v>
      </c>
      <c r="I1547" s="92"/>
      <c r="J1547" s="92"/>
      <c r="K1547" s="92"/>
      <c r="L1547" s="91" t="str">
        <f t="shared" si="160"/>
        <v/>
      </c>
      <c r="M1547" s="91" t="str">
        <f t="shared" si="161"/>
        <v/>
      </c>
    </row>
    <row r="1548" spans="1:13" x14ac:dyDescent="0.2">
      <c r="A1548" s="60" t="s">
        <v>2043</v>
      </c>
      <c r="B1548" s="59">
        <v>44450</v>
      </c>
      <c r="C1548" s="60" t="s">
        <v>2044</v>
      </c>
      <c r="D1548" s="92" t="s">
        <v>1522</v>
      </c>
      <c r="E1548" s="58" t="str">
        <f t="shared" si="156"/>
        <v>Fanie</v>
      </c>
      <c r="F1548" s="58" t="str">
        <f t="shared" si="157"/>
        <v>Terblanche</v>
      </c>
      <c r="G1548" s="58" t="str">
        <f t="shared" si="158"/>
        <v>Men Veteran</v>
      </c>
      <c r="H1548" s="58" t="str">
        <f t="shared" si="159"/>
        <v>Walvis Bay</v>
      </c>
      <c r="I1548" s="92" t="s">
        <v>19</v>
      </c>
      <c r="J1548" s="92"/>
      <c r="K1548" s="92">
        <v>51</v>
      </c>
      <c r="L1548" s="91">
        <f t="shared" si="160"/>
        <v>1.4</v>
      </c>
      <c r="M1548" s="91">
        <f t="shared" si="161"/>
        <v>1.4</v>
      </c>
    </row>
    <row r="1549" spans="1:13" x14ac:dyDescent="0.2">
      <c r="A1549" s="60" t="s">
        <v>2043</v>
      </c>
      <c r="B1549" s="59">
        <v>44450</v>
      </c>
      <c r="C1549" s="60" t="s">
        <v>2044</v>
      </c>
      <c r="D1549" s="92" t="s">
        <v>1725</v>
      </c>
      <c r="E1549" s="58" t="str">
        <f t="shared" si="156"/>
        <v>Francois</v>
      </c>
      <c r="F1549" s="58" t="str">
        <f t="shared" si="157"/>
        <v>Wolfaardt</v>
      </c>
      <c r="G1549" s="58" t="str">
        <f t="shared" si="158"/>
        <v>Men Veteran</v>
      </c>
      <c r="H1549" s="58" t="str">
        <f t="shared" si="159"/>
        <v>Walvis Bay</v>
      </c>
      <c r="I1549" s="92"/>
      <c r="J1549" s="92" t="s">
        <v>1355</v>
      </c>
      <c r="K1549" s="92">
        <v>141</v>
      </c>
      <c r="L1549" s="91">
        <f t="shared" si="160"/>
        <v>14.1</v>
      </c>
      <c r="M1549" s="91">
        <f t="shared" si="161"/>
        <v>14.1</v>
      </c>
    </row>
    <row r="1550" spans="1:13" x14ac:dyDescent="0.2">
      <c r="A1550" s="60" t="s">
        <v>2043</v>
      </c>
      <c r="B1550" s="59">
        <v>44450</v>
      </c>
      <c r="C1550" s="60" t="s">
        <v>2044</v>
      </c>
      <c r="D1550" s="92" t="s">
        <v>1721</v>
      </c>
      <c r="E1550" s="58" t="str">
        <f t="shared" si="156"/>
        <v>Gert</v>
      </c>
      <c r="F1550" s="58" t="str">
        <f t="shared" si="157"/>
        <v>Nelson</v>
      </c>
      <c r="G1550" s="58" t="str">
        <f t="shared" si="158"/>
        <v>Men Veteran</v>
      </c>
      <c r="H1550" s="58" t="str">
        <f t="shared" si="159"/>
        <v>Walvis Bay</v>
      </c>
      <c r="I1550" s="92"/>
      <c r="J1550" s="92" t="s">
        <v>1355</v>
      </c>
      <c r="K1550" s="92">
        <v>155</v>
      </c>
      <c r="L1550" s="91">
        <f t="shared" si="160"/>
        <v>19.5</v>
      </c>
      <c r="M1550" s="91">
        <f t="shared" si="161"/>
        <v>19.5</v>
      </c>
    </row>
    <row r="1551" spans="1:13" x14ac:dyDescent="0.2">
      <c r="A1551" s="60" t="s">
        <v>2043</v>
      </c>
      <c r="B1551" s="59">
        <v>44450</v>
      </c>
      <c r="C1551" s="60" t="s">
        <v>2044</v>
      </c>
      <c r="D1551" s="92" t="s">
        <v>1657</v>
      </c>
      <c r="E1551" s="58" t="str">
        <f t="shared" si="156"/>
        <v>Francois Jnr</v>
      </c>
      <c r="F1551" s="58" t="str">
        <f t="shared" si="157"/>
        <v>Wolfaardt</v>
      </c>
      <c r="G1551" s="58" t="str">
        <f t="shared" si="158"/>
        <v>Men U/21</v>
      </c>
      <c r="H1551" s="58" t="str">
        <f t="shared" si="159"/>
        <v>Walvis Bay</v>
      </c>
      <c r="I1551" s="92"/>
      <c r="J1551" s="92" t="s">
        <v>1355</v>
      </c>
      <c r="K1551" s="92">
        <v>154</v>
      </c>
      <c r="L1551" s="91">
        <f t="shared" si="160"/>
        <v>19.100000000000001</v>
      </c>
      <c r="M1551" s="91">
        <f t="shared" si="161"/>
        <v>19.100000000000001</v>
      </c>
    </row>
    <row r="1552" spans="1:13" x14ac:dyDescent="0.2">
      <c r="A1552" s="60" t="s">
        <v>2043</v>
      </c>
      <c r="B1552" s="59">
        <v>44450</v>
      </c>
      <c r="C1552" s="60" t="s">
        <v>2044</v>
      </c>
      <c r="D1552" s="92" t="s">
        <v>1885</v>
      </c>
      <c r="E1552" s="58" t="str">
        <f t="shared" si="156"/>
        <v>Alexander Albert</v>
      </c>
      <c r="F1552" s="58" t="str">
        <f t="shared" si="157"/>
        <v>Jansen</v>
      </c>
      <c r="G1552" s="58" t="str">
        <f t="shared" si="158"/>
        <v>Men U/21</v>
      </c>
      <c r="H1552" s="58" t="str">
        <f t="shared" si="159"/>
        <v>Walvis Bay</v>
      </c>
      <c r="I1552" s="92"/>
      <c r="J1552" s="92"/>
      <c r="K1552" s="92"/>
      <c r="L1552" s="91" t="str">
        <f t="shared" si="160"/>
        <v/>
      </c>
      <c r="M1552" s="91" t="str">
        <f t="shared" si="161"/>
        <v/>
      </c>
    </row>
    <row r="1553" spans="1:13" x14ac:dyDescent="0.2">
      <c r="A1553" s="60" t="s">
        <v>2043</v>
      </c>
      <c r="B1553" s="59">
        <v>44450</v>
      </c>
      <c r="C1553" s="60" t="s">
        <v>2044</v>
      </c>
      <c r="D1553" s="92" t="s">
        <v>648</v>
      </c>
      <c r="E1553" s="58" t="str">
        <f t="shared" si="156"/>
        <v>Gunther</v>
      </c>
      <c r="F1553" s="58" t="str">
        <f t="shared" si="157"/>
        <v>Krauer</v>
      </c>
      <c r="G1553" s="58" t="str">
        <f t="shared" si="158"/>
        <v>Men Veteran</v>
      </c>
      <c r="H1553" s="58" t="str">
        <f t="shared" si="159"/>
        <v>Walvis Bay</v>
      </c>
      <c r="I1553" s="92"/>
      <c r="J1553" s="92"/>
      <c r="K1553" s="92"/>
      <c r="L1553" s="91" t="str">
        <f t="shared" si="160"/>
        <v/>
      </c>
      <c r="M1553" s="91" t="str">
        <f t="shared" si="161"/>
        <v/>
      </c>
    </row>
    <row r="1554" spans="1:13" x14ac:dyDescent="0.2">
      <c r="A1554" s="60" t="s">
        <v>2043</v>
      </c>
      <c r="B1554" s="59">
        <v>44450</v>
      </c>
      <c r="C1554" s="60" t="s">
        <v>2044</v>
      </c>
      <c r="D1554" s="92" t="s">
        <v>929</v>
      </c>
      <c r="E1554" s="58" t="str">
        <f t="shared" si="156"/>
        <v>Johan</v>
      </c>
      <c r="F1554" s="58" t="str">
        <f t="shared" si="157"/>
        <v>Sales</v>
      </c>
      <c r="G1554" s="58" t="str">
        <f t="shared" si="158"/>
        <v>Men Veteran</v>
      </c>
      <c r="H1554" s="58" t="str">
        <f t="shared" si="159"/>
        <v>Walvis Bay</v>
      </c>
      <c r="I1554" s="92"/>
      <c r="J1554" s="92" t="s">
        <v>1355</v>
      </c>
      <c r="K1554" s="92">
        <v>140</v>
      </c>
      <c r="L1554" s="91">
        <f t="shared" si="160"/>
        <v>13.7</v>
      </c>
      <c r="M1554" s="91">
        <f t="shared" si="161"/>
        <v>13.7</v>
      </c>
    </row>
    <row r="1555" spans="1:13" x14ac:dyDescent="0.2">
      <c r="A1555" s="60" t="s">
        <v>2043</v>
      </c>
      <c r="B1555" s="59">
        <v>44450</v>
      </c>
      <c r="C1555" s="60" t="s">
        <v>2044</v>
      </c>
      <c r="D1555" s="92" t="s">
        <v>1050</v>
      </c>
      <c r="E1555" s="58" t="str">
        <f t="shared" si="156"/>
        <v>Jarred Joshua</v>
      </c>
      <c r="F1555" s="58" t="str">
        <f t="shared" si="157"/>
        <v>Mouton</v>
      </c>
      <c r="G1555" s="58" t="str">
        <f t="shared" si="158"/>
        <v>Men U/21</v>
      </c>
      <c r="H1555" s="58" t="str">
        <f t="shared" si="159"/>
        <v>Walvis Bay</v>
      </c>
      <c r="I1555" s="92" t="s">
        <v>19</v>
      </c>
      <c r="J1555" s="92"/>
      <c r="K1555" s="92">
        <v>48</v>
      </c>
      <c r="L1555" s="91">
        <f t="shared" si="160"/>
        <v>1.1000000000000001</v>
      </c>
      <c r="M1555" s="91">
        <f t="shared" si="161"/>
        <v>1.1000000000000001</v>
      </c>
    </row>
    <row r="1556" spans="1:13" x14ac:dyDescent="0.2">
      <c r="A1556" s="60" t="s">
        <v>2043</v>
      </c>
      <c r="B1556" s="59">
        <v>44450</v>
      </c>
      <c r="C1556" s="60" t="s">
        <v>2044</v>
      </c>
      <c r="D1556" s="92" t="s">
        <v>541</v>
      </c>
      <c r="E1556" s="58" t="str">
        <f t="shared" si="156"/>
        <v>Terence</v>
      </c>
      <c r="F1556" s="58" t="str">
        <f t="shared" si="157"/>
        <v>Clark</v>
      </c>
      <c r="G1556" s="58" t="str">
        <f t="shared" si="158"/>
        <v>Men Grand Masters</v>
      </c>
      <c r="H1556" s="58" t="str">
        <f t="shared" si="159"/>
        <v>Walvis Bay</v>
      </c>
      <c r="I1556" s="92"/>
      <c r="J1556" s="92" t="s">
        <v>1355</v>
      </c>
      <c r="K1556" s="92">
        <v>137</v>
      </c>
      <c r="L1556" s="91">
        <f t="shared" si="160"/>
        <v>12.8</v>
      </c>
      <c r="M1556" s="91">
        <f t="shared" si="161"/>
        <v>12.8</v>
      </c>
    </row>
    <row r="1557" spans="1:13" x14ac:dyDescent="0.2">
      <c r="A1557" s="60" t="s">
        <v>2043</v>
      </c>
      <c r="B1557" s="59">
        <v>44450</v>
      </c>
      <c r="C1557" s="60" t="s">
        <v>2044</v>
      </c>
      <c r="D1557" s="92" t="s">
        <v>541</v>
      </c>
      <c r="E1557" s="58" t="str">
        <f t="shared" si="156"/>
        <v>Terence</v>
      </c>
      <c r="F1557" s="58" t="str">
        <f t="shared" si="157"/>
        <v>Clark</v>
      </c>
      <c r="G1557" s="58" t="str">
        <f t="shared" si="158"/>
        <v>Men Grand Masters</v>
      </c>
      <c r="H1557" s="58" t="str">
        <f t="shared" si="159"/>
        <v>Walvis Bay</v>
      </c>
      <c r="I1557" s="92"/>
      <c r="J1557" s="92" t="s">
        <v>1355</v>
      </c>
      <c r="K1557" s="92">
        <v>123</v>
      </c>
      <c r="L1557" s="91">
        <f t="shared" si="160"/>
        <v>8.8000000000000007</v>
      </c>
      <c r="M1557" s="91">
        <f t="shared" si="161"/>
        <v>8.8000000000000007</v>
      </c>
    </row>
    <row r="1558" spans="1:13" x14ac:dyDescent="0.2">
      <c r="A1558" s="60" t="s">
        <v>2043</v>
      </c>
      <c r="B1558" s="59">
        <v>44450</v>
      </c>
      <c r="C1558" s="60" t="s">
        <v>2044</v>
      </c>
      <c r="D1558" s="92" t="s">
        <v>669</v>
      </c>
      <c r="E1558" s="58" t="str">
        <f t="shared" si="156"/>
        <v>Morne</v>
      </c>
      <c r="F1558" s="58" t="str">
        <f t="shared" si="157"/>
        <v>Janse v Rensburg</v>
      </c>
      <c r="G1558" s="58" t="str">
        <f t="shared" si="158"/>
        <v>Men Veteran</v>
      </c>
      <c r="H1558" s="58" t="str">
        <f t="shared" si="159"/>
        <v>Walvis Bay</v>
      </c>
      <c r="I1558" s="92"/>
      <c r="J1558" s="92" t="s">
        <v>1355</v>
      </c>
      <c r="K1558" s="92">
        <v>141</v>
      </c>
      <c r="L1558" s="91">
        <f t="shared" si="160"/>
        <v>14.1</v>
      </c>
      <c r="M1558" s="91">
        <f t="shared" si="161"/>
        <v>14.1</v>
      </c>
    </row>
    <row r="1559" spans="1:13" x14ac:dyDescent="0.2">
      <c r="A1559" s="60" t="s">
        <v>2043</v>
      </c>
      <c r="B1559" s="59">
        <v>44450</v>
      </c>
      <c r="C1559" s="60" t="s">
        <v>2044</v>
      </c>
      <c r="D1559" s="92" t="s">
        <v>1022</v>
      </c>
      <c r="E1559" s="58" t="str">
        <f t="shared" si="156"/>
        <v>Eduard</v>
      </c>
      <c r="F1559" s="58" t="str">
        <f t="shared" si="157"/>
        <v>Janse v Rensburg</v>
      </c>
      <c r="G1559" s="58" t="str">
        <f t="shared" si="158"/>
        <v>Men U/21</v>
      </c>
      <c r="H1559" s="58" t="str">
        <f t="shared" si="159"/>
        <v>Walvis Bay</v>
      </c>
      <c r="I1559" s="92"/>
      <c r="J1559" s="92"/>
      <c r="K1559" s="92"/>
      <c r="L1559" s="91" t="str">
        <f t="shared" si="160"/>
        <v/>
      </c>
      <c r="M1559" s="91" t="str">
        <f t="shared" si="161"/>
        <v/>
      </c>
    </row>
    <row r="1560" spans="1:13" x14ac:dyDescent="0.2">
      <c r="A1560" s="60" t="s">
        <v>2043</v>
      </c>
      <c r="B1560" s="59">
        <v>44450</v>
      </c>
      <c r="C1560" s="60" t="s">
        <v>2044</v>
      </c>
      <c r="D1560" s="92" t="s">
        <v>600</v>
      </c>
      <c r="E1560" s="58" t="str">
        <f t="shared" ref="E1560:E1593" si="162">IF(D1560="","",VLOOKUP(D1560,Master,3,FALSE))</f>
        <v>Werner</v>
      </c>
      <c r="F1560" s="58" t="str">
        <f t="shared" ref="F1560:F1593" si="163">IF(D1560="","",VLOOKUP(D1560,Master,4,FALSE))</f>
        <v>Van Riet</v>
      </c>
      <c r="G1560" s="58" t="str">
        <f t="shared" ref="G1560:G1593" si="164">IF(D1560="","",VLOOKUP(D1560,Master,5,FALSE))</f>
        <v>Men Veteran</v>
      </c>
      <c r="H1560" s="58" t="str">
        <f t="shared" ref="H1560:H1593" si="165">IF(D1560="","",VLOOKUP(D1560,Master,2,FALSE))</f>
        <v>Walvis Bay</v>
      </c>
      <c r="I1560" s="92"/>
      <c r="J1560" s="92" t="s">
        <v>1355</v>
      </c>
      <c r="K1560" s="92">
        <v>160</v>
      </c>
      <c r="L1560" s="91">
        <f t="shared" ref="L1560:L1591" si="166">IF(K1560="","",IF(I1560="",ROUND(HLOOKUP(J1560,kgList,K1560,FALSE),1),ROUND(HLOOKUP(I1560,kgList,K1560,FALSE),1)))</f>
        <v>21.7</v>
      </c>
      <c r="M1560" s="91">
        <f t="shared" ref="M1560:M1591" si="167">IF(L1560="","",IF(COUNTA(I1560:J1560)&gt;1,"Edible or Inedible",IF(COUNTA(I1560)=1,L1560*1,IF(COUNTA(J1560)=1,L1560*1,"ERROR"))))</f>
        <v>21.7</v>
      </c>
    </row>
    <row r="1561" spans="1:13" x14ac:dyDescent="0.2">
      <c r="A1561" s="60" t="s">
        <v>2043</v>
      </c>
      <c r="B1561" s="59">
        <v>44450</v>
      </c>
      <c r="C1561" s="60" t="s">
        <v>2044</v>
      </c>
      <c r="D1561" s="92" t="s">
        <v>838</v>
      </c>
      <c r="E1561" s="58" t="str">
        <f t="shared" si="162"/>
        <v>Morne</v>
      </c>
      <c r="F1561" s="58" t="str">
        <f t="shared" si="163"/>
        <v>Hugo</v>
      </c>
      <c r="G1561" s="58" t="str">
        <f t="shared" si="164"/>
        <v>Men Veteran</v>
      </c>
      <c r="H1561" s="58" t="str">
        <f t="shared" si="165"/>
        <v>Walvis Bay</v>
      </c>
      <c r="I1561" s="92"/>
      <c r="J1561" s="92" t="s">
        <v>1356</v>
      </c>
      <c r="K1561" s="92">
        <v>131</v>
      </c>
      <c r="L1561" s="91">
        <f t="shared" si="166"/>
        <v>9.5</v>
      </c>
      <c r="M1561" s="91">
        <f t="shared" si="167"/>
        <v>9.5</v>
      </c>
    </row>
    <row r="1562" spans="1:13" x14ac:dyDescent="0.2">
      <c r="A1562" s="60" t="s">
        <v>2043</v>
      </c>
      <c r="B1562" s="59">
        <v>44450</v>
      </c>
      <c r="C1562" s="60" t="s">
        <v>2044</v>
      </c>
      <c r="D1562" s="92" t="s">
        <v>1824</v>
      </c>
      <c r="E1562" s="58" t="str">
        <f t="shared" si="162"/>
        <v>Andre</v>
      </c>
      <c r="F1562" s="58" t="str">
        <f t="shared" si="163"/>
        <v>Bezuidehout</v>
      </c>
      <c r="G1562" s="58" t="str">
        <f t="shared" si="164"/>
        <v>Men Master</v>
      </c>
      <c r="H1562" s="58" t="str">
        <f t="shared" si="165"/>
        <v>Walvis Bay</v>
      </c>
      <c r="I1562" s="92"/>
      <c r="J1562" s="92" t="s">
        <v>1356</v>
      </c>
      <c r="K1562" s="92">
        <v>88</v>
      </c>
      <c r="L1562" s="91">
        <f t="shared" si="166"/>
        <v>2.4</v>
      </c>
      <c r="M1562" s="91">
        <f t="shared" si="167"/>
        <v>2.4</v>
      </c>
    </row>
    <row r="1563" spans="1:13" x14ac:dyDescent="0.2">
      <c r="A1563" s="60" t="s">
        <v>2043</v>
      </c>
      <c r="B1563" s="59">
        <v>44450</v>
      </c>
      <c r="C1563" s="60" t="s">
        <v>2044</v>
      </c>
      <c r="D1563" s="92" t="s">
        <v>1656</v>
      </c>
      <c r="E1563" s="58" t="str">
        <f t="shared" si="162"/>
        <v>Breggie</v>
      </c>
      <c r="F1563" s="58" t="str">
        <f t="shared" si="163"/>
        <v>Ferreira</v>
      </c>
      <c r="G1563" s="58" t="str">
        <f t="shared" si="164"/>
        <v>Ladies Master</v>
      </c>
      <c r="H1563" s="58" t="str">
        <f t="shared" si="165"/>
        <v>Walvis Bay</v>
      </c>
      <c r="I1563" s="92"/>
      <c r="J1563" s="92" t="s">
        <v>1355</v>
      </c>
      <c r="K1563" s="92">
        <v>146</v>
      </c>
      <c r="L1563" s="91">
        <f t="shared" si="166"/>
        <v>15.9</v>
      </c>
      <c r="M1563" s="91">
        <f t="shared" si="167"/>
        <v>15.9</v>
      </c>
    </row>
    <row r="1564" spans="1:13" x14ac:dyDescent="0.2">
      <c r="A1564" s="60" t="s">
        <v>2043</v>
      </c>
      <c r="B1564" s="59">
        <v>44450</v>
      </c>
      <c r="C1564" s="60" t="s">
        <v>2044</v>
      </c>
      <c r="D1564" s="92" t="s">
        <v>1400</v>
      </c>
      <c r="E1564" s="58" t="str">
        <f t="shared" si="162"/>
        <v>Frikkie</v>
      </c>
      <c r="F1564" s="58" t="str">
        <f t="shared" si="163"/>
        <v>Ferreira</v>
      </c>
      <c r="G1564" s="58" t="str">
        <f t="shared" si="164"/>
        <v>Men Master</v>
      </c>
      <c r="H1564" s="58" t="str">
        <f t="shared" si="165"/>
        <v>Walvis Bay</v>
      </c>
      <c r="I1564" s="92"/>
      <c r="J1564" s="92" t="s">
        <v>1355</v>
      </c>
      <c r="K1564" s="92">
        <v>112</v>
      </c>
      <c r="L1564" s="91">
        <f t="shared" si="166"/>
        <v>6.4</v>
      </c>
      <c r="M1564" s="91">
        <f t="shared" si="167"/>
        <v>6.4</v>
      </c>
    </row>
    <row r="1565" spans="1:13" x14ac:dyDescent="0.2">
      <c r="A1565" s="60" t="s">
        <v>2043</v>
      </c>
      <c r="B1565" s="59">
        <v>44450</v>
      </c>
      <c r="C1565" s="60" t="s">
        <v>2044</v>
      </c>
      <c r="D1565" s="92" t="s">
        <v>1400</v>
      </c>
      <c r="E1565" s="58" t="str">
        <f t="shared" si="162"/>
        <v>Frikkie</v>
      </c>
      <c r="F1565" s="58" t="str">
        <f t="shared" si="163"/>
        <v>Ferreira</v>
      </c>
      <c r="G1565" s="58" t="str">
        <f t="shared" si="164"/>
        <v>Men Master</v>
      </c>
      <c r="H1565" s="58" t="str">
        <f t="shared" si="165"/>
        <v>Walvis Bay</v>
      </c>
      <c r="I1565" s="92"/>
      <c r="J1565" s="92" t="s">
        <v>1355</v>
      </c>
      <c r="K1565" s="92">
        <v>94</v>
      </c>
      <c r="L1565" s="91">
        <f t="shared" si="166"/>
        <v>3.5</v>
      </c>
      <c r="M1565" s="91">
        <f t="shared" si="167"/>
        <v>3.5</v>
      </c>
    </row>
    <row r="1566" spans="1:13" x14ac:dyDescent="0.2">
      <c r="A1566" s="60" t="s">
        <v>2043</v>
      </c>
      <c r="B1566" s="59">
        <v>44450</v>
      </c>
      <c r="C1566" s="60" t="s">
        <v>2044</v>
      </c>
      <c r="D1566" s="92" t="s">
        <v>713</v>
      </c>
      <c r="E1566" s="58" t="str">
        <f t="shared" si="162"/>
        <v>Elrico</v>
      </c>
      <c r="F1566" s="58" t="str">
        <f t="shared" si="163"/>
        <v>Janse v Rensburg</v>
      </c>
      <c r="G1566" s="58" t="str">
        <f t="shared" si="164"/>
        <v>Men Veteran</v>
      </c>
      <c r="H1566" s="58" t="str">
        <f t="shared" si="165"/>
        <v>Walvis Bay</v>
      </c>
      <c r="I1566" s="92"/>
      <c r="J1566" s="92" t="s">
        <v>1355</v>
      </c>
      <c r="K1566" s="92">
        <v>116</v>
      </c>
      <c r="L1566" s="91">
        <f t="shared" si="166"/>
        <v>7.2</v>
      </c>
      <c r="M1566" s="91">
        <f t="shared" si="167"/>
        <v>7.2</v>
      </c>
    </row>
    <row r="1567" spans="1:13" x14ac:dyDescent="0.2">
      <c r="A1567" s="60" t="s">
        <v>2043</v>
      </c>
      <c r="B1567" s="59">
        <v>44450</v>
      </c>
      <c r="C1567" s="60" t="s">
        <v>2044</v>
      </c>
      <c r="D1567" s="92" t="s">
        <v>707</v>
      </c>
      <c r="E1567" s="58" t="str">
        <f t="shared" si="162"/>
        <v>Ettienne</v>
      </c>
      <c r="F1567" s="58" t="str">
        <f t="shared" si="163"/>
        <v>Erasmus</v>
      </c>
      <c r="G1567" s="58" t="str">
        <f t="shared" si="164"/>
        <v>Men Veteran</v>
      </c>
      <c r="H1567" s="58" t="str">
        <f t="shared" si="165"/>
        <v>xOkahandja</v>
      </c>
      <c r="I1567" s="92"/>
      <c r="J1567" s="92"/>
      <c r="K1567" s="92"/>
      <c r="L1567" s="91" t="str">
        <f t="shared" si="166"/>
        <v/>
      </c>
      <c r="M1567" s="91" t="str">
        <f t="shared" si="167"/>
        <v/>
      </c>
    </row>
    <row r="1568" spans="1:13" x14ac:dyDescent="0.2">
      <c r="A1568" s="60" t="s">
        <v>2043</v>
      </c>
      <c r="B1568" s="59">
        <v>44450</v>
      </c>
      <c r="C1568" s="60" t="s">
        <v>2044</v>
      </c>
      <c r="D1568" s="92" t="s">
        <v>657</v>
      </c>
      <c r="E1568" s="58" t="str">
        <f t="shared" si="162"/>
        <v>Gerrit</v>
      </c>
      <c r="F1568" s="58" t="str">
        <f t="shared" si="163"/>
        <v>Viljoen</v>
      </c>
      <c r="G1568" s="58" t="str">
        <f t="shared" si="164"/>
        <v>Men Grand Masters</v>
      </c>
      <c r="H1568" s="58" t="str">
        <f t="shared" si="165"/>
        <v>Okahandja</v>
      </c>
      <c r="I1568" s="92"/>
      <c r="J1568" s="92"/>
      <c r="K1568" s="92"/>
      <c r="L1568" s="91" t="str">
        <f t="shared" si="166"/>
        <v/>
      </c>
      <c r="M1568" s="91" t="str">
        <f t="shared" si="167"/>
        <v/>
      </c>
    </row>
    <row r="1569" spans="1:13" x14ac:dyDescent="0.2">
      <c r="A1569" s="60" t="s">
        <v>2043</v>
      </c>
      <c r="B1569" s="59">
        <v>44450</v>
      </c>
      <c r="C1569" s="60" t="s">
        <v>2044</v>
      </c>
      <c r="D1569" s="92" t="s">
        <v>612</v>
      </c>
      <c r="E1569" s="58" t="str">
        <f t="shared" si="162"/>
        <v>Danie</v>
      </c>
      <c r="F1569" s="58" t="str">
        <f t="shared" si="163"/>
        <v>Van Zyl</v>
      </c>
      <c r="G1569" s="58" t="str">
        <f t="shared" si="164"/>
        <v>Men Veteran</v>
      </c>
      <c r="H1569" s="58" t="str">
        <f t="shared" si="165"/>
        <v>Okahandja</v>
      </c>
      <c r="I1569" s="92"/>
      <c r="J1569" s="92" t="s">
        <v>1354</v>
      </c>
      <c r="K1569" s="92">
        <v>164</v>
      </c>
      <c r="L1569" s="91">
        <f t="shared" si="166"/>
        <v>60.7</v>
      </c>
      <c r="M1569" s="91">
        <f t="shared" si="167"/>
        <v>60.7</v>
      </c>
    </row>
    <row r="1570" spans="1:13" x14ac:dyDescent="0.2">
      <c r="A1570" s="60" t="s">
        <v>2043</v>
      </c>
      <c r="B1570" s="59">
        <v>44450</v>
      </c>
      <c r="C1570" s="60" t="s">
        <v>2044</v>
      </c>
      <c r="D1570" s="92" t="s">
        <v>1409</v>
      </c>
      <c r="E1570" s="58" t="str">
        <f t="shared" si="162"/>
        <v>Jacques</v>
      </c>
      <c r="F1570" s="58" t="str">
        <f t="shared" si="163"/>
        <v>Joubert</v>
      </c>
      <c r="G1570" s="58" t="str">
        <f t="shared" si="164"/>
        <v>Men Master</v>
      </c>
      <c r="H1570" s="58" t="str">
        <f t="shared" si="165"/>
        <v>Okahandja</v>
      </c>
      <c r="I1570" s="92"/>
      <c r="J1570" s="92"/>
      <c r="K1570" s="92"/>
      <c r="L1570" s="91" t="str">
        <f t="shared" si="166"/>
        <v/>
      </c>
      <c r="M1570" s="91" t="str">
        <f t="shared" si="167"/>
        <v/>
      </c>
    </row>
    <row r="1571" spans="1:13" x14ac:dyDescent="0.2">
      <c r="A1571" s="60" t="s">
        <v>2043</v>
      </c>
      <c r="B1571" s="59">
        <v>44450</v>
      </c>
      <c r="C1571" s="60" t="s">
        <v>2044</v>
      </c>
      <c r="D1571" s="92" t="s">
        <v>892</v>
      </c>
      <c r="E1571" s="58" t="str">
        <f t="shared" si="162"/>
        <v>Renate</v>
      </c>
      <c r="F1571" s="58" t="str">
        <f t="shared" si="163"/>
        <v>Gruttemeyer</v>
      </c>
      <c r="G1571" s="58" t="str">
        <f t="shared" si="164"/>
        <v>Ladies Master</v>
      </c>
      <c r="H1571" s="58" t="str">
        <f t="shared" si="165"/>
        <v>Okahandja</v>
      </c>
      <c r="I1571" s="92" t="s">
        <v>22</v>
      </c>
      <c r="J1571" s="92"/>
      <c r="K1571" s="92">
        <v>39</v>
      </c>
      <c r="L1571" s="91">
        <f t="shared" si="166"/>
        <v>0.8</v>
      </c>
      <c r="M1571" s="91">
        <f t="shared" si="167"/>
        <v>0.8</v>
      </c>
    </row>
    <row r="1572" spans="1:13" x14ac:dyDescent="0.2">
      <c r="A1572" s="60" t="s">
        <v>2043</v>
      </c>
      <c r="B1572" s="59">
        <v>44450</v>
      </c>
      <c r="C1572" s="60" t="s">
        <v>2044</v>
      </c>
      <c r="D1572" s="92" t="s">
        <v>599</v>
      </c>
      <c r="E1572" s="58" t="str">
        <f t="shared" si="162"/>
        <v>JJ</v>
      </c>
      <c r="F1572" s="58" t="str">
        <f t="shared" si="163"/>
        <v>Joubert</v>
      </c>
      <c r="G1572" s="58" t="str">
        <f t="shared" si="164"/>
        <v>Men U/21</v>
      </c>
      <c r="H1572" s="58" t="str">
        <f t="shared" si="165"/>
        <v>xOkahandja</v>
      </c>
      <c r="I1572" s="92"/>
      <c r="J1572" s="92"/>
      <c r="K1572" s="92"/>
      <c r="L1572" s="91" t="str">
        <f t="shared" si="166"/>
        <v/>
      </c>
      <c r="M1572" s="91" t="str">
        <f t="shared" si="167"/>
        <v/>
      </c>
    </row>
    <row r="1573" spans="1:13" x14ac:dyDescent="0.2">
      <c r="A1573" s="60" t="s">
        <v>2043</v>
      </c>
      <c r="B1573" s="59">
        <v>44450</v>
      </c>
      <c r="C1573" s="60" t="s">
        <v>2044</v>
      </c>
      <c r="D1573" s="92" t="s">
        <v>1180</v>
      </c>
      <c r="E1573" s="58" t="str">
        <f t="shared" si="162"/>
        <v>Christo</v>
      </c>
      <c r="F1573" s="58" t="str">
        <f t="shared" si="163"/>
        <v>Senekal</v>
      </c>
      <c r="G1573" s="58" t="str">
        <f t="shared" si="164"/>
        <v>Men Senior</v>
      </c>
      <c r="H1573" s="58" t="str">
        <f t="shared" si="165"/>
        <v>Okahandja</v>
      </c>
      <c r="I1573" s="92"/>
      <c r="J1573" s="92" t="s">
        <v>1355</v>
      </c>
      <c r="K1573" s="92">
        <v>122</v>
      </c>
      <c r="L1573" s="91">
        <f t="shared" si="166"/>
        <v>8.6</v>
      </c>
      <c r="M1573" s="91">
        <f t="shared" si="167"/>
        <v>8.6</v>
      </c>
    </row>
    <row r="1574" spans="1:13" x14ac:dyDescent="0.2">
      <c r="A1574" s="60" t="s">
        <v>2043</v>
      </c>
      <c r="B1574" s="59">
        <v>44450</v>
      </c>
      <c r="C1574" s="60" t="s">
        <v>2044</v>
      </c>
      <c r="D1574" s="92" t="s">
        <v>1426</v>
      </c>
      <c r="E1574" s="58" t="str">
        <f t="shared" si="162"/>
        <v>Johan Spyker</v>
      </c>
      <c r="F1574" s="58" t="str">
        <f t="shared" si="163"/>
        <v>Kotze</v>
      </c>
      <c r="G1574" s="58" t="str">
        <f t="shared" si="164"/>
        <v>Men Senior</v>
      </c>
      <c r="H1574" s="58" t="str">
        <f t="shared" si="165"/>
        <v>Okahandja</v>
      </c>
      <c r="I1574" s="92"/>
      <c r="J1574" s="92" t="s">
        <v>1355</v>
      </c>
      <c r="K1574" s="92">
        <v>100</v>
      </c>
      <c r="L1574" s="91">
        <f t="shared" si="166"/>
        <v>4.3</v>
      </c>
      <c r="M1574" s="91">
        <f t="shared" si="167"/>
        <v>4.3</v>
      </c>
    </row>
    <row r="1575" spans="1:13" x14ac:dyDescent="0.2">
      <c r="A1575" s="60" t="s">
        <v>2043</v>
      </c>
      <c r="B1575" s="59">
        <v>44450</v>
      </c>
      <c r="C1575" s="60" t="s">
        <v>2044</v>
      </c>
      <c r="D1575" s="92" t="s">
        <v>1426</v>
      </c>
      <c r="E1575" s="58" t="str">
        <f t="shared" si="162"/>
        <v>Johan Spyker</v>
      </c>
      <c r="F1575" s="58" t="str">
        <f t="shared" si="163"/>
        <v>Kotze</v>
      </c>
      <c r="G1575" s="58" t="str">
        <f t="shared" si="164"/>
        <v>Men Senior</v>
      </c>
      <c r="H1575" s="58" t="str">
        <f t="shared" si="165"/>
        <v>Okahandja</v>
      </c>
      <c r="I1575" s="92"/>
      <c r="J1575" s="92" t="s">
        <v>1355</v>
      </c>
      <c r="K1575" s="92">
        <v>161</v>
      </c>
      <c r="L1575" s="91">
        <f t="shared" si="166"/>
        <v>22.2</v>
      </c>
      <c r="M1575" s="91">
        <f t="shared" si="167"/>
        <v>22.2</v>
      </c>
    </row>
    <row r="1576" spans="1:13" x14ac:dyDescent="0.2">
      <c r="A1576" s="60" t="s">
        <v>2043</v>
      </c>
      <c r="B1576" s="59">
        <v>44450</v>
      </c>
      <c r="C1576" s="60" t="s">
        <v>2044</v>
      </c>
      <c r="D1576" s="92" t="s">
        <v>1426</v>
      </c>
      <c r="E1576" s="58" t="str">
        <f t="shared" si="162"/>
        <v>Johan Spyker</v>
      </c>
      <c r="F1576" s="58" t="str">
        <f t="shared" si="163"/>
        <v>Kotze</v>
      </c>
      <c r="G1576" s="58" t="str">
        <f t="shared" si="164"/>
        <v>Men Senior</v>
      </c>
      <c r="H1576" s="58" t="str">
        <f t="shared" si="165"/>
        <v>Okahandja</v>
      </c>
      <c r="I1576" s="92"/>
      <c r="J1576" s="92" t="s">
        <v>1355</v>
      </c>
      <c r="K1576" s="92">
        <v>150</v>
      </c>
      <c r="L1576" s="91">
        <f t="shared" si="166"/>
        <v>17.399999999999999</v>
      </c>
      <c r="M1576" s="91">
        <f t="shared" si="167"/>
        <v>17.399999999999999</v>
      </c>
    </row>
    <row r="1577" spans="1:13" x14ac:dyDescent="0.2">
      <c r="A1577" s="60" t="s">
        <v>2043</v>
      </c>
      <c r="B1577" s="59">
        <v>44450</v>
      </c>
      <c r="C1577" s="60" t="s">
        <v>2044</v>
      </c>
      <c r="D1577" s="92" t="s">
        <v>1426</v>
      </c>
      <c r="E1577" s="58" t="str">
        <f t="shared" si="162"/>
        <v>Johan Spyker</v>
      </c>
      <c r="F1577" s="58" t="str">
        <f t="shared" si="163"/>
        <v>Kotze</v>
      </c>
      <c r="G1577" s="58" t="str">
        <f t="shared" si="164"/>
        <v>Men Senior</v>
      </c>
      <c r="H1577" s="58" t="str">
        <f t="shared" si="165"/>
        <v>Okahandja</v>
      </c>
      <c r="I1577" s="92"/>
      <c r="J1577" s="92" t="s">
        <v>1355</v>
      </c>
      <c r="K1577" s="92">
        <v>135</v>
      </c>
      <c r="L1577" s="91">
        <f t="shared" si="166"/>
        <v>12.1</v>
      </c>
      <c r="M1577" s="91">
        <f t="shared" si="167"/>
        <v>12.1</v>
      </c>
    </row>
    <row r="1578" spans="1:13" x14ac:dyDescent="0.2">
      <c r="A1578" s="60" t="s">
        <v>2043</v>
      </c>
      <c r="B1578" s="59">
        <v>44450</v>
      </c>
      <c r="C1578" s="60" t="s">
        <v>2044</v>
      </c>
      <c r="D1578" s="92" t="s">
        <v>1426</v>
      </c>
      <c r="E1578" s="58" t="str">
        <f t="shared" si="162"/>
        <v>Johan Spyker</v>
      </c>
      <c r="F1578" s="58" t="str">
        <f t="shared" si="163"/>
        <v>Kotze</v>
      </c>
      <c r="G1578" s="58" t="str">
        <f t="shared" si="164"/>
        <v>Men Senior</v>
      </c>
      <c r="H1578" s="58" t="str">
        <f t="shared" si="165"/>
        <v>Okahandja</v>
      </c>
      <c r="I1578" s="92"/>
      <c r="J1578" s="92" t="s">
        <v>1355</v>
      </c>
      <c r="K1578" s="92">
        <v>161</v>
      </c>
      <c r="L1578" s="91">
        <f t="shared" si="166"/>
        <v>22.2</v>
      </c>
      <c r="M1578" s="91">
        <f t="shared" si="167"/>
        <v>22.2</v>
      </c>
    </row>
    <row r="1579" spans="1:13" x14ac:dyDescent="0.2">
      <c r="A1579" s="60" t="s">
        <v>2043</v>
      </c>
      <c r="B1579" s="59">
        <v>44450</v>
      </c>
      <c r="C1579" s="60" t="s">
        <v>2044</v>
      </c>
      <c r="D1579" s="92" t="s">
        <v>1426</v>
      </c>
      <c r="E1579" s="58" t="str">
        <f t="shared" si="162"/>
        <v>Johan Spyker</v>
      </c>
      <c r="F1579" s="58" t="str">
        <f t="shared" si="163"/>
        <v>Kotze</v>
      </c>
      <c r="G1579" s="58" t="str">
        <f t="shared" si="164"/>
        <v>Men Senior</v>
      </c>
      <c r="H1579" s="58" t="str">
        <f t="shared" si="165"/>
        <v>Okahandja</v>
      </c>
      <c r="I1579" s="92"/>
      <c r="J1579" s="92" t="s">
        <v>1355</v>
      </c>
      <c r="K1579" s="92">
        <v>111</v>
      </c>
      <c r="L1579" s="91">
        <f t="shared" si="166"/>
        <v>6.2</v>
      </c>
      <c r="M1579" s="91">
        <f t="shared" si="167"/>
        <v>6.2</v>
      </c>
    </row>
    <row r="1580" spans="1:13" x14ac:dyDescent="0.2">
      <c r="A1580" s="60" t="s">
        <v>2043</v>
      </c>
      <c r="B1580" s="59">
        <v>44450</v>
      </c>
      <c r="C1580" s="60" t="s">
        <v>2044</v>
      </c>
      <c r="D1580" s="92" t="s">
        <v>1426</v>
      </c>
      <c r="E1580" s="58" t="str">
        <f t="shared" si="162"/>
        <v>Johan Spyker</v>
      </c>
      <c r="F1580" s="58" t="str">
        <f t="shared" si="163"/>
        <v>Kotze</v>
      </c>
      <c r="G1580" s="58" t="str">
        <f t="shared" si="164"/>
        <v>Men Senior</v>
      </c>
      <c r="H1580" s="58" t="str">
        <f t="shared" si="165"/>
        <v>Okahandja</v>
      </c>
      <c r="I1580" s="92"/>
      <c r="J1580" s="92" t="s">
        <v>1355</v>
      </c>
      <c r="K1580" s="92">
        <v>154</v>
      </c>
      <c r="L1580" s="91">
        <f t="shared" si="166"/>
        <v>19.100000000000001</v>
      </c>
      <c r="M1580" s="91">
        <f t="shared" si="167"/>
        <v>19.100000000000001</v>
      </c>
    </row>
    <row r="1581" spans="1:13" x14ac:dyDescent="0.2">
      <c r="A1581" s="60" t="s">
        <v>2043</v>
      </c>
      <c r="B1581" s="59">
        <v>44450</v>
      </c>
      <c r="C1581" s="60" t="s">
        <v>2044</v>
      </c>
      <c r="D1581" s="92" t="s">
        <v>754</v>
      </c>
      <c r="E1581" s="58" t="str">
        <f t="shared" si="162"/>
        <v>Heiko</v>
      </c>
      <c r="F1581" s="58" t="str">
        <f t="shared" si="163"/>
        <v>Doll</v>
      </c>
      <c r="G1581" s="58" t="str">
        <f t="shared" si="164"/>
        <v>Men Veteran</v>
      </c>
      <c r="H1581" s="58" t="str">
        <f t="shared" si="165"/>
        <v>Okahandja</v>
      </c>
      <c r="I1581" s="92"/>
      <c r="J1581" s="92" t="s">
        <v>1354</v>
      </c>
      <c r="K1581" s="92">
        <v>128</v>
      </c>
      <c r="L1581" s="91">
        <f t="shared" si="166"/>
        <v>26.9</v>
      </c>
      <c r="M1581" s="91">
        <f t="shared" si="167"/>
        <v>26.9</v>
      </c>
    </row>
    <row r="1582" spans="1:13" x14ac:dyDescent="0.2">
      <c r="A1582" s="60" t="s">
        <v>2043</v>
      </c>
      <c r="B1582" s="59">
        <v>44450</v>
      </c>
      <c r="C1582" s="60" t="s">
        <v>2044</v>
      </c>
      <c r="D1582" s="92" t="s">
        <v>770</v>
      </c>
      <c r="E1582" s="58" t="str">
        <f t="shared" si="162"/>
        <v>Johan</v>
      </c>
      <c r="F1582" s="58" t="str">
        <f t="shared" si="163"/>
        <v>Faber</v>
      </c>
      <c r="G1582" s="58" t="str">
        <f t="shared" si="164"/>
        <v>Men Senior</v>
      </c>
      <c r="H1582" s="58" t="str">
        <f t="shared" si="165"/>
        <v>xOkahandja</v>
      </c>
      <c r="I1582" s="92"/>
      <c r="J1582" s="92"/>
      <c r="K1582" s="92"/>
      <c r="L1582" s="91" t="str">
        <f t="shared" si="166"/>
        <v/>
      </c>
      <c r="M1582" s="91" t="str">
        <f t="shared" si="167"/>
        <v/>
      </c>
    </row>
    <row r="1583" spans="1:13" x14ac:dyDescent="0.2">
      <c r="A1583" s="60" t="s">
        <v>2043</v>
      </c>
      <c r="B1583" s="59">
        <v>44450</v>
      </c>
      <c r="C1583" s="60" t="s">
        <v>2044</v>
      </c>
      <c r="D1583" s="92" t="s">
        <v>777</v>
      </c>
      <c r="E1583" s="58" t="str">
        <f t="shared" si="162"/>
        <v>Kassie</v>
      </c>
      <c r="F1583" s="58" t="str">
        <f t="shared" si="163"/>
        <v>Caspers</v>
      </c>
      <c r="G1583" s="58" t="str">
        <f t="shared" si="164"/>
        <v>Men Veteran</v>
      </c>
      <c r="H1583" s="58" t="str">
        <f t="shared" si="165"/>
        <v>xOkahandja</v>
      </c>
      <c r="I1583" s="92"/>
      <c r="J1583" s="92" t="s">
        <v>1355</v>
      </c>
      <c r="K1583" s="92">
        <v>140</v>
      </c>
      <c r="L1583" s="91">
        <f t="shared" si="166"/>
        <v>13.7</v>
      </c>
      <c r="M1583" s="91">
        <f t="shared" si="167"/>
        <v>13.7</v>
      </c>
    </row>
    <row r="1584" spans="1:13" x14ac:dyDescent="0.2">
      <c r="A1584" s="60" t="s">
        <v>2043</v>
      </c>
      <c r="B1584" s="59">
        <v>44450</v>
      </c>
      <c r="C1584" s="60" t="s">
        <v>2044</v>
      </c>
      <c r="D1584" s="92" t="s">
        <v>1600</v>
      </c>
      <c r="E1584" s="58" t="str">
        <f t="shared" si="162"/>
        <v>Tinus</v>
      </c>
      <c r="F1584" s="58" t="str">
        <f t="shared" si="163"/>
        <v>Du Plessis</v>
      </c>
      <c r="G1584" s="58" t="str">
        <f t="shared" si="164"/>
        <v>Men Senior</v>
      </c>
      <c r="H1584" s="58" t="str">
        <f t="shared" si="165"/>
        <v>Okahandja</v>
      </c>
      <c r="I1584" s="92"/>
      <c r="J1584" s="92" t="s">
        <v>1355</v>
      </c>
      <c r="K1584" s="92">
        <v>129</v>
      </c>
      <c r="L1584" s="91">
        <f t="shared" si="166"/>
        <v>10.4</v>
      </c>
      <c r="M1584" s="91">
        <f t="shared" si="167"/>
        <v>10.4</v>
      </c>
    </row>
    <row r="1585" spans="1:13" x14ac:dyDescent="0.2">
      <c r="A1585" s="60" t="s">
        <v>2043</v>
      </c>
      <c r="B1585" s="59">
        <v>44450</v>
      </c>
      <c r="C1585" s="60" t="s">
        <v>2044</v>
      </c>
      <c r="D1585" s="92" t="s">
        <v>1800</v>
      </c>
      <c r="E1585" s="58" t="str">
        <f t="shared" si="162"/>
        <v>Eugene</v>
      </c>
      <c r="F1585" s="58" t="str">
        <f t="shared" si="163"/>
        <v>Rautenbach</v>
      </c>
      <c r="G1585" s="58" t="str">
        <f t="shared" si="164"/>
        <v>Men Senior</v>
      </c>
      <c r="H1585" s="58" t="str">
        <f t="shared" si="165"/>
        <v>Okahandja</v>
      </c>
      <c r="I1585" s="92"/>
      <c r="J1585" s="92" t="s">
        <v>1355</v>
      </c>
      <c r="K1585" s="92">
        <v>157</v>
      </c>
      <c r="L1585" s="91">
        <f t="shared" si="166"/>
        <v>20.399999999999999</v>
      </c>
      <c r="M1585" s="91">
        <f t="shared" si="167"/>
        <v>20.399999999999999</v>
      </c>
    </row>
    <row r="1586" spans="1:13" x14ac:dyDescent="0.2">
      <c r="A1586" s="60" t="s">
        <v>2043</v>
      </c>
      <c r="B1586" s="59">
        <v>44450</v>
      </c>
      <c r="C1586" s="60" t="s">
        <v>2044</v>
      </c>
      <c r="D1586" s="92" t="s">
        <v>1714</v>
      </c>
      <c r="E1586" s="58" t="str">
        <f t="shared" si="162"/>
        <v>Danie</v>
      </c>
      <c r="F1586" s="58" t="str">
        <f t="shared" si="163"/>
        <v>Van Wyk</v>
      </c>
      <c r="G1586" s="58" t="str">
        <f t="shared" si="164"/>
        <v>Men Senior</v>
      </c>
      <c r="H1586" s="58" t="str">
        <f t="shared" si="165"/>
        <v>Okahandja</v>
      </c>
      <c r="I1586" s="92"/>
      <c r="J1586" s="92"/>
      <c r="K1586" s="92"/>
      <c r="L1586" s="91" t="str">
        <f t="shared" si="166"/>
        <v/>
      </c>
      <c r="M1586" s="91" t="str">
        <f t="shared" si="167"/>
        <v/>
      </c>
    </row>
    <row r="1587" spans="1:13" x14ac:dyDescent="0.2">
      <c r="A1587" s="60" t="s">
        <v>2043</v>
      </c>
      <c r="B1587" s="59">
        <v>44450</v>
      </c>
      <c r="C1587" s="60" t="s">
        <v>2044</v>
      </c>
      <c r="D1587" s="92" t="s">
        <v>1000</v>
      </c>
      <c r="E1587" s="58" t="str">
        <f t="shared" si="162"/>
        <v>Johan</v>
      </c>
      <c r="F1587" s="58" t="str">
        <f t="shared" si="163"/>
        <v>Herbst</v>
      </c>
      <c r="G1587" s="58" t="str">
        <f t="shared" si="164"/>
        <v>Men Veteran</v>
      </c>
      <c r="H1587" s="58" t="str">
        <f t="shared" si="165"/>
        <v>Okahandja</v>
      </c>
      <c r="I1587" s="92"/>
      <c r="J1587" s="92" t="s">
        <v>8</v>
      </c>
      <c r="K1587" s="92">
        <v>63</v>
      </c>
      <c r="L1587" s="91">
        <f t="shared" si="166"/>
        <v>2</v>
      </c>
      <c r="M1587" s="91">
        <f t="shared" si="167"/>
        <v>2</v>
      </c>
    </row>
    <row r="1588" spans="1:13" x14ac:dyDescent="0.2">
      <c r="A1588" s="60" t="s">
        <v>2043</v>
      </c>
      <c r="B1588" s="59">
        <v>44450</v>
      </c>
      <c r="C1588" s="60" t="s">
        <v>2044</v>
      </c>
      <c r="D1588" s="92" t="s">
        <v>1801</v>
      </c>
      <c r="E1588" s="58" t="str">
        <f t="shared" si="162"/>
        <v>Heiko Jnr</v>
      </c>
      <c r="F1588" s="58" t="str">
        <f t="shared" si="163"/>
        <v>Doll</v>
      </c>
      <c r="G1588" s="58" t="str">
        <f t="shared" si="164"/>
        <v>Men U/16</v>
      </c>
      <c r="H1588" s="58" t="str">
        <f t="shared" si="165"/>
        <v>Okahandja</v>
      </c>
      <c r="I1588" s="92"/>
      <c r="J1588" s="92"/>
      <c r="K1588" s="92"/>
      <c r="L1588" s="91" t="str">
        <f t="shared" si="166"/>
        <v/>
      </c>
      <c r="M1588" s="91" t="str">
        <f t="shared" si="167"/>
        <v/>
      </c>
    </row>
    <row r="1589" spans="1:13" x14ac:dyDescent="0.2">
      <c r="A1589" s="60" t="s">
        <v>2043</v>
      </c>
      <c r="B1589" s="59">
        <v>44450</v>
      </c>
      <c r="C1589" s="60" t="s">
        <v>2044</v>
      </c>
      <c r="D1589" s="92" t="s">
        <v>800</v>
      </c>
      <c r="E1589" s="58" t="str">
        <f t="shared" si="162"/>
        <v>Jani-Mari</v>
      </c>
      <c r="F1589" s="58" t="str">
        <f t="shared" si="163"/>
        <v>Van Heerden</v>
      </c>
      <c r="G1589" s="58" t="str">
        <f t="shared" si="164"/>
        <v>Ladies U/16</v>
      </c>
      <c r="H1589" s="58" t="str">
        <f t="shared" si="165"/>
        <v>Okahandja</v>
      </c>
      <c r="I1589" s="92" t="s">
        <v>19</v>
      </c>
      <c r="J1589" s="92"/>
      <c r="K1589" s="92">
        <v>53</v>
      </c>
      <c r="L1589" s="91">
        <f t="shared" si="166"/>
        <v>1.5</v>
      </c>
      <c r="M1589" s="91">
        <f t="shared" si="167"/>
        <v>1.5</v>
      </c>
    </row>
    <row r="1590" spans="1:13" x14ac:dyDescent="0.2">
      <c r="A1590" s="60" t="s">
        <v>2043</v>
      </c>
      <c r="B1590" s="59">
        <v>44450</v>
      </c>
      <c r="C1590" s="60" t="s">
        <v>2044</v>
      </c>
      <c r="D1590" s="92" t="s">
        <v>851</v>
      </c>
      <c r="E1590" s="58" t="str">
        <f t="shared" si="162"/>
        <v>Maree</v>
      </c>
      <c r="F1590" s="58" t="str">
        <f t="shared" si="163"/>
        <v>Van Heerden</v>
      </c>
      <c r="G1590" s="58" t="str">
        <f t="shared" si="164"/>
        <v>Men Veteran</v>
      </c>
      <c r="H1590" s="58" t="str">
        <f t="shared" si="165"/>
        <v>Okahandja</v>
      </c>
      <c r="I1590" s="92" t="s">
        <v>19</v>
      </c>
      <c r="J1590" s="92"/>
      <c r="K1590" s="92">
        <v>40</v>
      </c>
      <c r="L1590" s="91">
        <f t="shared" si="166"/>
        <v>0.7</v>
      </c>
      <c r="M1590" s="91">
        <f t="shared" si="167"/>
        <v>0.7</v>
      </c>
    </row>
    <row r="1591" spans="1:13" x14ac:dyDescent="0.2">
      <c r="A1591" s="60" t="s">
        <v>2043</v>
      </c>
      <c r="B1591" s="59">
        <v>44450</v>
      </c>
      <c r="C1591" s="60" t="s">
        <v>2044</v>
      </c>
      <c r="D1591" s="92" t="s">
        <v>1119</v>
      </c>
      <c r="E1591" s="58" t="str">
        <f t="shared" si="162"/>
        <v>Fanie</v>
      </c>
      <c r="F1591" s="58" t="str">
        <f t="shared" si="163"/>
        <v>Van Vuuren</v>
      </c>
      <c r="G1591" s="58" t="str">
        <f t="shared" si="164"/>
        <v>Men Grand Masters</v>
      </c>
      <c r="H1591" s="58" t="str">
        <f t="shared" si="165"/>
        <v>Okahandja</v>
      </c>
      <c r="I1591" s="92" t="s">
        <v>19</v>
      </c>
      <c r="J1591" s="92"/>
      <c r="K1591" s="92">
        <v>48</v>
      </c>
      <c r="L1591" s="91">
        <f t="shared" si="166"/>
        <v>1.1000000000000001</v>
      </c>
      <c r="M1591" s="91">
        <f t="shared" si="167"/>
        <v>1.1000000000000001</v>
      </c>
    </row>
    <row r="1592" spans="1:13" x14ac:dyDescent="0.2">
      <c r="A1592" s="60" t="s">
        <v>2043</v>
      </c>
      <c r="B1592" s="59">
        <v>44450</v>
      </c>
      <c r="C1592" s="60" t="s">
        <v>2044</v>
      </c>
      <c r="D1592" s="92" t="s">
        <v>515</v>
      </c>
      <c r="E1592" s="58" t="str">
        <f t="shared" si="162"/>
        <v>Herman</v>
      </c>
      <c r="F1592" s="58" t="str">
        <f t="shared" si="163"/>
        <v>Fourie</v>
      </c>
      <c r="G1592" s="58" t="str">
        <f t="shared" si="164"/>
        <v>Men Grand Masters</v>
      </c>
      <c r="H1592" s="58" t="str">
        <f t="shared" si="165"/>
        <v>Okahandja</v>
      </c>
      <c r="I1592" s="92"/>
      <c r="J1592" s="92"/>
      <c r="K1592" s="92"/>
      <c r="L1592" s="91" t="str">
        <f t="shared" ref="L1592:L1655" si="168">IF(K1592="","",IF(I1592="",ROUND(HLOOKUP(J1592,kgList,K1592,FALSE),1),ROUND(HLOOKUP(I1592,kgList,K1592,FALSE),1)))</f>
        <v/>
      </c>
      <c r="M1592" s="91" t="str">
        <f t="shared" ref="M1592:M1655" si="169">IF(L1592="","",IF(COUNTA(I1592:J1592)&gt;1,"Edible or Inedible",IF(COUNTA(I1592)=1,L1592*1,IF(COUNTA(J1592)=1,L1592*1,"ERROR"))))</f>
        <v/>
      </c>
    </row>
    <row r="1593" spans="1:13" x14ac:dyDescent="0.2">
      <c r="A1593" s="60" t="s">
        <v>2043</v>
      </c>
      <c r="B1593" s="59">
        <v>44450</v>
      </c>
      <c r="C1593" s="60" t="s">
        <v>2044</v>
      </c>
      <c r="D1593" s="92" t="s">
        <v>1398</v>
      </c>
      <c r="E1593" s="58" t="str">
        <f t="shared" si="162"/>
        <v>Kiaan</v>
      </c>
      <c r="F1593" s="58" t="str">
        <f t="shared" si="163"/>
        <v>Fourie</v>
      </c>
      <c r="G1593" s="58" t="str">
        <f t="shared" si="164"/>
        <v>Men Senior</v>
      </c>
      <c r="H1593" s="58" t="str">
        <f t="shared" si="165"/>
        <v>Okahandja</v>
      </c>
      <c r="I1593" s="92"/>
      <c r="J1593" s="92"/>
      <c r="K1593" s="92"/>
      <c r="L1593" s="91" t="str">
        <f t="shared" si="168"/>
        <v/>
      </c>
      <c r="M1593" s="91" t="str">
        <f t="shared" si="169"/>
        <v/>
      </c>
    </row>
    <row r="1594" spans="1:13" x14ac:dyDescent="0.2">
      <c r="A1594" s="60" t="s">
        <v>2045</v>
      </c>
      <c r="B1594" s="59">
        <v>44513</v>
      </c>
      <c r="C1594" s="60" t="s">
        <v>2046</v>
      </c>
      <c r="D1594" s="92" t="s">
        <v>1181</v>
      </c>
      <c r="E1594" s="58" t="str">
        <f t="shared" ref="E1594:E1657" si="170">IF(D1594="","",VLOOKUP(D1594,Master,3,FALSE))</f>
        <v>De Wet</v>
      </c>
      <c r="F1594" s="58" t="str">
        <f t="shared" ref="F1594:F1657" si="171">IF(D1594="","",VLOOKUP(D1594,Master,4,FALSE))</f>
        <v>Vorster</v>
      </c>
      <c r="G1594" s="58" t="str">
        <f t="shared" ref="G1594:G1657" si="172">IF(D1594="","",VLOOKUP(D1594,Master,5,FALSE))</f>
        <v>Men Veteran</v>
      </c>
      <c r="H1594" s="58" t="str">
        <f t="shared" ref="H1594:H1657" si="173">IF(D1594="","",VLOOKUP(D1594,Master,2,FALSE))</f>
        <v>Seagull Angling Club</v>
      </c>
      <c r="I1594" s="92" t="s">
        <v>19</v>
      </c>
      <c r="J1594" s="92"/>
      <c r="K1594" s="92">
        <v>41</v>
      </c>
      <c r="L1594" s="91">
        <f t="shared" si="168"/>
        <v>0.7</v>
      </c>
      <c r="M1594" s="91">
        <f t="shared" si="169"/>
        <v>0.7</v>
      </c>
    </row>
    <row r="1595" spans="1:13" x14ac:dyDescent="0.2">
      <c r="A1595" s="60" t="s">
        <v>2045</v>
      </c>
      <c r="B1595" s="59">
        <v>44513</v>
      </c>
      <c r="C1595" s="60" t="s">
        <v>2046</v>
      </c>
      <c r="D1595" s="92" t="s">
        <v>1181</v>
      </c>
      <c r="E1595" s="58" t="str">
        <f t="shared" si="170"/>
        <v>De Wet</v>
      </c>
      <c r="F1595" s="58" t="str">
        <f t="shared" si="171"/>
        <v>Vorster</v>
      </c>
      <c r="G1595" s="58" t="str">
        <f t="shared" si="172"/>
        <v>Men Veteran</v>
      </c>
      <c r="H1595" s="58" t="str">
        <f t="shared" si="173"/>
        <v>Seagull Angling Club</v>
      </c>
      <c r="I1595" s="92" t="s">
        <v>9</v>
      </c>
      <c r="J1595" s="92"/>
      <c r="K1595" s="92">
        <v>34</v>
      </c>
      <c r="L1595" s="91">
        <f t="shared" si="168"/>
        <v>0.7</v>
      </c>
      <c r="M1595" s="91">
        <f t="shared" si="169"/>
        <v>0.7</v>
      </c>
    </row>
    <row r="1596" spans="1:13" x14ac:dyDescent="0.2">
      <c r="A1596" s="60" t="s">
        <v>2045</v>
      </c>
      <c r="B1596" s="59">
        <v>44513</v>
      </c>
      <c r="C1596" s="60" t="s">
        <v>2046</v>
      </c>
      <c r="D1596" s="92" t="s">
        <v>1181</v>
      </c>
      <c r="E1596" s="58" t="str">
        <f t="shared" si="170"/>
        <v>De Wet</v>
      </c>
      <c r="F1596" s="58" t="str">
        <f t="shared" si="171"/>
        <v>Vorster</v>
      </c>
      <c r="G1596" s="58" t="str">
        <f t="shared" si="172"/>
        <v>Men Veteran</v>
      </c>
      <c r="H1596" s="58" t="str">
        <f t="shared" si="173"/>
        <v>Seagull Angling Club</v>
      </c>
      <c r="I1596" s="92" t="s">
        <v>9</v>
      </c>
      <c r="J1596" s="92"/>
      <c r="K1596" s="92">
        <v>33</v>
      </c>
      <c r="L1596" s="91">
        <f t="shared" si="168"/>
        <v>0.7</v>
      </c>
      <c r="M1596" s="91">
        <f t="shared" si="169"/>
        <v>0.7</v>
      </c>
    </row>
    <row r="1597" spans="1:13" x14ac:dyDescent="0.2">
      <c r="A1597" s="60" t="s">
        <v>2045</v>
      </c>
      <c r="B1597" s="59">
        <v>44513</v>
      </c>
      <c r="C1597" s="60" t="s">
        <v>2046</v>
      </c>
      <c r="D1597" s="92" t="s">
        <v>1181</v>
      </c>
      <c r="E1597" s="58" t="str">
        <f t="shared" si="170"/>
        <v>De Wet</v>
      </c>
      <c r="F1597" s="58" t="str">
        <f t="shared" si="171"/>
        <v>Vorster</v>
      </c>
      <c r="G1597" s="58" t="str">
        <f t="shared" si="172"/>
        <v>Men Veteran</v>
      </c>
      <c r="H1597" s="58" t="str">
        <f t="shared" si="173"/>
        <v>Seagull Angling Club</v>
      </c>
      <c r="I1597" s="92" t="s">
        <v>9</v>
      </c>
      <c r="J1597" s="92"/>
      <c r="K1597" s="92">
        <v>32</v>
      </c>
      <c r="L1597" s="91">
        <f t="shared" si="168"/>
        <v>0.6</v>
      </c>
      <c r="M1597" s="91">
        <f t="shared" si="169"/>
        <v>0.6</v>
      </c>
    </row>
    <row r="1598" spans="1:13" x14ac:dyDescent="0.2">
      <c r="A1598" s="60" t="s">
        <v>2045</v>
      </c>
      <c r="B1598" s="59">
        <v>44513</v>
      </c>
      <c r="C1598" s="60" t="s">
        <v>2046</v>
      </c>
      <c r="D1598" s="92" t="s">
        <v>1181</v>
      </c>
      <c r="E1598" s="58" t="str">
        <f t="shared" si="170"/>
        <v>De Wet</v>
      </c>
      <c r="F1598" s="58" t="str">
        <f t="shared" si="171"/>
        <v>Vorster</v>
      </c>
      <c r="G1598" s="58" t="str">
        <f t="shared" si="172"/>
        <v>Men Veteran</v>
      </c>
      <c r="H1598" s="58" t="str">
        <f t="shared" si="173"/>
        <v>Seagull Angling Club</v>
      </c>
      <c r="I1598" s="92" t="s">
        <v>9</v>
      </c>
      <c r="J1598" s="92"/>
      <c r="K1598" s="92">
        <v>30</v>
      </c>
      <c r="L1598" s="91">
        <f t="shared" si="168"/>
        <v>0.5</v>
      </c>
      <c r="M1598" s="91">
        <f t="shared" si="169"/>
        <v>0.5</v>
      </c>
    </row>
    <row r="1599" spans="1:13" x14ac:dyDescent="0.2">
      <c r="A1599" s="60" t="s">
        <v>2045</v>
      </c>
      <c r="B1599" s="59">
        <v>44513</v>
      </c>
      <c r="C1599" s="60" t="s">
        <v>2046</v>
      </c>
      <c r="D1599" s="92" t="s">
        <v>647</v>
      </c>
      <c r="E1599" s="58" t="str">
        <f t="shared" si="170"/>
        <v>Alex</v>
      </c>
      <c r="F1599" s="58" t="str">
        <f t="shared" si="171"/>
        <v>Thompson</v>
      </c>
      <c r="G1599" s="58" t="str">
        <f t="shared" si="172"/>
        <v>Men Master</v>
      </c>
      <c r="H1599" s="58" t="str">
        <f t="shared" si="173"/>
        <v>Seagull Angling Club</v>
      </c>
      <c r="I1599" s="92" t="s">
        <v>19</v>
      </c>
      <c r="J1599" s="92"/>
      <c r="K1599" s="92">
        <v>96</v>
      </c>
      <c r="L1599" s="91">
        <f t="shared" si="168"/>
        <v>9.3000000000000007</v>
      </c>
      <c r="M1599" s="91">
        <f t="shared" si="169"/>
        <v>9.3000000000000007</v>
      </c>
    </row>
    <row r="1600" spans="1:13" x14ac:dyDescent="0.2">
      <c r="A1600" s="60" t="s">
        <v>2045</v>
      </c>
      <c r="B1600" s="59">
        <v>44513</v>
      </c>
      <c r="C1600" s="60" t="s">
        <v>2046</v>
      </c>
      <c r="D1600" s="92" t="s">
        <v>1155</v>
      </c>
      <c r="E1600" s="58" t="str">
        <f t="shared" si="170"/>
        <v>Tian</v>
      </c>
      <c r="F1600" s="58" t="str">
        <f t="shared" si="171"/>
        <v>Mostert</v>
      </c>
      <c r="G1600" s="58" t="str">
        <f t="shared" si="172"/>
        <v>Men Senior</v>
      </c>
      <c r="H1600" s="58" t="str">
        <f t="shared" si="173"/>
        <v>Seagull Angling Club</v>
      </c>
      <c r="I1600" s="92"/>
      <c r="J1600" s="92"/>
      <c r="K1600" s="92"/>
      <c r="L1600" s="91" t="str">
        <f t="shared" si="168"/>
        <v/>
      </c>
      <c r="M1600" s="91" t="str">
        <f t="shared" si="169"/>
        <v/>
      </c>
    </row>
    <row r="1601" spans="1:13" x14ac:dyDescent="0.2">
      <c r="A1601" s="60" t="s">
        <v>2045</v>
      </c>
      <c r="B1601" s="59">
        <v>44513</v>
      </c>
      <c r="C1601" s="60" t="s">
        <v>2046</v>
      </c>
      <c r="D1601" s="92" t="s">
        <v>651</v>
      </c>
      <c r="E1601" s="58" t="str">
        <f t="shared" si="170"/>
        <v>Rene</v>
      </c>
      <c r="F1601" s="58" t="str">
        <f t="shared" si="171"/>
        <v>Jacobs</v>
      </c>
      <c r="G1601" s="58" t="str">
        <f t="shared" si="172"/>
        <v>Ladies Senior</v>
      </c>
      <c r="H1601" s="58" t="str">
        <f t="shared" si="173"/>
        <v>Seagull Angling Club</v>
      </c>
      <c r="I1601" s="92"/>
      <c r="J1601" s="92"/>
      <c r="K1601" s="92"/>
      <c r="L1601" s="91" t="str">
        <f t="shared" si="168"/>
        <v/>
      </c>
      <c r="M1601" s="91" t="str">
        <f t="shared" si="169"/>
        <v/>
      </c>
    </row>
    <row r="1602" spans="1:13" x14ac:dyDescent="0.2">
      <c r="A1602" s="60" t="s">
        <v>2045</v>
      </c>
      <c r="B1602" s="59">
        <v>44513</v>
      </c>
      <c r="C1602" s="60" t="s">
        <v>2046</v>
      </c>
      <c r="D1602" s="92" t="s">
        <v>679</v>
      </c>
      <c r="E1602" s="58" t="str">
        <f t="shared" si="170"/>
        <v>Andre</v>
      </c>
      <c r="F1602" s="58" t="str">
        <f t="shared" si="171"/>
        <v>Strydom</v>
      </c>
      <c r="G1602" s="58" t="str">
        <f t="shared" si="172"/>
        <v>Men Senior</v>
      </c>
      <c r="H1602" s="58" t="str">
        <f t="shared" si="173"/>
        <v>Seagull Angling Club</v>
      </c>
      <c r="I1602" s="92"/>
      <c r="J1602" s="92"/>
      <c r="K1602" s="92"/>
      <c r="L1602" s="91" t="str">
        <f t="shared" si="168"/>
        <v/>
      </c>
      <c r="M1602" s="91" t="str">
        <f t="shared" si="169"/>
        <v/>
      </c>
    </row>
    <row r="1603" spans="1:13" x14ac:dyDescent="0.2">
      <c r="A1603" s="60" t="s">
        <v>2045</v>
      </c>
      <c r="B1603" s="59">
        <v>44513</v>
      </c>
      <c r="C1603" s="60" t="s">
        <v>2046</v>
      </c>
      <c r="D1603" s="92" t="s">
        <v>756</v>
      </c>
      <c r="E1603" s="58" t="str">
        <f t="shared" si="170"/>
        <v>Lu-Andre</v>
      </c>
      <c r="F1603" s="58" t="str">
        <f t="shared" si="171"/>
        <v>Duvenhage</v>
      </c>
      <c r="G1603" s="58" t="str">
        <f t="shared" si="172"/>
        <v>Men Senior</v>
      </c>
      <c r="H1603" s="58" t="str">
        <f t="shared" si="173"/>
        <v>Seagull Angling Club</v>
      </c>
      <c r="I1603" s="92"/>
      <c r="J1603" s="92"/>
      <c r="K1603" s="92"/>
      <c r="L1603" s="91" t="str">
        <f t="shared" si="168"/>
        <v/>
      </c>
      <c r="M1603" s="91" t="str">
        <f t="shared" si="169"/>
        <v/>
      </c>
    </row>
    <row r="1604" spans="1:13" x14ac:dyDescent="0.2">
      <c r="A1604" s="60" t="s">
        <v>2045</v>
      </c>
      <c r="B1604" s="59">
        <v>44513</v>
      </c>
      <c r="C1604" s="60" t="s">
        <v>2046</v>
      </c>
      <c r="D1604" s="92" t="s">
        <v>570</v>
      </c>
      <c r="E1604" s="58" t="str">
        <f t="shared" si="170"/>
        <v>Herbert</v>
      </c>
      <c r="F1604" s="58" t="str">
        <f t="shared" si="171"/>
        <v>Van Niekerk</v>
      </c>
      <c r="G1604" s="58" t="str">
        <f t="shared" si="172"/>
        <v>Men Master</v>
      </c>
      <c r="H1604" s="58" t="str">
        <f t="shared" si="173"/>
        <v>Seagull Angling Club</v>
      </c>
      <c r="I1604" s="92"/>
      <c r="J1604" s="92"/>
      <c r="K1604" s="92"/>
      <c r="L1604" s="91" t="str">
        <f t="shared" si="168"/>
        <v/>
      </c>
      <c r="M1604" s="91" t="str">
        <f t="shared" si="169"/>
        <v/>
      </c>
    </row>
    <row r="1605" spans="1:13" x14ac:dyDescent="0.2">
      <c r="A1605" s="60" t="s">
        <v>2045</v>
      </c>
      <c r="B1605" s="59">
        <v>44513</v>
      </c>
      <c r="C1605" s="60" t="s">
        <v>2046</v>
      </c>
      <c r="D1605" s="92" t="s">
        <v>629</v>
      </c>
      <c r="E1605" s="58" t="str">
        <f t="shared" si="170"/>
        <v>Pieter</v>
      </c>
      <c r="F1605" s="58" t="str">
        <f t="shared" si="171"/>
        <v>van Aarde</v>
      </c>
      <c r="G1605" s="58" t="str">
        <f t="shared" si="172"/>
        <v>Men Senior</v>
      </c>
      <c r="H1605" s="58" t="str">
        <f t="shared" si="173"/>
        <v>Seagull Angling Club</v>
      </c>
      <c r="I1605" s="92"/>
      <c r="J1605" s="92"/>
      <c r="K1605" s="92"/>
      <c r="L1605" s="91" t="str">
        <f t="shared" si="168"/>
        <v/>
      </c>
      <c r="M1605" s="91" t="str">
        <f t="shared" si="169"/>
        <v/>
      </c>
    </row>
    <row r="1606" spans="1:13" x14ac:dyDescent="0.2">
      <c r="A1606" s="60" t="s">
        <v>2045</v>
      </c>
      <c r="B1606" s="59">
        <v>44513</v>
      </c>
      <c r="C1606" s="60" t="s">
        <v>2046</v>
      </c>
      <c r="D1606" s="92" t="s">
        <v>545</v>
      </c>
      <c r="E1606" s="58" t="str">
        <f t="shared" si="170"/>
        <v>Chrisjan</v>
      </c>
      <c r="F1606" s="58" t="str">
        <f t="shared" si="171"/>
        <v>Potgieter</v>
      </c>
      <c r="G1606" s="58" t="str">
        <f t="shared" si="172"/>
        <v>Men Senior</v>
      </c>
      <c r="H1606" s="58" t="str">
        <f t="shared" si="173"/>
        <v>Seagull Angling Club</v>
      </c>
      <c r="I1606" s="92"/>
      <c r="J1606" s="92"/>
      <c r="K1606" s="92"/>
      <c r="L1606" s="91" t="str">
        <f t="shared" si="168"/>
        <v/>
      </c>
      <c r="M1606" s="91" t="str">
        <f t="shared" si="169"/>
        <v/>
      </c>
    </row>
    <row r="1607" spans="1:13" x14ac:dyDescent="0.2">
      <c r="A1607" s="60" t="s">
        <v>2045</v>
      </c>
      <c r="B1607" s="59">
        <v>44513</v>
      </c>
      <c r="C1607" s="60" t="s">
        <v>2046</v>
      </c>
      <c r="D1607" s="92" t="s">
        <v>1000</v>
      </c>
      <c r="E1607" s="58" t="str">
        <f t="shared" si="170"/>
        <v>Johan</v>
      </c>
      <c r="F1607" s="58" t="str">
        <f t="shared" si="171"/>
        <v>Herbst</v>
      </c>
      <c r="G1607" s="58" t="str">
        <f t="shared" si="172"/>
        <v>Men Veteran</v>
      </c>
      <c r="H1607" s="58" t="str">
        <f t="shared" si="173"/>
        <v>Okahandja</v>
      </c>
      <c r="I1607" s="92"/>
      <c r="J1607" s="92"/>
      <c r="K1607" s="92"/>
      <c r="L1607" s="91" t="str">
        <f t="shared" si="168"/>
        <v/>
      </c>
      <c r="M1607" s="91" t="str">
        <f t="shared" si="169"/>
        <v/>
      </c>
    </row>
    <row r="1608" spans="1:13" x14ac:dyDescent="0.2">
      <c r="A1608" s="60" t="s">
        <v>2045</v>
      </c>
      <c r="B1608" s="59">
        <v>44513</v>
      </c>
      <c r="C1608" s="60" t="s">
        <v>2046</v>
      </c>
      <c r="D1608" s="92" t="s">
        <v>892</v>
      </c>
      <c r="E1608" s="58" t="str">
        <f t="shared" si="170"/>
        <v>Renate</v>
      </c>
      <c r="F1608" s="58" t="str">
        <f t="shared" si="171"/>
        <v>Gruttemeyer</v>
      </c>
      <c r="G1608" s="58" t="str">
        <f t="shared" si="172"/>
        <v>Ladies Master</v>
      </c>
      <c r="H1608" s="58" t="str">
        <f t="shared" si="173"/>
        <v>Okahandja</v>
      </c>
      <c r="I1608" s="92"/>
      <c r="J1608" s="92"/>
      <c r="K1608" s="92"/>
      <c r="L1608" s="91" t="str">
        <f t="shared" si="168"/>
        <v/>
      </c>
      <c r="M1608" s="91" t="str">
        <f t="shared" si="169"/>
        <v/>
      </c>
    </row>
    <row r="1609" spans="1:13" x14ac:dyDescent="0.2">
      <c r="A1609" s="60" t="s">
        <v>2045</v>
      </c>
      <c r="B1609" s="59">
        <v>44513</v>
      </c>
      <c r="C1609" s="60" t="s">
        <v>2046</v>
      </c>
      <c r="D1609" s="92" t="s">
        <v>800</v>
      </c>
      <c r="E1609" s="58" t="str">
        <f t="shared" si="170"/>
        <v>Jani-Mari</v>
      </c>
      <c r="F1609" s="58" t="str">
        <f t="shared" si="171"/>
        <v>Van Heerden</v>
      </c>
      <c r="G1609" s="58" t="str">
        <f t="shared" si="172"/>
        <v>Ladies U/16</v>
      </c>
      <c r="H1609" s="58" t="str">
        <f t="shared" si="173"/>
        <v>Okahandja</v>
      </c>
      <c r="I1609" s="92" t="s">
        <v>19</v>
      </c>
      <c r="J1609" s="92"/>
      <c r="K1609" s="92">
        <v>44</v>
      </c>
      <c r="L1609" s="91">
        <f t="shared" si="168"/>
        <v>0.9</v>
      </c>
      <c r="M1609" s="91">
        <f t="shared" si="169"/>
        <v>0.9</v>
      </c>
    </row>
    <row r="1610" spans="1:13" x14ac:dyDescent="0.2">
      <c r="A1610" s="60" t="s">
        <v>2045</v>
      </c>
      <c r="B1610" s="59">
        <v>44513</v>
      </c>
      <c r="C1610" s="60" t="s">
        <v>2046</v>
      </c>
      <c r="D1610" s="92" t="s">
        <v>851</v>
      </c>
      <c r="E1610" s="58" t="str">
        <f t="shared" si="170"/>
        <v>Maree</v>
      </c>
      <c r="F1610" s="58" t="str">
        <f t="shared" si="171"/>
        <v>Van Heerden</v>
      </c>
      <c r="G1610" s="58" t="str">
        <f t="shared" si="172"/>
        <v>Men Veteran</v>
      </c>
      <c r="H1610" s="58" t="str">
        <f t="shared" si="173"/>
        <v>Okahandja</v>
      </c>
      <c r="I1610" s="92"/>
      <c r="J1610" s="92"/>
      <c r="K1610" s="92"/>
      <c r="L1610" s="91" t="str">
        <f t="shared" si="168"/>
        <v/>
      </c>
      <c r="M1610" s="91" t="str">
        <f t="shared" si="169"/>
        <v/>
      </c>
    </row>
    <row r="1611" spans="1:13" x14ac:dyDescent="0.2">
      <c r="A1611" s="60" t="s">
        <v>2045</v>
      </c>
      <c r="B1611" s="59">
        <v>44513</v>
      </c>
      <c r="C1611" s="60" t="s">
        <v>2046</v>
      </c>
      <c r="D1611" s="92" t="s">
        <v>1714</v>
      </c>
      <c r="E1611" s="58" t="str">
        <f t="shared" si="170"/>
        <v>Danie</v>
      </c>
      <c r="F1611" s="58" t="str">
        <f t="shared" si="171"/>
        <v>Van Wyk</v>
      </c>
      <c r="G1611" s="58" t="str">
        <f t="shared" si="172"/>
        <v>Men Senior</v>
      </c>
      <c r="H1611" s="58" t="str">
        <f t="shared" si="173"/>
        <v>Okahandja</v>
      </c>
      <c r="I1611" s="92"/>
      <c r="J1611" s="92" t="s">
        <v>1355</v>
      </c>
      <c r="K1611" s="92">
        <v>150</v>
      </c>
      <c r="L1611" s="91">
        <f t="shared" si="168"/>
        <v>17.399999999999999</v>
      </c>
      <c r="M1611" s="91">
        <f t="shared" si="169"/>
        <v>17.399999999999999</v>
      </c>
    </row>
    <row r="1612" spans="1:13" x14ac:dyDescent="0.2">
      <c r="A1612" s="60" t="s">
        <v>2045</v>
      </c>
      <c r="B1612" s="59">
        <v>44513</v>
      </c>
      <c r="C1612" s="60" t="s">
        <v>2046</v>
      </c>
      <c r="D1612" s="92" t="s">
        <v>1800</v>
      </c>
      <c r="E1612" s="58" t="str">
        <f t="shared" si="170"/>
        <v>Eugene</v>
      </c>
      <c r="F1612" s="58" t="str">
        <f t="shared" si="171"/>
        <v>Rautenbach</v>
      </c>
      <c r="G1612" s="58" t="str">
        <f t="shared" si="172"/>
        <v>Men Senior</v>
      </c>
      <c r="H1612" s="58" t="str">
        <f t="shared" si="173"/>
        <v>Okahandja</v>
      </c>
      <c r="I1612" s="92"/>
      <c r="J1612" s="92"/>
      <c r="K1612" s="92"/>
      <c r="L1612" s="91" t="str">
        <f t="shared" si="168"/>
        <v/>
      </c>
      <c r="M1612" s="91" t="str">
        <f t="shared" si="169"/>
        <v/>
      </c>
    </row>
    <row r="1613" spans="1:13" x14ac:dyDescent="0.2">
      <c r="A1613" s="60" t="s">
        <v>2045</v>
      </c>
      <c r="B1613" s="59">
        <v>44513</v>
      </c>
      <c r="C1613" s="60" t="s">
        <v>2046</v>
      </c>
      <c r="D1613" s="92" t="s">
        <v>721</v>
      </c>
      <c r="E1613" s="58" t="str">
        <f t="shared" si="170"/>
        <v>Willem</v>
      </c>
      <c r="F1613" s="58" t="str">
        <f t="shared" si="171"/>
        <v>Mostert</v>
      </c>
      <c r="G1613" s="58" t="str">
        <f t="shared" si="172"/>
        <v>Men Senior</v>
      </c>
      <c r="H1613" s="58" t="str">
        <f t="shared" si="173"/>
        <v>Okahandja</v>
      </c>
      <c r="I1613" s="92"/>
      <c r="J1613" s="92"/>
      <c r="K1613" s="92"/>
      <c r="L1613" s="91" t="str">
        <f t="shared" si="168"/>
        <v/>
      </c>
      <c r="M1613" s="91" t="str">
        <f t="shared" si="169"/>
        <v/>
      </c>
    </row>
    <row r="1614" spans="1:13" x14ac:dyDescent="0.2">
      <c r="A1614" s="60" t="s">
        <v>2045</v>
      </c>
      <c r="B1614" s="59">
        <v>44513</v>
      </c>
      <c r="C1614" s="60" t="s">
        <v>2046</v>
      </c>
      <c r="D1614" s="92" t="s">
        <v>777</v>
      </c>
      <c r="E1614" s="58" t="str">
        <f t="shared" si="170"/>
        <v>Kassie</v>
      </c>
      <c r="F1614" s="58" t="str">
        <f t="shared" si="171"/>
        <v>Caspers</v>
      </c>
      <c r="G1614" s="58" t="str">
        <f t="shared" si="172"/>
        <v>Men Veteran</v>
      </c>
      <c r="H1614" s="58" t="str">
        <f t="shared" si="173"/>
        <v>xOkahandja</v>
      </c>
      <c r="I1614" s="92"/>
      <c r="J1614" s="92"/>
      <c r="K1614" s="92"/>
      <c r="L1614" s="91" t="str">
        <f t="shared" si="168"/>
        <v/>
      </c>
      <c r="M1614" s="91" t="str">
        <f t="shared" si="169"/>
        <v/>
      </c>
    </row>
    <row r="1615" spans="1:13" x14ac:dyDescent="0.2">
      <c r="A1615" s="60" t="s">
        <v>2045</v>
      </c>
      <c r="B1615" s="59">
        <v>44513</v>
      </c>
      <c r="C1615" s="60" t="s">
        <v>2046</v>
      </c>
      <c r="D1615" s="92" t="s">
        <v>1801</v>
      </c>
      <c r="E1615" s="58" t="str">
        <f t="shared" si="170"/>
        <v>Heiko Jnr</v>
      </c>
      <c r="F1615" s="58" t="str">
        <f t="shared" si="171"/>
        <v>Doll</v>
      </c>
      <c r="G1615" s="58" t="str">
        <f t="shared" si="172"/>
        <v>Men U/16</v>
      </c>
      <c r="H1615" s="58" t="str">
        <f t="shared" si="173"/>
        <v>Okahandja</v>
      </c>
      <c r="I1615" s="92"/>
      <c r="J1615" s="92"/>
      <c r="K1615" s="92"/>
      <c r="L1615" s="91" t="str">
        <f t="shared" si="168"/>
        <v/>
      </c>
      <c r="M1615" s="91" t="str">
        <f t="shared" si="169"/>
        <v/>
      </c>
    </row>
    <row r="1616" spans="1:13" x14ac:dyDescent="0.2">
      <c r="A1616" s="60" t="s">
        <v>2045</v>
      </c>
      <c r="B1616" s="59">
        <v>44513</v>
      </c>
      <c r="C1616" s="60" t="s">
        <v>2046</v>
      </c>
      <c r="D1616" s="92" t="s">
        <v>754</v>
      </c>
      <c r="E1616" s="58" t="str">
        <f t="shared" si="170"/>
        <v>Heiko</v>
      </c>
      <c r="F1616" s="58" t="str">
        <f t="shared" si="171"/>
        <v>Doll</v>
      </c>
      <c r="G1616" s="58" t="str">
        <f t="shared" si="172"/>
        <v>Men Veteran</v>
      </c>
      <c r="H1616" s="58" t="str">
        <f t="shared" si="173"/>
        <v>Okahandja</v>
      </c>
      <c r="I1616" s="92" t="s">
        <v>19</v>
      </c>
      <c r="J1616" s="92"/>
      <c r="K1616" s="92">
        <v>52</v>
      </c>
      <c r="L1616" s="91">
        <f t="shared" si="168"/>
        <v>1.4</v>
      </c>
      <c r="M1616" s="91">
        <f t="shared" si="169"/>
        <v>1.4</v>
      </c>
    </row>
    <row r="1617" spans="1:13" x14ac:dyDescent="0.2">
      <c r="A1617" s="60" t="s">
        <v>2045</v>
      </c>
      <c r="B1617" s="59">
        <v>44513</v>
      </c>
      <c r="C1617" s="60" t="s">
        <v>2046</v>
      </c>
      <c r="D1617" s="92" t="s">
        <v>1426</v>
      </c>
      <c r="E1617" s="58" t="str">
        <f t="shared" si="170"/>
        <v>Johan Spyker</v>
      </c>
      <c r="F1617" s="58" t="str">
        <f t="shared" si="171"/>
        <v>Kotze</v>
      </c>
      <c r="G1617" s="58" t="str">
        <f t="shared" si="172"/>
        <v>Men Senior</v>
      </c>
      <c r="H1617" s="58" t="str">
        <f t="shared" si="173"/>
        <v>Okahandja</v>
      </c>
      <c r="I1617" s="92"/>
      <c r="J1617" s="92" t="s">
        <v>1355</v>
      </c>
      <c r="K1617" s="92">
        <v>148</v>
      </c>
      <c r="L1617" s="91">
        <f t="shared" si="168"/>
        <v>16.600000000000001</v>
      </c>
      <c r="M1617" s="91">
        <f t="shared" si="169"/>
        <v>16.600000000000001</v>
      </c>
    </row>
    <row r="1618" spans="1:13" x14ac:dyDescent="0.2">
      <c r="A1618" s="60" t="s">
        <v>2045</v>
      </c>
      <c r="B1618" s="59">
        <v>44513</v>
      </c>
      <c r="C1618" s="60" t="s">
        <v>2046</v>
      </c>
      <c r="D1618" s="92" t="s">
        <v>1426</v>
      </c>
      <c r="E1618" s="58" t="str">
        <f t="shared" si="170"/>
        <v>Johan Spyker</v>
      </c>
      <c r="F1618" s="58" t="str">
        <f t="shared" si="171"/>
        <v>Kotze</v>
      </c>
      <c r="G1618" s="58" t="str">
        <f t="shared" si="172"/>
        <v>Men Senior</v>
      </c>
      <c r="H1618" s="58" t="str">
        <f t="shared" si="173"/>
        <v>Okahandja</v>
      </c>
      <c r="I1618" s="92"/>
      <c r="J1618" s="92" t="s">
        <v>1355</v>
      </c>
      <c r="K1618" s="92">
        <v>153</v>
      </c>
      <c r="L1618" s="91">
        <f t="shared" si="168"/>
        <v>18.600000000000001</v>
      </c>
      <c r="M1618" s="91">
        <f t="shared" si="169"/>
        <v>18.600000000000001</v>
      </c>
    </row>
    <row r="1619" spans="1:13" x14ac:dyDescent="0.2">
      <c r="A1619" s="60" t="s">
        <v>2045</v>
      </c>
      <c r="B1619" s="59">
        <v>44513</v>
      </c>
      <c r="C1619" s="60" t="s">
        <v>2046</v>
      </c>
      <c r="D1619" s="92" t="s">
        <v>1180</v>
      </c>
      <c r="E1619" s="58" t="str">
        <f t="shared" si="170"/>
        <v>Christo</v>
      </c>
      <c r="F1619" s="58" t="str">
        <f t="shared" si="171"/>
        <v>Senekal</v>
      </c>
      <c r="G1619" s="58" t="str">
        <f t="shared" si="172"/>
        <v>Men Senior</v>
      </c>
      <c r="H1619" s="58" t="str">
        <f t="shared" si="173"/>
        <v>Okahandja</v>
      </c>
      <c r="I1619" s="92" t="s">
        <v>9</v>
      </c>
      <c r="J1619" s="92"/>
      <c r="K1619" s="92">
        <v>32</v>
      </c>
      <c r="L1619" s="91">
        <f t="shared" si="168"/>
        <v>0.6</v>
      </c>
      <c r="M1619" s="91">
        <f t="shared" si="169"/>
        <v>0.6</v>
      </c>
    </row>
    <row r="1620" spans="1:13" x14ac:dyDescent="0.2">
      <c r="A1620" s="60" t="s">
        <v>2045</v>
      </c>
      <c r="B1620" s="59">
        <v>44513</v>
      </c>
      <c r="C1620" s="60" t="s">
        <v>2046</v>
      </c>
      <c r="D1620" s="92" t="s">
        <v>1716</v>
      </c>
      <c r="E1620" s="58" t="str">
        <f t="shared" si="170"/>
        <v>Duan</v>
      </c>
      <c r="F1620" s="58" t="str">
        <f t="shared" si="171"/>
        <v>Kotze</v>
      </c>
      <c r="G1620" s="58" t="str">
        <f t="shared" si="172"/>
        <v>Men Veteran</v>
      </c>
      <c r="H1620" s="58" t="str">
        <f t="shared" si="173"/>
        <v>Okahandja</v>
      </c>
      <c r="I1620" s="92"/>
      <c r="J1620" s="92"/>
      <c r="K1620" s="92"/>
      <c r="L1620" s="91" t="str">
        <f t="shared" si="168"/>
        <v/>
      </c>
      <c r="M1620" s="91" t="str">
        <f t="shared" si="169"/>
        <v/>
      </c>
    </row>
    <row r="1621" spans="1:13" x14ac:dyDescent="0.2">
      <c r="A1621" s="60" t="s">
        <v>2045</v>
      </c>
      <c r="B1621" s="59">
        <v>44513</v>
      </c>
      <c r="C1621" s="60" t="s">
        <v>2046</v>
      </c>
      <c r="D1621" s="92" t="s">
        <v>1266</v>
      </c>
      <c r="E1621" s="58" t="str">
        <f t="shared" si="170"/>
        <v>Armand</v>
      </c>
      <c r="F1621" s="58" t="str">
        <f t="shared" si="171"/>
        <v>Fourie</v>
      </c>
      <c r="G1621" s="58" t="str">
        <f t="shared" si="172"/>
        <v>Men Senior</v>
      </c>
      <c r="H1621" s="58" t="str">
        <f t="shared" si="173"/>
        <v>Okahandja</v>
      </c>
      <c r="I1621" s="92" t="s">
        <v>9</v>
      </c>
      <c r="J1621" s="92"/>
      <c r="K1621" s="92">
        <v>34</v>
      </c>
      <c r="L1621" s="91">
        <f t="shared" si="168"/>
        <v>0.7</v>
      </c>
      <c r="M1621" s="91">
        <f t="shared" si="169"/>
        <v>0.7</v>
      </c>
    </row>
    <row r="1622" spans="1:13" x14ac:dyDescent="0.2">
      <c r="A1622" s="60" t="s">
        <v>2045</v>
      </c>
      <c r="B1622" s="59">
        <v>44513</v>
      </c>
      <c r="C1622" s="60" t="s">
        <v>2046</v>
      </c>
      <c r="D1622" s="92" t="s">
        <v>612</v>
      </c>
      <c r="E1622" s="58" t="str">
        <f t="shared" si="170"/>
        <v>Danie</v>
      </c>
      <c r="F1622" s="58" t="str">
        <f t="shared" si="171"/>
        <v>Van Zyl</v>
      </c>
      <c r="G1622" s="58" t="str">
        <f t="shared" si="172"/>
        <v>Men Veteran</v>
      </c>
      <c r="H1622" s="58" t="str">
        <f t="shared" si="173"/>
        <v>Okahandja</v>
      </c>
      <c r="I1622" s="92"/>
      <c r="J1622" s="92"/>
      <c r="K1622" s="92"/>
      <c r="L1622" s="91" t="str">
        <f t="shared" si="168"/>
        <v/>
      </c>
      <c r="M1622" s="91" t="str">
        <f t="shared" si="169"/>
        <v/>
      </c>
    </row>
    <row r="1623" spans="1:13" x14ac:dyDescent="0.2">
      <c r="A1623" s="60" t="s">
        <v>2045</v>
      </c>
      <c r="B1623" s="59">
        <v>44513</v>
      </c>
      <c r="C1623" s="60" t="s">
        <v>2046</v>
      </c>
      <c r="D1623" s="92" t="s">
        <v>657</v>
      </c>
      <c r="E1623" s="58" t="str">
        <f t="shared" si="170"/>
        <v>Gerrit</v>
      </c>
      <c r="F1623" s="58" t="str">
        <f t="shared" si="171"/>
        <v>Viljoen</v>
      </c>
      <c r="G1623" s="58" t="str">
        <f t="shared" si="172"/>
        <v>Men Grand Masters</v>
      </c>
      <c r="H1623" s="58" t="str">
        <f t="shared" si="173"/>
        <v>Okahandja</v>
      </c>
      <c r="I1623" s="92"/>
      <c r="J1623" s="92"/>
      <c r="K1623" s="92"/>
      <c r="L1623" s="91" t="str">
        <f t="shared" si="168"/>
        <v/>
      </c>
      <c r="M1623" s="91" t="str">
        <f t="shared" si="169"/>
        <v/>
      </c>
    </row>
    <row r="1624" spans="1:13" x14ac:dyDescent="0.2">
      <c r="A1624" s="60" t="s">
        <v>2045</v>
      </c>
      <c r="B1624" s="59">
        <v>44513</v>
      </c>
      <c r="C1624" s="60" t="s">
        <v>2046</v>
      </c>
      <c r="D1624" s="92" t="s">
        <v>1398</v>
      </c>
      <c r="E1624" s="58" t="str">
        <f t="shared" si="170"/>
        <v>Kiaan</v>
      </c>
      <c r="F1624" s="58" t="str">
        <f t="shared" si="171"/>
        <v>Fourie</v>
      </c>
      <c r="G1624" s="58" t="str">
        <f t="shared" si="172"/>
        <v>Men Senior</v>
      </c>
      <c r="H1624" s="58" t="str">
        <f t="shared" si="173"/>
        <v>Okahandja</v>
      </c>
      <c r="I1624" s="92"/>
      <c r="J1624" s="92"/>
      <c r="K1624" s="92"/>
      <c r="L1624" s="91" t="str">
        <f t="shared" si="168"/>
        <v/>
      </c>
      <c r="M1624" s="91" t="str">
        <f t="shared" si="169"/>
        <v/>
      </c>
    </row>
    <row r="1625" spans="1:13" x14ac:dyDescent="0.2">
      <c r="A1625" s="60" t="s">
        <v>2045</v>
      </c>
      <c r="B1625" s="59">
        <v>44513</v>
      </c>
      <c r="C1625" s="60" t="s">
        <v>2046</v>
      </c>
      <c r="D1625" s="92" t="s">
        <v>515</v>
      </c>
      <c r="E1625" s="58" t="str">
        <f t="shared" si="170"/>
        <v>Herman</v>
      </c>
      <c r="F1625" s="58" t="str">
        <f t="shared" si="171"/>
        <v>Fourie</v>
      </c>
      <c r="G1625" s="58" t="str">
        <f t="shared" si="172"/>
        <v>Men Grand Masters</v>
      </c>
      <c r="H1625" s="58" t="str">
        <f t="shared" si="173"/>
        <v>Okahandja</v>
      </c>
      <c r="I1625" s="92" t="s">
        <v>19</v>
      </c>
      <c r="J1625" s="92"/>
      <c r="K1625" s="92">
        <v>60</v>
      </c>
      <c r="L1625" s="91">
        <f t="shared" si="168"/>
        <v>2.2000000000000002</v>
      </c>
      <c r="M1625" s="91">
        <f t="shared" si="169"/>
        <v>2.2000000000000002</v>
      </c>
    </row>
    <row r="1626" spans="1:13" x14ac:dyDescent="0.2">
      <c r="A1626" s="60" t="s">
        <v>2045</v>
      </c>
      <c r="B1626" s="59">
        <v>44513</v>
      </c>
      <c r="C1626" s="60" t="s">
        <v>2046</v>
      </c>
      <c r="D1626" s="92" t="s">
        <v>1119</v>
      </c>
      <c r="E1626" s="58" t="str">
        <f t="shared" si="170"/>
        <v>Fanie</v>
      </c>
      <c r="F1626" s="58" t="str">
        <f t="shared" si="171"/>
        <v>Van Vuuren</v>
      </c>
      <c r="G1626" s="58" t="str">
        <f t="shared" si="172"/>
        <v>Men Grand Masters</v>
      </c>
      <c r="H1626" s="58" t="str">
        <f t="shared" si="173"/>
        <v>Okahandja</v>
      </c>
      <c r="I1626" s="92"/>
      <c r="J1626" s="92"/>
      <c r="K1626" s="92"/>
      <c r="L1626" s="91" t="str">
        <f t="shared" si="168"/>
        <v/>
      </c>
      <c r="M1626" s="91" t="str">
        <f t="shared" si="169"/>
        <v/>
      </c>
    </row>
    <row r="1627" spans="1:13" x14ac:dyDescent="0.2">
      <c r="A1627" s="60" t="s">
        <v>2045</v>
      </c>
      <c r="B1627" s="59">
        <v>44513</v>
      </c>
      <c r="C1627" s="60" t="s">
        <v>2046</v>
      </c>
      <c r="D1627" s="92" t="s">
        <v>662</v>
      </c>
      <c r="E1627" s="58" t="str">
        <f t="shared" si="170"/>
        <v>Coennie</v>
      </c>
      <c r="F1627" s="58" t="str">
        <f t="shared" si="171"/>
        <v>Steyn</v>
      </c>
      <c r="G1627" s="58" t="str">
        <f t="shared" si="172"/>
        <v>Men Grand Masters</v>
      </c>
      <c r="H1627" s="58" t="str">
        <f t="shared" si="173"/>
        <v>Namib Park</v>
      </c>
      <c r="I1627" s="92"/>
      <c r="J1627" s="92"/>
      <c r="K1627" s="92"/>
      <c r="L1627" s="91" t="str">
        <f t="shared" si="168"/>
        <v/>
      </c>
      <c r="M1627" s="91" t="str">
        <f t="shared" si="169"/>
        <v/>
      </c>
    </row>
    <row r="1628" spans="1:13" x14ac:dyDescent="0.2">
      <c r="A1628" s="60" t="s">
        <v>2045</v>
      </c>
      <c r="B1628" s="59">
        <v>44513</v>
      </c>
      <c r="C1628" s="60" t="s">
        <v>2046</v>
      </c>
      <c r="D1628" s="92" t="s">
        <v>508</v>
      </c>
      <c r="E1628" s="58" t="str">
        <f t="shared" si="170"/>
        <v>Andre</v>
      </c>
      <c r="F1628" s="58" t="str">
        <f t="shared" si="171"/>
        <v>Coetzee</v>
      </c>
      <c r="G1628" s="58" t="str">
        <f t="shared" si="172"/>
        <v>Men Grand Masters</v>
      </c>
      <c r="H1628" s="58" t="str">
        <f t="shared" si="173"/>
        <v>Namib Park</v>
      </c>
      <c r="I1628" s="92"/>
      <c r="J1628" s="92"/>
      <c r="K1628" s="92"/>
      <c r="L1628" s="91" t="str">
        <f t="shared" si="168"/>
        <v/>
      </c>
      <c r="M1628" s="91" t="str">
        <f t="shared" si="169"/>
        <v/>
      </c>
    </row>
    <row r="1629" spans="1:13" x14ac:dyDescent="0.2">
      <c r="A1629" s="60" t="s">
        <v>2045</v>
      </c>
      <c r="B1629" s="59">
        <v>44513</v>
      </c>
      <c r="C1629" s="60" t="s">
        <v>2046</v>
      </c>
      <c r="D1629" s="92" t="s">
        <v>746</v>
      </c>
      <c r="E1629" s="58" t="str">
        <f t="shared" si="170"/>
        <v>Rhyno</v>
      </c>
      <c r="F1629" s="58" t="str">
        <f t="shared" si="171"/>
        <v>Koberzig</v>
      </c>
      <c r="G1629" s="58" t="str">
        <f t="shared" si="172"/>
        <v>Men Senior</v>
      </c>
      <c r="H1629" s="58" t="str">
        <f t="shared" si="173"/>
        <v>Namib Park</v>
      </c>
      <c r="I1629" s="92" t="s">
        <v>19</v>
      </c>
      <c r="J1629" s="92"/>
      <c r="K1629" s="92">
        <v>46</v>
      </c>
      <c r="L1629" s="91">
        <f t="shared" si="168"/>
        <v>1</v>
      </c>
      <c r="M1629" s="91">
        <f t="shared" si="169"/>
        <v>1</v>
      </c>
    </row>
    <row r="1630" spans="1:13" x14ac:dyDescent="0.2">
      <c r="A1630" s="60" t="s">
        <v>2045</v>
      </c>
      <c r="B1630" s="59">
        <v>44513</v>
      </c>
      <c r="C1630" s="60" t="s">
        <v>2046</v>
      </c>
      <c r="D1630" s="92" t="s">
        <v>537</v>
      </c>
      <c r="E1630" s="58" t="str">
        <f t="shared" si="170"/>
        <v>Johan</v>
      </c>
      <c r="F1630" s="58" t="str">
        <f t="shared" si="171"/>
        <v>Bruwer</v>
      </c>
      <c r="G1630" s="58" t="str">
        <f t="shared" si="172"/>
        <v>Men Senior</v>
      </c>
      <c r="H1630" s="58" t="str">
        <f t="shared" si="173"/>
        <v>Namib Park</v>
      </c>
      <c r="I1630" s="92"/>
      <c r="J1630" s="92" t="s">
        <v>1356</v>
      </c>
      <c r="K1630" s="92">
        <v>73</v>
      </c>
      <c r="L1630" s="91">
        <f t="shared" si="168"/>
        <v>1.2</v>
      </c>
      <c r="M1630" s="91">
        <f t="shared" si="169"/>
        <v>1.2</v>
      </c>
    </row>
    <row r="1631" spans="1:13" x14ac:dyDescent="0.2">
      <c r="A1631" s="60" t="s">
        <v>2045</v>
      </c>
      <c r="B1631" s="59">
        <v>44513</v>
      </c>
      <c r="C1631" s="60" t="s">
        <v>2046</v>
      </c>
      <c r="D1631" s="92" t="s">
        <v>537</v>
      </c>
      <c r="E1631" s="58" t="str">
        <f t="shared" si="170"/>
        <v>Johan</v>
      </c>
      <c r="F1631" s="58" t="str">
        <f t="shared" si="171"/>
        <v>Bruwer</v>
      </c>
      <c r="G1631" s="58" t="str">
        <f t="shared" si="172"/>
        <v>Men Senior</v>
      </c>
      <c r="H1631" s="58" t="str">
        <f t="shared" si="173"/>
        <v>Namib Park</v>
      </c>
      <c r="I1631" s="92" t="s">
        <v>19</v>
      </c>
      <c r="J1631" s="92"/>
      <c r="K1631" s="92">
        <v>45</v>
      </c>
      <c r="L1631" s="91">
        <f t="shared" si="168"/>
        <v>0.9</v>
      </c>
      <c r="M1631" s="91">
        <f t="shared" si="169"/>
        <v>0.9</v>
      </c>
    </row>
    <row r="1632" spans="1:13" x14ac:dyDescent="0.2">
      <c r="A1632" s="60" t="s">
        <v>2045</v>
      </c>
      <c r="B1632" s="59">
        <v>44513</v>
      </c>
      <c r="C1632" s="60" t="s">
        <v>2046</v>
      </c>
      <c r="D1632" s="92" t="s">
        <v>537</v>
      </c>
      <c r="E1632" s="58" t="str">
        <f t="shared" si="170"/>
        <v>Johan</v>
      </c>
      <c r="F1632" s="58" t="str">
        <f t="shared" si="171"/>
        <v>Bruwer</v>
      </c>
      <c r="G1632" s="58" t="str">
        <f t="shared" si="172"/>
        <v>Men Senior</v>
      </c>
      <c r="H1632" s="58" t="str">
        <f t="shared" si="173"/>
        <v>Namib Park</v>
      </c>
      <c r="I1632" s="92"/>
      <c r="J1632" s="92" t="s">
        <v>8</v>
      </c>
      <c r="K1632" s="92">
        <v>80</v>
      </c>
      <c r="L1632" s="91">
        <f t="shared" si="168"/>
        <v>4.0999999999999996</v>
      </c>
      <c r="M1632" s="91">
        <f t="shared" si="169"/>
        <v>4.0999999999999996</v>
      </c>
    </row>
    <row r="1633" spans="1:13" x14ac:dyDescent="0.2">
      <c r="A1633" s="60" t="s">
        <v>2045</v>
      </c>
      <c r="B1633" s="59">
        <v>44513</v>
      </c>
      <c r="C1633" s="60" t="s">
        <v>2046</v>
      </c>
      <c r="D1633" s="92" t="s">
        <v>1065</v>
      </c>
      <c r="E1633" s="58" t="str">
        <f t="shared" si="170"/>
        <v>Andre</v>
      </c>
      <c r="F1633" s="58" t="str">
        <f t="shared" si="171"/>
        <v>Vermaak</v>
      </c>
      <c r="G1633" s="58" t="str">
        <f t="shared" si="172"/>
        <v>Men Senior</v>
      </c>
      <c r="H1633" s="58" t="str">
        <f t="shared" si="173"/>
        <v>Namib Park</v>
      </c>
      <c r="I1633" s="92"/>
      <c r="J1633" s="92"/>
      <c r="K1633" s="92"/>
      <c r="L1633" s="91" t="str">
        <f t="shared" si="168"/>
        <v/>
      </c>
      <c r="M1633" s="91" t="str">
        <f t="shared" si="169"/>
        <v/>
      </c>
    </row>
    <row r="1634" spans="1:13" x14ac:dyDescent="0.2">
      <c r="A1634" s="60" t="s">
        <v>2045</v>
      </c>
      <c r="B1634" s="59">
        <v>44513</v>
      </c>
      <c r="C1634" s="60" t="s">
        <v>2046</v>
      </c>
      <c r="D1634" s="92" t="s">
        <v>513</v>
      </c>
      <c r="E1634" s="58" t="str">
        <f t="shared" si="170"/>
        <v>Rodger</v>
      </c>
      <c r="F1634" s="58" t="str">
        <f t="shared" si="171"/>
        <v>Boon</v>
      </c>
      <c r="G1634" s="58" t="str">
        <f t="shared" si="172"/>
        <v>Men Master</v>
      </c>
      <c r="H1634" s="58" t="str">
        <f t="shared" si="173"/>
        <v>Namib Park</v>
      </c>
      <c r="I1634" s="92"/>
      <c r="J1634" s="92"/>
      <c r="K1634" s="92"/>
      <c r="L1634" s="91" t="str">
        <f t="shared" si="168"/>
        <v/>
      </c>
      <c r="M1634" s="91" t="str">
        <f t="shared" si="169"/>
        <v/>
      </c>
    </row>
    <row r="1635" spans="1:13" x14ac:dyDescent="0.2">
      <c r="A1635" s="60" t="s">
        <v>2045</v>
      </c>
      <c r="B1635" s="59">
        <v>44513</v>
      </c>
      <c r="C1635" s="60" t="s">
        <v>2046</v>
      </c>
      <c r="D1635" s="92" t="s">
        <v>658</v>
      </c>
      <c r="E1635" s="58" t="str">
        <f t="shared" si="170"/>
        <v>Stephan</v>
      </c>
      <c r="F1635" s="58" t="str">
        <f t="shared" si="171"/>
        <v>Swanepoel</v>
      </c>
      <c r="G1635" s="58" t="str">
        <f t="shared" si="172"/>
        <v>Men Veteran</v>
      </c>
      <c r="H1635" s="58" t="str">
        <f t="shared" si="173"/>
        <v>Namib Park</v>
      </c>
      <c r="I1635" s="92"/>
      <c r="J1635" s="92" t="s">
        <v>1356</v>
      </c>
      <c r="K1635" s="92">
        <v>86</v>
      </c>
      <c r="L1635" s="91">
        <f t="shared" si="168"/>
        <v>2.2000000000000002</v>
      </c>
      <c r="M1635" s="91">
        <f t="shared" si="169"/>
        <v>2.2000000000000002</v>
      </c>
    </row>
    <row r="1636" spans="1:13" x14ac:dyDescent="0.2">
      <c r="A1636" s="60" t="s">
        <v>2045</v>
      </c>
      <c r="B1636" s="59">
        <v>44513</v>
      </c>
      <c r="C1636" s="60" t="s">
        <v>2046</v>
      </c>
      <c r="D1636" s="92" t="s">
        <v>1403</v>
      </c>
      <c r="E1636" s="58" t="str">
        <f t="shared" si="170"/>
        <v>Mark</v>
      </c>
      <c r="F1636" s="58" t="str">
        <f t="shared" si="171"/>
        <v>Van Der Merwe</v>
      </c>
      <c r="G1636" s="58" t="str">
        <f t="shared" si="172"/>
        <v>Men U/21</v>
      </c>
      <c r="H1636" s="58" t="str">
        <f t="shared" si="173"/>
        <v>Namib Park</v>
      </c>
      <c r="I1636" s="92"/>
      <c r="J1636" s="92"/>
      <c r="K1636" s="92"/>
      <c r="L1636" s="91" t="str">
        <f t="shared" si="168"/>
        <v/>
      </c>
      <c r="M1636" s="91" t="str">
        <f t="shared" si="169"/>
        <v/>
      </c>
    </row>
    <row r="1637" spans="1:13" x14ac:dyDescent="0.2">
      <c r="A1637" s="60" t="s">
        <v>2045</v>
      </c>
      <c r="B1637" s="59">
        <v>44513</v>
      </c>
      <c r="C1637" s="60" t="s">
        <v>2046</v>
      </c>
      <c r="D1637" s="92" t="s">
        <v>1806</v>
      </c>
      <c r="E1637" s="58" t="str">
        <f t="shared" si="170"/>
        <v>Ryno</v>
      </c>
      <c r="F1637" s="58" t="str">
        <f t="shared" si="171"/>
        <v>Enslin</v>
      </c>
      <c r="G1637" s="58" t="str">
        <f t="shared" si="172"/>
        <v>Men Senior</v>
      </c>
      <c r="H1637" s="58" t="str">
        <f t="shared" si="173"/>
        <v>Namib Park</v>
      </c>
      <c r="I1637" s="92"/>
      <c r="J1637" s="92" t="s">
        <v>1355</v>
      </c>
      <c r="K1637" s="92">
        <v>149</v>
      </c>
      <c r="L1637" s="91">
        <f t="shared" si="168"/>
        <v>17</v>
      </c>
      <c r="M1637" s="91">
        <f t="shared" si="169"/>
        <v>17</v>
      </c>
    </row>
    <row r="1638" spans="1:13" x14ac:dyDescent="0.2">
      <c r="A1638" s="60" t="s">
        <v>2045</v>
      </c>
      <c r="B1638" s="59">
        <v>44513</v>
      </c>
      <c r="C1638" s="60" t="s">
        <v>2046</v>
      </c>
      <c r="D1638" s="92" t="s">
        <v>1806</v>
      </c>
      <c r="E1638" s="58" t="str">
        <f t="shared" si="170"/>
        <v>Ryno</v>
      </c>
      <c r="F1638" s="58" t="str">
        <f t="shared" si="171"/>
        <v>Enslin</v>
      </c>
      <c r="G1638" s="58" t="str">
        <f t="shared" si="172"/>
        <v>Men Senior</v>
      </c>
      <c r="H1638" s="58" t="str">
        <f t="shared" si="173"/>
        <v>Namib Park</v>
      </c>
      <c r="I1638" s="92"/>
      <c r="J1638" s="92" t="s">
        <v>1355</v>
      </c>
      <c r="K1638" s="92">
        <v>166</v>
      </c>
      <c r="L1638" s="91">
        <f t="shared" si="168"/>
        <v>24.6</v>
      </c>
      <c r="M1638" s="91">
        <f t="shared" si="169"/>
        <v>24.6</v>
      </c>
    </row>
    <row r="1639" spans="1:13" x14ac:dyDescent="0.2">
      <c r="A1639" s="60" t="s">
        <v>2045</v>
      </c>
      <c r="B1639" s="59">
        <v>44513</v>
      </c>
      <c r="C1639" s="60" t="s">
        <v>2046</v>
      </c>
      <c r="D1639" s="92" t="s">
        <v>1806</v>
      </c>
      <c r="E1639" s="58" t="str">
        <f t="shared" si="170"/>
        <v>Ryno</v>
      </c>
      <c r="F1639" s="58" t="str">
        <f t="shared" si="171"/>
        <v>Enslin</v>
      </c>
      <c r="G1639" s="58" t="str">
        <f t="shared" si="172"/>
        <v>Men Senior</v>
      </c>
      <c r="H1639" s="58" t="str">
        <f t="shared" si="173"/>
        <v>Namib Park</v>
      </c>
      <c r="I1639" s="92"/>
      <c r="J1639" s="92" t="s">
        <v>1355</v>
      </c>
      <c r="K1639" s="92">
        <v>163</v>
      </c>
      <c r="L1639" s="91">
        <f t="shared" si="168"/>
        <v>23.1</v>
      </c>
      <c r="M1639" s="91">
        <f t="shared" si="169"/>
        <v>23.1</v>
      </c>
    </row>
    <row r="1640" spans="1:13" x14ac:dyDescent="0.2">
      <c r="A1640" s="60" t="s">
        <v>2045</v>
      </c>
      <c r="B1640" s="59">
        <v>44513</v>
      </c>
      <c r="C1640" s="60" t="s">
        <v>2046</v>
      </c>
      <c r="D1640" s="92" t="s">
        <v>1697</v>
      </c>
      <c r="E1640" s="58" t="str">
        <f t="shared" si="170"/>
        <v>Johan</v>
      </c>
      <c r="F1640" s="58" t="str">
        <f t="shared" si="171"/>
        <v>Van Niekerk</v>
      </c>
      <c r="G1640" s="58" t="str">
        <f t="shared" si="172"/>
        <v>Men Senior</v>
      </c>
      <c r="H1640" s="58" t="str">
        <f t="shared" si="173"/>
        <v>Namib Park</v>
      </c>
      <c r="I1640" s="92"/>
      <c r="J1640" s="92" t="s">
        <v>1355</v>
      </c>
      <c r="K1640" s="92">
        <v>150</v>
      </c>
      <c r="L1640" s="91">
        <f t="shared" si="168"/>
        <v>17.399999999999999</v>
      </c>
      <c r="M1640" s="91">
        <f t="shared" si="169"/>
        <v>17.399999999999999</v>
      </c>
    </row>
    <row r="1641" spans="1:13" x14ac:dyDescent="0.2">
      <c r="A1641" s="60" t="s">
        <v>2045</v>
      </c>
      <c r="B1641" s="59">
        <v>44513</v>
      </c>
      <c r="C1641" s="60" t="s">
        <v>2046</v>
      </c>
      <c r="D1641" s="92" t="s">
        <v>742</v>
      </c>
      <c r="E1641" s="58" t="str">
        <f t="shared" si="170"/>
        <v>Dirk</v>
      </c>
      <c r="F1641" s="58" t="str">
        <f t="shared" si="171"/>
        <v>Hansen</v>
      </c>
      <c r="G1641" s="58" t="str">
        <f t="shared" si="172"/>
        <v>Men Veteran</v>
      </c>
      <c r="H1641" s="58" t="str">
        <f t="shared" si="173"/>
        <v>Steenbras</v>
      </c>
      <c r="I1641" s="92"/>
      <c r="J1641" s="92"/>
      <c r="K1641" s="92"/>
      <c r="L1641" s="91" t="str">
        <f t="shared" si="168"/>
        <v/>
      </c>
      <c r="M1641" s="91" t="str">
        <f t="shared" si="169"/>
        <v/>
      </c>
    </row>
    <row r="1642" spans="1:13" x14ac:dyDescent="0.2">
      <c r="A1642" s="60" t="s">
        <v>2045</v>
      </c>
      <c r="B1642" s="59">
        <v>44513</v>
      </c>
      <c r="C1642" s="60" t="s">
        <v>2046</v>
      </c>
      <c r="D1642" s="92" t="s">
        <v>1227</v>
      </c>
      <c r="E1642" s="58" t="str">
        <f t="shared" si="170"/>
        <v>Luan</v>
      </c>
      <c r="F1642" s="58" t="str">
        <f t="shared" si="171"/>
        <v>Hansen</v>
      </c>
      <c r="G1642" s="58" t="str">
        <f t="shared" si="172"/>
        <v>Men U/16</v>
      </c>
      <c r="H1642" s="58" t="str">
        <f t="shared" si="173"/>
        <v>Steenbras</v>
      </c>
      <c r="I1642" s="92"/>
      <c r="J1642" s="92"/>
      <c r="K1642" s="92"/>
      <c r="L1642" s="91" t="str">
        <f t="shared" si="168"/>
        <v/>
      </c>
      <c r="M1642" s="91" t="str">
        <f t="shared" si="169"/>
        <v/>
      </c>
    </row>
    <row r="1643" spans="1:13" x14ac:dyDescent="0.2">
      <c r="A1643" s="60" t="s">
        <v>2045</v>
      </c>
      <c r="B1643" s="59">
        <v>44513</v>
      </c>
      <c r="C1643" s="60" t="s">
        <v>2046</v>
      </c>
      <c r="D1643" s="92" t="s">
        <v>737</v>
      </c>
      <c r="E1643" s="58" t="str">
        <f t="shared" si="170"/>
        <v>Jayden</v>
      </c>
      <c r="F1643" s="58" t="str">
        <f t="shared" si="171"/>
        <v>Hansen</v>
      </c>
      <c r="G1643" s="58" t="str">
        <f t="shared" si="172"/>
        <v>Men U/16</v>
      </c>
      <c r="H1643" s="58" t="str">
        <f t="shared" si="173"/>
        <v>Steenbras</v>
      </c>
      <c r="I1643" s="92"/>
      <c r="J1643" s="92"/>
      <c r="K1643" s="92"/>
      <c r="L1643" s="91" t="str">
        <f t="shared" si="168"/>
        <v/>
      </c>
      <c r="M1643" s="91" t="str">
        <f t="shared" si="169"/>
        <v/>
      </c>
    </row>
    <row r="1644" spans="1:13" x14ac:dyDescent="0.2">
      <c r="A1644" s="60" t="s">
        <v>2045</v>
      </c>
      <c r="B1644" s="59">
        <v>44513</v>
      </c>
      <c r="C1644" s="60" t="s">
        <v>2046</v>
      </c>
      <c r="D1644" s="92" t="s">
        <v>554</v>
      </c>
      <c r="E1644" s="58" t="str">
        <f t="shared" si="170"/>
        <v>Danie</v>
      </c>
      <c r="F1644" s="58" t="str">
        <f t="shared" si="171"/>
        <v>Klopper</v>
      </c>
      <c r="G1644" s="58" t="str">
        <f t="shared" si="172"/>
        <v>Men Senior</v>
      </c>
      <c r="H1644" s="58" t="str">
        <f t="shared" si="173"/>
        <v>Steenbras</v>
      </c>
      <c r="I1644" s="92"/>
      <c r="J1644" s="92"/>
      <c r="K1644" s="92"/>
      <c r="L1644" s="91" t="str">
        <f t="shared" si="168"/>
        <v/>
      </c>
      <c r="M1644" s="91" t="str">
        <f t="shared" si="169"/>
        <v/>
      </c>
    </row>
    <row r="1645" spans="1:13" x14ac:dyDescent="0.2">
      <c r="A1645" s="60" t="s">
        <v>2045</v>
      </c>
      <c r="B1645" s="59">
        <v>44513</v>
      </c>
      <c r="C1645" s="60" t="s">
        <v>2046</v>
      </c>
      <c r="D1645" s="92" t="s">
        <v>818</v>
      </c>
      <c r="E1645" s="58" t="str">
        <f t="shared" si="170"/>
        <v>Johnny</v>
      </c>
      <c r="F1645" s="58" t="str">
        <f t="shared" si="171"/>
        <v>Van Der Westhuizen</v>
      </c>
      <c r="G1645" s="58" t="str">
        <f t="shared" si="172"/>
        <v>Men Senior</v>
      </c>
      <c r="H1645" s="58" t="str">
        <f t="shared" si="173"/>
        <v>Steenbras</v>
      </c>
      <c r="I1645" s="92"/>
      <c r="J1645" s="92"/>
      <c r="K1645" s="92"/>
      <c r="L1645" s="91" t="str">
        <f t="shared" si="168"/>
        <v/>
      </c>
      <c r="M1645" s="91" t="str">
        <f t="shared" si="169"/>
        <v/>
      </c>
    </row>
    <row r="1646" spans="1:13" x14ac:dyDescent="0.2">
      <c r="A1646" s="60" t="s">
        <v>2045</v>
      </c>
      <c r="B1646" s="59">
        <v>44513</v>
      </c>
      <c r="C1646" s="60" t="s">
        <v>2046</v>
      </c>
      <c r="D1646" s="92" t="s">
        <v>593</v>
      </c>
      <c r="E1646" s="58" t="str">
        <f t="shared" si="170"/>
        <v>Burger</v>
      </c>
      <c r="F1646" s="58" t="str">
        <f t="shared" si="171"/>
        <v>Van Taak</v>
      </c>
      <c r="G1646" s="58" t="str">
        <f t="shared" si="172"/>
        <v>Men Senior</v>
      </c>
      <c r="H1646" s="58" t="str">
        <f t="shared" si="173"/>
        <v>Steenbras</v>
      </c>
      <c r="I1646" s="92"/>
      <c r="J1646" s="92" t="s">
        <v>1356</v>
      </c>
      <c r="K1646" s="92">
        <v>84</v>
      </c>
      <c r="L1646" s="91">
        <f t="shared" si="168"/>
        <v>2</v>
      </c>
      <c r="M1646" s="91">
        <f t="shared" si="169"/>
        <v>2</v>
      </c>
    </row>
    <row r="1647" spans="1:13" x14ac:dyDescent="0.2">
      <c r="A1647" s="60" t="s">
        <v>2045</v>
      </c>
      <c r="B1647" s="59">
        <v>44513</v>
      </c>
      <c r="C1647" s="60" t="s">
        <v>2046</v>
      </c>
      <c r="D1647" s="92" t="s">
        <v>593</v>
      </c>
      <c r="E1647" s="58" t="str">
        <f t="shared" si="170"/>
        <v>Burger</v>
      </c>
      <c r="F1647" s="58" t="str">
        <f t="shared" si="171"/>
        <v>Van Taak</v>
      </c>
      <c r="G1647" s="58" t="str">
        <f t="shared" si="172"/>
        <v>Men Senior</v>
      </c>
      <c r="H1647" s="58" t="str">
        <f t="shared" si="173"/>
        <v>Steenbras</v>
      </c>
      <c r="I1647" s="92" t="s">
        <v>19</v>
      </c>
      <c r="J1647" s="92"/>
      <c r="K1647" s="92">
        <v>43</v>
      </c>
      <c r="L1647" s="91">
        <f t="shared" si="168"/>
        <v>0.8</v>
      </c>
      <c r="M1647" s="91">
        <f t="shared" si="169"/>
        <v>0.8</v>
      </c>
    </row>
    <row r="1648" spans="1:13" x14ac:dyDescent="0.2">
      <c r="A1648" s="60" t="s">
        <v>2045</v>
      </c>
      <c r="B1648" s="59">
        <v>44513</v>
      </c>
      <c r="C1648" s="60" t="s">
        <v>2046</v>
      </c>
      <c r="D1648" s="92" t="s">
        <v>593</v>
      </c>
      <c r="E1648" s="58" t="str">
        <f t="shared" si="170"/>
        <v>Burger</v>
      </c>
      <c r="F1648" s="58" t="str">
        <f t="shared" si="171"/>
        <v>Van Taak</v>
      </c>
      <c r="G1648" s="58" t="str">
        <f t="shared" si="172"/>
        <v>Men Senior</v>
      </c>
      <c r="H1648" s="58" t="str">
        <f t="shared" si="173"/>
        <v>Steenbras</v>
      </c>
      <c r="I1648" s="92" t="s">
        <v>19</v>
      </c>
      <c r="J1648" s="92"/>
      <c r="K1648" s="92">
        <v>53</v>
      </c>
      <c r="L1648" s="91">
        <f t="shared" si="168"/>
        <v>1.5</v>
      </c>
      <c r="M1648" s="91">
        <f t="shared" si="169"/>
        <v>1.5</v>
      </c>
    </row>
    <row r="1649" spans="1:13" x14ac:dyDescent="0.2">
      <c r="A1649" s="60" t="s">
        <v>2045</v>
      </c>
      <c r="B1649" s="59">
        <v>44513</v>
      </c>
      <c r="C1649" s="60" t="s">
        <v>2046</v>
      </c>
      <c r="D1649" s="92" t="s">
        <v>794</v>
      </c>
      <c r="E1649" s="58" t="str">
        <f t="shared" si="170"/>
        <v>David</v>
      </c>
      <c r="F1649" s="58" t="str">
        <f t="shared" si="171"/>
        <v>Smith</v>
      </c>
      <c r="G1649" s="58" t="str">
        <f t="shared" si="172"/>
        <v>Men Veteran</v>
      </c>
      <c r="H1649" s="58" t="str">
        <f t="shared" si="173"/>
        <v>Steenbras</v>
      </c>
      <c r="I1649" s="92"/>
      <c r="J1649" s="92"/>
      <c r="K1649" s="92"/>
      <c r="L1649" s="91" t="str">
        <f t="shared" si="168"/>
        <v/>
      </c>
      <c r="M1649" s="91" t="str">
        <f t="shared" si="169"/>
        <v/>
      </c>
    </row>
    <row r="1650" spans="1:13" x14ac:dyDescent="0.2">
      <c r="A1650" s="60" t="s">
        <v>2045</v>
      </c>
      <c r="B1650" s="59">
        <v>44513</v>
      </c>
      <c r="C1650" s="60" t="s">
        <v>2046</v>
      </c>
      <c r="D1650" s="92" t="s">
        <v>691</v>
      </c>
      <c r="E1650" s="58" t="str">
        <f t="shared" si="170"/>
        <v>Jan-Hendrik</v>
      </c>
      <c r="F1650" s="58" t="str">
        <f t="shared" si="171"/>
        <v>Heath</v>
      </c>
      <c r="G1650" s="58" t="str">
        <f t="shared" si="172"/>
        <v>Men Senior</v>
      </c>
      <c r="H1650" s="58" t="str">
        <f t="shared" si="173"/>
        <v>Steenbras</v>
      </c>
      <c r="I1650" s="92"/>
      <c r="J1650" s="92"/>
      <c r="K1650" s="92"/>
      <c r="L1650" s="91" t="str">
        <f t="shared" si="168"/>
        <v/>
      </c>
      <c r="M1650" s="91" t="str">
        <f t="shared" si="169"/>
        <v/>
      </c>
    </row>
    <row r="1651" spans="1:13" x14ac:dyDescent="0.2">
      <c r="A1651" s="60" t="s">
        <v>2045</v>
      </c>
      <c r="B1651" s="59">
        <v>44513</v>
      </c>
      <c r="C1651" s="60" t="s">
        <v>2046</v>
      </c>
      <c r="D1651" s="92" t="s">
        <v>786</v>
      </c>
      <c r="E1651" s="58" t="str">
        <f t="shared" si="170"/>
        <v>Chris</v>
      </c>
      <c r="F1651" s="58" t="str">
        <f t="shared" si="171"/>
        <v>Joubert</v>
      </c>
      <c r="G1651" s="58" t="str">
        <f t="shared" si="172"/>
        <v>Men Senior</v>
      </c>
      <c r="H1651" s="58" t="str">
        <f t="shared" si="173"/>
        <v>Steenbras</v>
      </c>
      <c r="I1651" s="92"/>
      <c r="J1651" s="92"/>
      <c r="K1651" s="92"/>
      <c r="L1651" s="91" t="str">
        <f t="shared" si="168"/>
        <v/>
      </c>
      <c r="M1651" s="91" t="str">
        <f t="shared" si="169"/>
        <v/>
      </c>
    </row>
    <row r="1652" spans="1:13" x14ac:dyDescent="0.2">
      <c r="A1652" s="60" t="s">
        <v>2045</v>
      </c>
      <c r="B1652" s="59">
        <v>44513</v>
      </c>
      <c r="C1652" s="60" t="s">
        <v>2046</v>
      </c>
      <c r="D1652" s="92" t="s">
        <v>1587</v>
      </c>
      <c r="E1652" s="58" t="str">
        <f t="shared" si="170"/>
        <v>Maryna</v>
      </c>
      <c r="F1652" s="58" t="str">
        <f t="shared" si="171"/>
        <v>Viljoen</v>
      </c>
      <c r="G1652" s="58" t="str">
        <f t="shared" si="172"/>
        <v>Ladies Senior</v>
      </c>
      <c r="H1652" s="58" t="str">
        <f t="shared" si="173"/>
        <v>Steenbras</v>
      </c>
      <c r="I1652" s="92"/>
      <c r="J1652" s="92"/>
      <c r="K1652" s="92"/>
      <c r="L1652" s="91" t="str">
        <f t="shared" si="168"/>
        <v/>
      </c>
      <c r="M1652" s="91" t="str">
        <f t="shared" si="169"/>
        <v/>
      </c>
    </row>
    <row r="1653" spans="1:13" x14ac:dyDescent="0.2">
      <c r="A1653" s="60" t="s">
        <v>2045</v>
      </c>
      <c r="B1653" s="59">
        <v>44513</v>
      </c>
      <c r="C1653" s="60" t="s">
        <v>2046</v>
      </c>
      <c r="D1653" s="92" t="s">
        <v>1660</v>
      </c>
      <c r="E1653" s="58" t="str">
        <f t="shared" si="170"/>
        <v>Frank</v>
      </c>
      <c r="F1653" s="58" t="str">
        <f t="shared" si="171"/>
        <v>Oberholster</v>
      </c>
      <c r="G1653" s="58" t="str">
        <f t="shared" si="172"/>
        <v>Men Senior</v>
      </c>
      <c r="H1653" s="58" t="str">
        <f t="shared" si="173"/>
        <v>Steenbras</v>
      </c>
      <c r="I1653" s="92" t="s">
        <v>19</v>
      </c>
      <c r="J1653" s="92"/>
      <c r="K1653" s="92">
        <v>67</v>
      </c>
      <c r="L1653" s="91">
        <f t="shared" si="168"/>
        <v>3.1</v>
      </c>
      <c r="M1653" s="91">
        <f t="shared" si="169"/>
        <v>3.1</v>
      </c>
    </row>
    <row r="1654" spans="1:13" x14ac:dyDescent="0.2">
      <c r="A1654" s="60" t="s">
        <v>2045</v>
      </c>
      <c r="B1654" s="59">
        <v>44513</v>
      </c>
      <c r="C1654" s="60" t="s">
        <v>2046</v>
      </c>
      <c r="D1654" s="92" t="s">
        <v>1586</v>
      </c>
      <c r="E1654" s="58" t="str">
        <f t="shared" si="170"/>
        <v>Wikus</v>
      </c>
      <c r="F1654" s="58" t="str">
        <f t="shared" si="171"/>
        <v>Viljoen</v>
      </c>
      <c r="G1654" s="58" t="str">
        <f t="shared" si="172"/>
        <v>Men Veteran</v>
      </c>
      <c r="H1654" s="58" t="str">
        <f t="shared" si="173"/>
        <v>Steenbras</v>
      </c>
      <c r="I1654" s="92"/>
      <c r="J1654" s="92"/>
      <c r="K1654" s="92"/>
      <c r="L1654" s="91" t="str">
        <f t="shared" si="168"/>
        <v/>
      </c>
      <c r="M1654" s="91" t="str">
        <f t="shared" si="169"/>
        <v/>
      </c>
    </row>
    <row r="1655" spans="1:13" x14ac:dyDescent="0.2">
      <c r="A1655" s="60" t="s">
        <v>2045</v>
      </c>
      <c r="B1655" s="59">
        <v>44513</v>
      </c>
      <c r="C1655" s="60" t="s">
        <v>2046</v>
      </c>
      <c r="D1655" s="92" t="s">
        <v>843</v>
      </c>
      <c r="E1655" s="58" t="str">
        <f t="shared" si="170"/>
        <v>Mark</v>
      </c>
      <c r="F1655" s="58" t="str">
        <f t="shared" si="171"/>
        <v>Harper</v>
      </c>
      <c r="G1655" s="58" t="str">
        <f t="shared" si="172"/>
        <v>Men Veteran</v>
      </c>
      <c r="H1655" s="58" t="str">
        <f t="shared" si="173"/>
        <v>Steenbras</v>
      </c>
      <c r="I1655" s="92"/>
      <c r="J1655" s="92"/>
      <c r="K1655" s="92"/>
      <c r="L1655" s="91" t="str">
        <f t="shared" si="168"/>
        <v/>
      </c>
      <c r="M1655" s="91" t="str">
        <f t="shared" si="169"/>
        <v/>
      </c>
    </row>
    <row r="1656" spans="1:13" x14ac:dyDescent="0.2">
      <c r="A1656" s="60" t="s">
        <v>2045</v>
      </c>
      <c r="B1656" s="59">
        <v>44513</v>
      </c>
      <c r="C1656" s="60" t="s">
        <v>2046</v>
      </c>
      <c r="D1656" s="92" t="s">
        <v>1766</v>
      </c>
      <c r="E1656" s="58" t="str">
        <f t="shared" si="170"/>
        <v>L'wyk</v>
      </c>
      <c r="F1656" s="58" t="str">
        <f t="shared" si="171"/>
        <v>Viljoen</v>
      </c>
      <c r="G1656" s="58" t="str">
        <f t="shared" si="172"/>
        <v>Men U/16</v>
      </c>
      <c r="H1656" s="58" t="str">
        <f t="shared" si="173"/>
        <v>Steenbras</v>
      </c>
      <c r="I1656" s="92"/>
      <c r="J1656" s="92"/>
      <c r="K1656" s="92"/>
      <c r="L1656" s="91" t="str">
        <f t="shared" ref="L1656:L1719" si="174">IF(K1656="","",IF(I1656="",ROUND(HLOOKUP(J1656,kgList,K1656,FALSE),1),ROUND(HLOOKUP(I1656,kgList,K1656,FALSE),1)))</f>
        <v/>
      </c>
      <c r="M1656" s="91" t="str">
        <f t="shared" ref="M1656:M1719" si="175">IF(L1656="","",IF(COUNTA(I1656:J1656)&gt;1,"Edible or Inedible",IF(COUNTA(I1656)=1,L1656*1,IF(COUNTA(J1656)=1,L1656*1,"ERROR"))))</f>
        <v/>
      </c>
    </row>
    <row r="1657" spans="1:13" x14ac:dyDescent="0.2">
      <c r="A1657" s="60" t="s">
        <v>2045</v>
      </c>
      <c r="B1657" s="59">
        <v>44513</v>
      </c>
      <c r="C1657" s="60" t="s">
        <v>2046</v>
      </c>
      <c r="D1657" s="92" t="s">
        <v>702</v>
      </c>
      <c r="E1657" s="58" t="str">
        <f t="shared" si="170"/>
        <v>Willem</v>
      </c>
      <c r="F1657" s="58" t="str">
        <f t="shared" si="171"/>
        <v>Kilian</v>
      </c>
      <c r="G1657" s="58" t="str">
        <f t="shared" si="172"/>
        <v>Men Veteran</v>
      </c>
      <c r="H1657" s="58" t="str">
        <f t="shared" si="173"/>
        <v>Steenbras</v>
      </c>
      <c r="I1657" s="92"/>
      <c r="J1657" s="92"/>
      <c r="K1657" s="92"/>
      <c r="L1657" s="91" t="str">
        <f t="shared" si="174"/>
        <v/>
      </c>
      <c r="M1657" s="91" t="str">
        <f t="shared" si="175"/>
        <v/>
      </c>
    </row>
    <row r="1658" spans="1:13" x14ac:dyDescent="0.2">
      <c r="A1658" s="60" t="s">
        <v>2045</v>
      </c>
      <c r="B1658" s="59">
        <v>44513</v>
      </c>
      <c r="C1658" s="60" t="s">
        <v>2046</v>
      </c>
      <c r="D1658" s="92" t="s">
        <v>1730</v>
      </c>
      <c r="E1658" s="58" t="str">
        <f t="shared" ref="E1658:E1721" si="176">IF(D1658="","",VLOOKUP(D1658,Master,3,FALSE))</f>
        <v>Herman</v>
      </c>
      <c r="F1658" s="58" t="str">
        <f t="shared" ref="F1658:F1721" si="177">IF(D1658="","",VLOOKUP(D1658,Master,4,FALSE))</f>
        <v>Swanepoel</v>
      </c>
      <c r="G1658" s="58" t="str">
        <f t="shared" ref="G1658:G1721" si="178">IF(D1658="","",VLOOKUP(D1658,Master,5,FALSE))</f>
        <v>Men Senior</v>
      </c>
      <c r="H1658" s="58" t="str">
        <f t="shared" ref="H1658:H1721" si="179">IF(D1658="","",VLOOKUP(D1658,Master,2,FALSE))</f>
        <v>Steenbras</v>
      </c>
      <c r="I1658" s="92"/>
      <c r="J1658" s="92" t="s">
        <v>1355</v>
      </c>
      <c r="K1658" s="92">
        <v>132</v>
      </c>
      <c r="L1658" s="91">
        <f t="shared" si="174"/>
        <v>11.2</v>
      </c>
      <c r="M1658" s="91">
        <f t="shared" si="175"/>
        <v>11.2</v>
      </c>
    </row>
    <row r="1659" spans="1:13" x14ac:dyDescent="0.2">
      <c r="A1659" s="60" t="s">
        <v>2045</v>
      </c>
      <c r="B1659" s="59">
        <v>44513</v>
      </c>
      <c r="C1659" s="60" t="s">
        <v>2046</v>
      </c>
      <c r="D1659" s="92" t="s">
        <v>1730</v>
      </c>
      <c r="E1659" s="58" t="str">
        <f t="shared" si="176"/>
        <v>Herman</v>
      </c>
      <c r="F1659" s="58" t="str">
        <f t="shared" si="177"/>
        <v>Swanepoel</v>
      </c>
      <c r="G1659" s="58" t="str">
        <f t="shared" si="178"/>
        <v>Men Senior</v>
      </c>
      <c r="H1659" s="58" t="str">
        <f t="shared" si="179"/>
        <v>Steenbras</v>
      </c>
      <c r="I1659" s="92"/>
      <c r="J1659" s="92" t="s">
        <v>1356</v>
      </c>
      <c r="K1659" s="92">
        <v>118</v>
      </c>
      <c r="L1659" s="91">
        <f t="shared" si="174"/>
        <v>6.6</v>
      </c>
      <c r="M1659" s="91">
        <f t="shared" si="175"/>
        <v>6.6</v>
      </c>
    </row>
    <row r="1660" spans="1:13" x14ac:dyDescent="0.2">
      <c r="A1660" s="60" t="s">
        <v>2045</v>
      </c>
      <c r="B1660" s="59">
        <v>44513</v>
      </c>
      <c r="C1660" s="60" t="s">
        <v>2046</v>
      </c>
      <c r="D1660" s="92" t="s">
        <v>1730</v>
      </c>
      <c r="E1660" s="58" t="str">
        <f t="shared" si="176"/>
        <v>Herman</v>
      </c>
      <c r="F1660" s="58" t="str">
        <f t="shared" si="177"/>
        <v>Swanepoel</v>
      </c>
      <c r="G1660" s="58" t="str">
        <f t="shared" si="178"/>
        <v>Men Senior</v>
      </c>
      <c r="H1660" s="58" t="str">
        <f t="shared" si="179"/>
        <v>Steenbras</v>
      </c>
      <c r="I1660" s="92"/>
      <c r="J1660" s="92" t="s">
        <v>1356</v>
      </c>
      <c r="K1660" s="92">
        <v>91</v>
      </c>
      <c r="L1660" s="91">
        <f t="shared" si="174"/>
        <v>2.7</v>
      </c>
      <c r="M1660" s="91">
        <f t="shared" si="175"/>
        <v>2.7</v>
      </c>
    </row>
    <row r="1661" spans="1:13" x14ac:dyDescent="0.2">
      <c r="A1661" s="60" t="s">
        <v>2045</v>
      </c>
      <c r="B1661" s="59">
        <v>44513</v>
      </c>
      <c r="C1661" s="60" t="s">
        <v>2046</v>
      </c>
      <c r="D1661" s="92" t="s">
        <v>1730</v>
      </c>
      <c r="E1661" s="58" t="str">
        <f t="shared" si="176"/>
        <v>Herman</v>
      </c>
      <c r="F1661" s="58" t="str">
        <f t="shared" si="177"/>
        <v>Swanepoel</v>
      </c>
      <c r="G1661" s="58" t="str">
        <f t="shared" si="178"/>
        <v>Men Senior</v>
      </c>
      <c r="H1661" s="58" t="str">
        <f t="shared" si="179"/>
        <v>Steenbras</v>
      </c>
      <c r="I1661" s="92"/>
      <c r="J1661" s="92" t="s">
        <v>1356</v>
      </c>
      <c r="K1661" s="92">
        <v>84</v>
      </c>
      <c r="L1661" s="91">
        <f t="shared" si="174"/>
        <v>2</v>
      </c>
      <c r="M1661" s="91">
        <f t="shared" si="175"/>
        <v>2</v>
      </c>
    </row>
    <row r="1662" spans="1:13" x14ac:dyDescent="0.2">
      <c r="A1662" s="60" t="s">
        <v>2045</v>
      </c>
      <c r="B1662" s="59">
        <v>44513</v>
      </c>
      <c r="C1662" s="60" t="s">
        <v>2046</v>
      </c>
      <c r="D1662" s="92" t="s">
        <v>692</v>
      </c>
      <c r="E1662" s="58" t="str">
        <f t="shared" si="176"/>
        <v>Jan</v>
      </c>
      <c r="F1662" s="58" t="str">
        <f t="shared" si="177"/>
        <v>Heath</v>
      </c>
      <c r="G1662" s="58" t="str">
        <f t="shared" si="178"/>
        <v>Men Master</v>
      </c>
      <c r="H1662" s="58" t="str">
        <f t="shared" si="179"/>
        <v>Steenbras</v>
      </c>
      <c r="I1662" s="92"/>
      <c r="J1662" s="92"/>
      <c r="K1662" s="92"/>
      <c r="L1662" s="91" t="str">
        <f t="shared" si="174"/>
        <v/>
      </c>
      <c r="M1662" s="91" t="str">
        <f t="shared" si="175"/>
        <v/>
      </c>
    </row>
    <row r="1663" spans="1:13" x14ac:dyDescent="0.2">
      <c r="A1663" s="60" t="s">
        <v>2045</v>
      </c>
      <c r="B1663" s="59">
        <v>44513</v>
      </c>
      <c r="C1663" s="60" t="s">
        <v>2046</v>
      </c>
      <c r="D1663" s="92" t="s">
        <v>572</v>
      </c>
      <c r="E1663" s="58" t="str">
        <f t="shared" si="176"/>
        <v>Louis</v>
      </c>
      <c r="F1663" s="58" t="str">
        <f t="shared" si="177"/>
        <v>Heath</v>
      </c>
      <c r="G1663" s="58" t="str">
        <f t="shared" si="178"/>
        <v>Men Grand Masters</v>
      </c>
      <c r="H1663" s="58" t="str">
        <f t="shared" si="179"/>
        <v>Steenbras</v>
      </c>
      <c r="I1663" s="92"/>
      <c r="J1663" s="92"/>
      <c r="K1663" s="92"/>
      <c r="L1663" s="91" t="str">
        <f t="shared" si="174"/>
        <v/>
      </c>
      <c r="M1663" s="91" t="str">
        <f t="shared" si="175"/>
        <v/>
      </c>
    </row>
    <row r="1664" spans="1:13" x14ac:dyDescent="0.2">
      <c r="A1664" s="60" t="s">
        <v>2045</v>
      </c>
      <c r="B1664" s="59">
        <v>44513</v>
      </c>
      <c r="C1664" s="60" t="s">
        <v>2046</v>
      </c>
      <c r="D1664" s="92" t="s">
        <v>682</v>
      </c>
      <c r="E1664" s="58" t="str">
        <f t="shared" si="176"/>
        <v>Danie</v>
      </c>
      <c r="F1664" s="58" t="str">
        <f t="shared" si="177"/>
        <v>Van Der Merwe</v>
      </c>
      <c r="G1664" s="58" t="str">
        <f t="shared" si="178"/>
        <v>Men Grand Masters</v>
      </c>
      <c r="H1664" s="58" t="str">
        <f t="shared" si="179"/>
        <v>Steenbras</v>
      </c>
      <c r="I1664" s="92"/>
      <c r="J1664" s="92"/>
      <c r="K1664" s="92"/>
      <c r="L1664" s="91" t="str">
        <f t="shared" si="174"/>
        <v/>
      </c>
      <c r="M1664" s="91" t="str">
        <f t="shared" si="175"/>
        <v/>
      </c>
    </row>
    <row r="1665" spans="1:13" x14ac:dyDescent="0.2">
      <c r="A1665" s="60" t="s">
        <v>2045</v>
      </c>
      <c r="B1665" s="59">
        <v>44513</v>
      </c>
      <c r="C1665" s="60" t="s">
        <v>2046</v>
      </c>
      <c r="D1665" s="92" t="s">
        <v>1661</v>
      </c>
      <c r="E1665" s="58" t="str">
        <f t="shared" si="176"/>
        <v>Alberto</v>
      </c>
      <c r="F1665" s="58" t="str">
        <f t="shared" si="177"/>
        <v>Engelbrecht</v>
      </c>
      <c r="G1665" s="58" t="str">
        <f t="shared" si="178"/>
        <v>Men Senior</v>
      </c>
      <c r="H1665" s="58" t="str">
        <f t="shared" si="179"/>
        <v>Steenbras</v>
      </c>
      <c r="I1665" s="92" t="s">
        <v>19</v>
      </c>
      <c r="J1665" s="92"/>
      <c r="K1665" s="92">
        <v>73</v>
      </c>
      <c r="L1665" s="91">
        <f t="shared" si="174"/>
        <v>4.0999999999999996</v>
      </c>
      <c r="M1665" s="91">
        <f t="shared" si="175"/>
        <v>4.0999999999999996</v>
      </c>
    </row>
    <row r="1666" spans="1:13" x14ac:dyDescent="0.2">
      <c r="A1666" s="60" t="s">
        <v>2045</v>
      </c>
      <c r="B1666" s="59">
        <v>44513</v>
      </c>
      <c r="C1666" s="60" t="s">
        <v>2046</v>
      </c>
      <c r="D1666" s="92" t="s">
        <v>1143</v>
      </c>
      <c r="E1666" s="58" t="str">
        <f t="shared" si="176"/>
        <v>Murray</v>
      </c>
      <c r="F1666" s="58" t="str">
        <f t="shared" si="177"/>
        <v>Lewis</v>
      </c>
      <c r="G1666" s="58" t="str">
        <f t="shared" si="178"/>
        <v>Men Veteran</v>
      </c>
      <c r="H1666" s="58" t="str">
        <f t="shared" si="179"/>
        <v>Mako</v>
      </c>
      <c r="I1666" s="92"/>
      <c r="J1666" s="92" t="s">
        <v>1356</v>
      </c>
      <c r="K1666" s="92">
        <v>86</v>
      </c>
      <c r="L1666" s="91">
        <f t="shared" si="174"/>
        <v>2.2000000000000002</v>
      </c>
      <c r="M1666" s="91">
        <f t="shared" si="175"/>
        <v>2.2000000000000002</v>
      </c>
    </row>
    <row r="1667" spans="1:13" x14ac:dyDescent="0.2">
      <c r="A1667" s="60" t="s">
        <v>2045</v>
      </c>
      <c r="B1667" s="59">
        <v>44513</v>
      </c>
      <c r="C1667" s="60" t="s">
        <v>2046</v>
      </c>
      <c r="D1667" s="92" t="s">
        <v>535</v>
      </c>
      <c r="E1667" s="58" t="str">
        <f t="shared" si="176"/>
        <v>Johan</v>
      </c>
      <c r="F1667" s="58" t="str">
        <f t="shared" si="177"/>
        <v>van Wyk</v>
      </c>
      <c r="G1667" s="58" t="str">
        <f t="shared" si="178"/>
        <v>Men Veteran</v>
      </c>
      <c r="H1667" s="58" t="str">
        <f t="shared" si="179"/>
        <v>Mako</v>
      </c>
      <c r="I1667" s="92"/>
      <c r="J1667" s="92" t="s">
        <v>1356</v>
      </c>
      <c r="K1667" s="92">
        <v>75</v>
      </c>
      <c r="L1667" s="91">
        <f t="shared" si="174"/>
        <v>1.3</v>
      </c>
      <c r="M1667" s="91">
        <f t="shared" si="175"/>
        <v>1.3</v>
      </c>
    </row>
    <row r="1668" spans="1:13" x14ac:dyDescent="0.2">
      <c r="A1668" s="60" t="s">
        <v>2045</v>
      </c>
      <c r="B1668" s="59">
        <v>44513</v>
      </c>
      <c r="C1668" s="60" t="s">
        <v>2046</v>
      </c>
      <c r="D1668" s="92" t="s">
        <v>519</v>
      </c>
      <c r="E1668" s="58" t="str">
        <f t="shared" si="176"/>
        <v>Johan</v>
      </c>
      <c r="F1668" s="58" t="str">
        <f t="shared" si="177"/>
        <v>Visser</v>
      </c>
      <c r="G1668" s="58" t="str">
        <f t="shared" si="178"/>
        <v>Men Senior</v>
      </c>
      <c r="H1668" s="58" t="str">
        <f t="shared" si="179"/>
        <v>Mako</v>
      </c>
      <c r="I1668" s="92"/>
      <c r="J1668" s="92" t="s">
        <v>1355</v>
      </c>
      <c r="K1668" s="92">
        <v>152</v>
      </c>
      <c r="L1668" s="91">
        <f t="shared" si="174"/>
        <v>18.2</v>
      </c>
      <c r="M1668" s="91">
        <f t="shared" si="175"/>
        <v>18.2</v>
      </c>
    </row>
    <row r="1669" spans="1:13" x14ac:dyDescent="0.2">
      <c r="A1669" s="60" t="s">
        <v>2045</v>
      </c>
      <c r="B1669" s="59">
        <v>44513</v>
      </c>
      <c r="C1669" s="60" t="s">
        <v>2046</v>
      </c>
      <c r="D1669" s="92" t="s">
        <v>519</v>
      </c>
      <c r="E1669" s="58" t="str">
        <f t="shared" si="176"/>
        <v>Johan</v>
      </c>
      <c r="F1669" s="58" t="str">
        <f t="shared" si="177"/>
        <v>Visser</v>
      </c>
      <c r="G1669" s="58" t="str">
        <f t="shared" si="178"/>
        <v>Men Senior</v>
      </c>
      <c r="H1669" s="58" t="str">
        <f t="shared" si="179"/>
        <v>Mako</v>
      </c>
      <c r="I1669" s="92"/>
      <c r="J1669" s="92" t="s">
        <v>1355</v>
      </c>
      <c r="K1669" s="92">
        <v>151</v>
      </c>
      <c r="L1669" s="91">
        <f t="shared" si="174"/>
        <v>17.8</v>
      </c>
      <c r="M1669" s="91">
        <f t="shared" si="175"/>
        <v>17.8</v>
      </c>
    </row>
    <row r="1670" spans="1:13" x14ac:dyDescent="0.2">
      <c r="A1670" s="60" t="s">
        <v>2045</v>
      </c>
      <c r="B1670" s="59">
        <v>44513</v>
      </c>
      <c r="C1670" s="60" t="s">
        <v>2046</v>
      </c>
      <c r="D1670" s="92" t="s">
        <v>517</v>
      </c>
      <c r="E1670" s="58" t="str">
        <f t="shared" si="176"/>
        <v>Riaan</v>
      </c>
      <c r="F1670" s="58" t="str">
        <f t="shared" si="177"/>
        <v>Tap</v>
      </c>
      <c r="G1670" s="58" t="str">
        <f t="shared" si="178"/>
        <v>Men Veteran</v>
      </c>
      <c r="H1670" s="58" t="str">
        <f t="shared" si="179"/>
        <v>Mako</v>
      </c>
      <c r="I1670" s="92"/>
      <c r="J1670" s="92" t="s">
        <v>1356</v>
      </c>
      <c r="K1670" s="92">
        <v>90</v>
      </c>
      <c r="L1670" s="91">
        <f t="shared" si="174"/>
        <v>2.6</v>
      </c>
      <c r="M1670" s="91">
        <f t="shared" si="175"/>
        <v>2.6</v>
      </c>
    </row>
    <row r="1671" spans="1:13" x14ac:dyDescent="0.2">
      <c r="A1671" s="60" t="s">
        <v>2045</v>
      </c>
      <c r="B1671" s="59">
        <v>44513</v>
      </c>
      <c r="C1671" s="60" t="s">
        <v>2046</v>
      </c>
      <c r="D1671" s="92" t="s">
        <v>517</v>
      </c>
      <c r="E1671" s="58" t="str">
        <f t="shared" si="176"/>
        <v>Riaan</v>
      </c>
      <c r="F1671" s="58" t="str">
        <f t="shared" si="177"/>
        <v>Tap</v>
      </c>
      <c r="G1671" s="58" t="str">
        <f t="shared" si="178"/>
        <v>Men Veteran</v>
      </c>
      <c r="H1671" s="58" t="str">
        <f t="shared" si="179"/>
        <v>Mako</v>
      </c>
      <c r="I1671" s="92"/>
      <c r="J1671" s="92" t="s">
        <v>1356</v>
      </c>
      <c r="K1671" s="92">
        <v>70</v>
      </c>
      <c r="L1671" s="91">
        <f t="shared" si="174"/>
        <v>1.1000000000000001</v>
      </c>
      <c r="M1671" s="91">
        <f t="shared" si="175"/>
        <v>1.1000000000000001</v>
      </c>
    </row>
    <row r="1672" spans="1:13" x14ac:dyDescent="0.2">
      <c r="A1672" s="60" t="s">
        <v>2045</v>
      </c>
      <c r="B1672" s="59">
        <v>44513</v>
      </c>
      <c r="C1672" s="60" t="s">
        <v>2046</v>
      </c>
      <c r="D1672" s="92" t="s">
        <v>656</v>
      </c>
      <c r="E1672" s="58" t="str">
        <f t="shared" si="176"/>
        <v>Gerard</v>
      </c>
      <c r="F1672" s="58" t="str">
        <f t="shared" si="177"/>
        <v>Hough</v>
      </c>
      <c r="G1672" s="58" t="str">
        <f t="shared" si="178"/>
        <v>Men Senior</v>
      </c>
      <c r="H1672" s="58" t="str">
        <f t="shared" si="179"/>
        <v>Mako</v>
      </c>
      <c r="I1672" s="92" t="s">
        <v>19</v>
      </c>
      <c r="J1672" s="92"/>
      <c r="K1672" s="92">
        <v>81</v>
      </c>
      <c r="L1672" s="91">
        <f t="shared" si="174"/>
        <v>5.6</v>
      </c>
      <c r="M1672" s="91">
        <f t="shared" si="175"/>
        <v>5.6</v>
      </c>
    </row>
    <row r="1673" spans="1:13" x14ac:dyDescent="0.2">
      <c r="A1673" s="60" t="s">
        <v>2045</v>
      </c>
      <c r="B1673" s="59">
        <v>44513</v>
      </c>
      <c r="C1673" s="60" t="s">
        <v>2046</v>
      </c>
      <c r="D1673" s="92" t="s">
        <v>502</v>
      </c>
      <c r="E1673" s="58" t="str">
        <f t="shared" si="176"/>
        <v>Marco</v>
      </c>
      <c r="F1673" s="58" t="str">
        <f t="shared" si="177"/>
        <v>Klein</v>
      </c>
      <c r="G1673" s="58" t="str">
        <f t="shared" si="178"/>
        <v>Men Senior</v>
      </c>
      <c r="H1673" s="58" t="str">
        <f t="shared" si="179"/>
        <v>Mako</v>
      </c>
      <c r="I1673" s="92"/>
      <c r="J1673" s="92" t="s">
        <v>1355</v>
      </c>
      <c r="K1673" s="92">
        <v>156</v>
      </c>
      <c r="L1673" s="91">
        <f t="shared" si="174"/>
        <v>19.899999999999999</v>
      </c>
      <c r="M1673" s="91">
        <f t="shared" si="175"/>
        <v>19.899999999999999</v>
      </c>
    </row>
    <row r="1674" spans="1:13" x14ac:dyDescent="0.2">
      <c r="A1674" s="60" t="s">
        <v>2045</v>
      </c>
      <c r="B1674" s="59">
        <v>44513</v>
      </c>
      <c r="C1674" s="60" t="s">
        <v>2046</v>
      </c>
      <c r="D1674" s="92" t="s">
        <v>536</v>
      </c>
      <c r="E1674" s="58" t="str">
        <f t="shared" si="176"/>
        <v>Gunther</v>
      </c>
      <c r="F1674" s="58" t="str">
        <f t="shared" si="177"/>
        <v>Doll</v>
      </c>
      <c r="G1674" s="58" t="str">
        <f t="shared" si="178"/>
        <v>Men Senior</v>
      </c>
      <c r="H1674" s="58" t="str">
        <f t="shared" si="179"/>
        <v>Mako</v>
      </c>
      <c r="I1674" s="92"/>
      <c r="J1674" s="92" t="s">
        <v>1355</v>
      </c>
      <c r="K1674" s="92">
        <v>101</v>
      </c>
      <c r="L1674" s="91">
        <f t="shared" si="174"/>
        <v>4.5</v>
      </c>
      <c r="M1674" s="91">
        <f t="shared" si="175"/>
        <v>4.5</v>
      </c>
    </row>
    <row r="1675" spans="1:13" x14ac:dyDescent="0.2">
      <c r="A1675" s="60" t="s">
        <v>2045</v>
      </c>
      <c r="B1675" s="59">
        <v>44513</v>
      </c>
      <c r="C1675" s="60" t="s">
        <v>2046</v>
      </c>
      <c r="D1675" s="92" t="s">
        <v>627</v>
      </c>
      <c r="E1675" s="58" t="str">
        <f t="shared" si="176"/>
        <v>Kiepie</v>
      </c>
      <c r="F1675" s="58" t="str">
        <f t="shared" si="177"/>
        <v>Burger</v>
      </c>
      <c r="G1675" s="58" t="str">
        <f t="shared" si="178"/>
        <v>Men Veteran</v>
      </c>
      <c r="H1675" s="58" t="str">
        <f t="shared" si="179"/>
        <v>Mako</v>
      </c>
      <c r="I1675" s="92"/>
      <c r="J1675" s="92" t="s">
        <v>1355</v>
      </c>
      <c r="K1675" s="92">
        <v>74</v>
      </c>
      <c r="L1675" s="91">
        <f t="shared" si="174"/>
        <v>1.5</v>
      </c>
      <c r="M1675" s="91">
        <f t="shared" si="175"/>
        <v>1.5</v>
      </c>
    </row>
    <row r="1676" spans="1:13" x14ac:dyDescent="0.2">
      <c r="A1676" s="60" t="s">
        <v>2045</v>
      </c>
      <c r="B1676" s="59">
        <v>44513</v>
      </c>
      <c r="C1676" s="60" t="s">
        <v>2046</v>
      </c>
      <c r="D1676" s="92" t="s">
        <v>581</v>
      </c>
      <c r="E1676" s="58" t="str">
        <f t="shared" si="176"/>
        <v>John-John</v>
      </c>
      <c r="F1676" s="58" t="str">
        <f t="shared" si="177"/>
        <v>Warrington</v>
      </c>
      <c r="G1676" s="58" t="str">
        <f t="shared" si="178"/>
        <v>Men Veteran</v>
      </c>
      <c r="H1676" s="58" t="str">
        <f t="shared" si="179"/>
        <v>Mako</v>
      </c>
      <c r="I1676" s="92"/>
      <c r="J1676" s="92"/>
      <c r="K1676" s="92"/>
      <c r="L1676" s="91" t="str">
        <f t="shared" si="174"/>
        <v/>
      </c>
      <c r="M1676" s="91" t="str">
        <f t="shared" si="175"/>
        <v/>
      </c>
    </row>
    <row r="1677" spans="1:13" x14ac:dyDescent="0.2">
      <c r="A1677" s="60" t="s">
        <v>2045</v>
      </c>
      <c r="B1677" s="59">
        <v>44513</v>
      </c>
      <c r="C1677" s="60" t="s">
        <v>2046</v>
      </c>
      <c r="D1677" s="92" t="s">
        <v>586</v>
      </c>
      <c r="E1677" s="58" t="str">
        <f t="shared" si="176"/>
        <v>Hendrik</v>
      </c>
      <c r="F1677" s="58" t="str">
        <f t="shared" si="177"/>
        <v>Dry</v>
      </c>
      <c r="G1677" s="58" t="str">
        <f t="shared" si="178"/>
        <v>Men Veteran</v>
      </c>
      <c r="H1677" s="58" t="str">
        <f t="shared" si="179"/>
        <v>Mako</v>
      </c>
      <c r="I1677" s="92"/>
      <c r="J1677" s="92"/>
      <c r="K1677" s="92"/>
      <c r="L1677" s="91" t="str">
        <f t="shared" si="174"/>
        <v/>
      </c>
      <c r="M1677" s="91" t="str">
        <f t="shared" si="175"/>
        <v/>
      </c>
    </row>
    <row r="1678" spans="1:13" x14ac:dyDescent="0.2">
      <c r="A1678" s="60" t="s">
        <v>2045</v>
      </c>
      <c r="B1678" s="59">
        <v>44513</v>
      </c>
      <c r="C1678" s="60" t="s">
        <v>2046</v>
      </c>
      <c r="D1678" s="92" t="s">
        <v>1139</v>
      </c>
      <c r="E1678" s="58" t="str">
        <f t="shared" si="176"/>
        <v>Kallie</v>
      </c>
      <c r="F1678" s="58" t="str">
        <f t="shared" si="177"/>
        <v>Langeveld</v>
      </c>
      <c r="G1678" s="58" t="str">
        <f t="shared" si="178"/>
        <v>Men Veteran</v>
      </c>
      <c r="H1678" s="58" t="str">
        <f t="shared" si="179"/>
        <v>Mako</v>
      </c>
      <c r="I1678" s="92" t="s">
        <v>19</v>
      </c>
      <c r="J1678" s="92"/>
      <c r="K1678" s="92">
        <v>44</v>
      </c>
      <c r="L1678" s="91">
        <f t="shared" si="174"/>
        <v>0.9</v>
      </c>
      <c r="M1678" s="91">
        <f t="shared" si="175"/>
        <v>0.9</v>
      </c>
    </row>
    <row r="1679" spans="1:13" x14ac:dyDescent="0.2">
      <c r="A1679" s="60" t="s">
        <v>2045</v>
      </c>
      <c r="B1679" s="59">
        <v>44513</v>
      </c>
      <c r="C1679" s="60" t="s">
        <v>2046</v>
      </c>
      <c r="D1679" s="92" t="s">
        <v>1139</v>
      </c>
      <c r="E1679" s="58" t="str">
        <f t="shared" si="176"/>
        <v>Kallie</v>
      </c>
      <c r="F1679" s="58" t="str">
        <f t="shared" si="177"/>
        <v>Langeveld</v>
      </c>
      <c r="G1679" s="58" t="str">
        <f t="shared" si="178"/>
        <v>Men Veteran</v>
      </c>
      <c r="H1679" s="58" t="str">
        <f t="shared" si="179"/>
        <v>Mako</v>
      </c>
      <c r="I1679" s="92"/>
      <c r="J1679" s="92" t="s">
        <v>1356</v>
      </c>
      <c r="K1679" s="92">
        <v>81</v>
      </c>
      <c r="L1679" s="91">
        <f t="shared" si="174"/>
        <v>1.8</v>
      </c>
      <c r="M1679" s="91">
        <f t="shared" si="175"/>
        <v>1.8</v>
      </c>
    </row>
    <row r="1680" spans="1:13" x14ac:dyDescent="0.2">
      <c r="A1680" s="60" t="s">
        <v>2045</v>
      </c>
      <c r="B1680" s="59">
        <v>44513</v>
      </c>
      <c r="C1680" s="60" t="s">
        <v>2046</v>
      </c>
      <c r="D1680" s="92" t="s">
        <v>501</v>
      </c>
      <c r="E1680" s="58" t="str">
        <f t="shared" si="176"/>
        <v>Philip</v>
      </c>
      <c r="F1680" s="58" t="str">
        <f t="shared" si="177"/>
        <v>Swartz</v>
      </c>
      <c r="G1680" s="58" t="str">
        <f t="shared" si="178"/>
        <v>Men U/16</v>
      </c>
      <c r="H1680" s="58" t="str">
        <f t="shared" si="179"/>
        <v>Mako</v>
      </c>
      <c r="I1680" s="92"/>
      <c r="J1680" s="92"/>
      <c r="K1680" s="92"/>
      <c r="L1680" s="91" t="str">
        <f t="shared" si="174"/>
        <v/>
      </c>
      <c r="M1680" s="91" t="str">
        <f t="shared" si="175"/>
        <v/>
      </c>
    </row>
    <row r="1681" spans="1:13" x14ac:dyDescent="0.2">
      <c r="A1681" s="60" t="s">
        <v>2045</v>
      </c>
      <c r="B1681" s="59">
        <v>44513</v>
      </c>
      <c r="C1681" s="60" t="s">
        <v>2046</v>
      </c>
      <c r="D1681" s="92" t="s">
        <v>1023</v>
      </c>
      <c r="E1681" s="58" t="str">
        <f t="shared" si="176"/>
        <v>Rudi</v>
      </c>
      <c r="F1681" s="58" t="str">
        <f t="shared" si="177"/>
        <v>Swartz</v>
      </c>
      <c r="G1681" s="58" t="str">
        <f t="shared" si="178"/>
        <v>Men Veteran</v>
      </c>
      <c r="H1681" s="58" t="str">
        <f t="shared" si="179"/>
        <v>Mako</v>
      </c>
      <c r="I1681" s="92"/>
      <c r="J1681" s="92"/>
      <c r="K1681" s="92"/>
      <c r="L1681" s="91" t="str">
        <f t="shared" si="174"/>
        <v/>
      </c>
      <c r="M1681" s="91" t="str">
        <f t="shared" si="175"/>
        <v/>
      </c>
    </row>
    <row r="1682" spans="1:13" x14ac:dyDescent="0.2">
      <c r="A1682" s="60" t="s">
        <v>2045</v>
      </c>
      <c r="B1682" s="59">
        <v>44513</v>
      </c>
      <c r="C1682" s="60" t="s">
        <v>2046</v>
      </c>
      <c r="D1682" s="92" t="s">
        <v>1120</v>
      </c>
      <c r="E1682" s="58" t="str">
        <f t="shared" si="176"/>
        <v>Rudi(Jnr.)</v>
      </c>
      <c r="F1682" s="58" t="str">
        <f t="shared" si="177"/>
        <v>Swartz</v>
      </c>
      <c r="G1682" s="58" t="str">
        <f t="shared" si="178"/>
        <v>Men U/16</v>
      </c>
      <c r="H1682" s="58" t="str">
        <f t="shared" si="179"/>
        <v>Mako</v>
      </c>
      <c r="I1682" s="92"/>
      <c r="J1682" s="92" t="s">
        <v>1356</v>
      </c>
      <c r="K1682" s="92">
        <v>89</v>
      </c>
      <c r="L1682" s="91">
        <f t="shared" si="174"/>
        <v>2.5</v>
      </c>
      <c r="M1682" s="91">
        <f t="shared" si="175"/>
        <v>2.5</v>
      </c>
    </row>
    <row r="1683" spans="1:13" x14ac:dyDescent="0.2">
      <c r="A1683" s="60" t="s">
        <v>2045</v>
      </c>
      <c r="B1683" s="59">
        <v>44513</v>
      </c>
      <c r="C1683" s="60" t="s">
        <v>2046</v>
      </c>
      <c r="D1683" s="92" t="s">
        <v>1120</v>
      </c>
      <c r="E1683" s="58" t="str">
        <f t="shared" si="176"/>
        <v>Rudi(Jnr.)</v>
      </c>
      <c r="F1683" s="58" t="str">
        <f t="shared" si="177"/>
        <v>Swartz</v>
      </c>
      <c r="G1683" s="58" t="str">
        <f t="shared" si="178"/>
        <v>Men U/16</v>
      </c>
      <c r="H1683" s="58" t="str">
        <f t="shared" si="179"/>
        <v>Mako</v>
      </c>
      <c r="I1683" s="92"/>
      <c r="J1683" s="92" t="s">
        <v>1356</v>
      </c>
      <c r="K1683" s="92">
        <v>124</v>
      </c>
      <c r="L1683" s="91">
        <f t="shared" si="174"/>
        <v>7.9</v>
      </c>
      <c r="M1683" s="91">
        <f t="shared" si="175"/>
        <v>7.9</v>
      </c>
    </row>
    <row r="1684" spans="1:13" x14ac:dyDescent="0.2">
      <c r="A1684" s="60" t="s">
        <v>2045</v>
      </c>
      <c r="B1684" s="59">
        <v>44513</v>
      </c>
      <c r="C1684" s="60" t="s">
        <v>2046</v>
      </c>
      <c r="D1684" s="92" t="s">
        <v>1120</v>
      </c>
      <c r="E1684" s="58" t="str">
        <f t="shared" si="176"/>
        <v>Rudi(Jnr.)</v>
      </c>
      <c r="F1684" s="58" t="str">
        <f t="shared" si="177"/>
        <v>Swartz</v>
      </c>
      <c r="G1684" s="58" t="str">
        <f t="shared" si="178"/>
        <v>Men U/16</v>
      </c>
      <c r="H1684" s="58" t="str">
        <f t="shared" si="179"/>
        <v>Mako</v>
      </c>
      <c r="I1684" s="92"/>
      <c r="J1684" s="92" t="s">
        <v>1356</v>
      </c>
      <c r="K1684" s="92">
        <v>105</v>
      </c>
      <c r="L1684" s="91">
        <f t="shared" si="174"/>
        <v>4.4000000000000004</v>
      </c>
      <c r="M1684" s="91">
        <f t="shared" si="175"/>
        <v>4.4000000000000004</v>
      </c>
    </row>
    <row r="1685" spans="1:13" x14ac:dyDescent="0.2">
      <c r="A1685" s="60" t="s">
        <v>2045</v>
      </c>
      <c r="B1685" s="59">
        <v>44513</v>
      </c>
      <c r="C1685" s="60" t="s">
        <v>2046</v>
      </c>
      <c r="D1685" s="92" t="s">
        <v>1062</v>
      </c>
      <c r="E1685" s="58" t="str">
        <f t="shared" si="176"/>
        <v>Jorg</v>
      </c>
      <c r="F1685" s="58" t="str">
        <f t="shared" si="177"/>
        <v>Walder</v>
      </c>
      <c r="G1685" s="58" t="str">
        <f t="shared" si="178"/>
        <v>Men Master</v>
      </c>
      <c r="H1685" s="58" t="str">
        <f t="shared" si="179"/>
        <v>Mako</v>
      </c>
      <c r="I1685" s="92"/>
      <c r="J1685" s="92" t="s">
        <v>1356</v>
      </c>
      <c r="K1685" s="92">
        <v>77</v>
      </c>
      <c r="L1685" s="91">
        <f t="shared" si="174"/>
        <v>1.5</v>
      </c>
      <c r="M1685" s="91">
        <f t="shared" si="175"/>
        <v>1.5</v>
      </c>
    </row>
    <row r="1686" spans="1:13" x14ac:dyDescent="0.2">
      <c r="A1686" s="60" t="s">
        <v>2045</v>
      </c>
      <c r="B1686" s="59">
        <v>44513</v>
      </c>
      <c r="C1686" s="60" t="s">
        <v>2046</v>
      </c>
      <c r="D1686" s="92" t="s">
        <v>1063</v>
      </c>
      <c r="E1686" s="58" t="str">
        <f t="shared" si="176"/>
        <v>Franco</v>
      </c>
      <c r="F1686" s="58" t="str">
        <f t="shared" si="177"/>
        <v>Badenhorst</v>
      </c>
      <c r="G1686" s="58" t="str">
        <f t="shared" si="178"/>
        <v>Men Senior</v>
      </c>
      <c r="H1686" s="58" t="str">
        <f t="shared" si="179"/>
        <v>Mako</v>
      </c>
      <c r="I1686" s="92"/>
      <c r="J1686" s="92"/>
      <c r="K1686" s="92"/>
      <c r="L1686" s="91" t="str">
        <f t="shared" si="174"/>
        <v/>
      </c>
      <c r="M1686" s="91" t="str">
        <f t="shared" si="175"/>
        <v/>
      </c>
    </row>
    <row r="1687" spans="1:13" x14ac:dyDescent="0.2">
      <c r="A1687" s="60" t="s">
        <v>2045</v>
      </c>
      <c r="B1687" s="59">
        <v>44513</v>
      </c>
      <c r="C1687" s="60" t="s">
        <v>2046</v>
      </c>
      <c r="D1687" s="92" t="s">
        <v>704</v>
      </c>
      <c r="E1687" s="58" t="str">
        <f t="shared" si="176"/>
        <v>Leigh</v>
      </c>
      <c r="F1687" s="58" t="str">
        <f t="shared" si="177"/>
        <v>Skoppelitus</v>
      </c>
      <c r="G1687" s="58" t="str">
        <f t="shared" si="178"/>
        <v>Men Senior</v>
      </c>
      <c r="H1687" s="58" t="str">
        <f t="shared" si="179"/>
        <v>Mako</v>
      </c>
      <c r="I1687" s="92"/>
      <c r="J1687" s="92"/>
      <c r="K1687" s="92"/>
      <c r="L1687" s="91" t="str">
        <f t="shared" si="174"/>
        <v/>
      </c>
      <c r="M1687" s="91" t="str">
        <f t="shared" si="175"/>
        <v/>
      </c>
    </row>
    <row r="1688" spans="1:13" x14ac:dyDescent="0.2">
      <c r="A1688" s="60" t="s">
        <v>2045</v>
      </c>
      <c r="B1688" s="59">
        <v>44513</v>
      </c>
      <c r="C1688" s="60" t="s">
        <v>2046</v>
      </c>
      <c r="D1688" s="92" t="s">
        <v>734</v>
      </c>
      <c r="E1688" s="58" t="str">
        <f t="shared" si="176"/>
        <v>Herbert</v>
      </c>
      <c r="F1688" s="58" t="str">
        <f t="shared" si="177"/>
        <v>Schmidlin</v>
      </c>
      <c r="G1688" s="58" t="str">
        <f t="shared" si="178"/>
        <v>Men Master</v>
      </c>
      <c r="H1688" s="58" t="str">
        <f t="shared" si="179"/>
        <v>Mako</v>
      </c>
      <c r="I1688" s="92"/>
      <c r="J1688" s="92"/>
      <c r="K1688" s="92"/>
      <c r="L1688" s="91" t="str">
        <f t="shared" si="174"/>
        <v/>
      </c>
      <c r="M1688" s="91" t="str">
        <f t="shared" si="175"/>
        <v/>
      </c>
    </row>
    <row r="1689" spans="1:13" x14ac:dyDescent="0.2">
      <c r="A1689" s="60" t="s">
        <v>2045</v>
      </c>
      <c r="B1689" s="59">
        <v>44513</v>
      </c>
      <c r="C1689" s="60" t="s">
        <v>2046</v>
      </c>
      <c r="D1689" s="92" t="s">
        <v>557</v>
      </c>
      <c r="E1689" s="58" t="str">
        <f t="shared" si="176"/>
        <v>Jeri</v>
      </c>
      <c r="F1689" s="58" t="str">
        <f t="shared" si="177"/>
        <v>Drake</v>
      </c>
      <c r="G1689" s="58" t="str">
        <f t="shared" si="178"/>
        <v>Men Grand Masters</v>
      </c>
      <c r="H1689" s="58" t="str">
        <f t="shared" si="179"/>
        <v>Mako</v>
      </c>
      <c r="I1689" s="92"/>
      <c r="J1689" s="92" t="s">
        <v>1356</v>
      </c>
      <c r="K1689" s="92">
        <v>78</v>
      </c>
      <c r="L1689" s="91">
        <f t="shared" si="174"/>
        <v>1.5</v>
      </c>
      <c r="M1689" s="91">
        <f t="shared" si="175"/>
        <v>1.5</v>
      </c>
    </row>
    <row r="1690" spans="1:13" x14ac:dyDescent="0.2">
      <c r="A1690" s="60" t="s">
        <v>2045</v>
      </c>
      <c r="B1690" s="59">
        <v>44513</v>
      </c>
      <c r="C1690" s="60" t="s">
        <v>2046</v>
      </c>
      <c r="D1690" s="92" t="s">
        <v>685</v>
      </c>
      <c r="E1690" s="58" t="str">
        <f t="shared" si="176"/>
        <v>Sue</v>
      </c>
      <c r="F1690" s="58" t="str">
        <f t="shared" si="177"/>
        <v>Drake</v>
      </c>
      <c r="G1690" s="58" t="str">
        <f t="shared" si="178"/>
        <v>Ladies Grand Masters</v>
      </c>
      <c r="H1690" s="58" t="str">
        <f t="shared" si="179"/>
        <v>Mako</v>
      </c>
      <c r="I1690" s="92" t="s">
        <v>19</v>
      </c>
      <c r="J1690" s="92"/>
      <c r="K1690" s="92">
        <v>46</v>
      </c>
      <c r="L1690" s="91">
        <f t="shared" si="174"/>
        <v>1</v>
      </c>
      <c r="M1690" s="91">
        <f t="shared" si="175"/>
        <v>1</v>
      </c>
    </row>
    <row r="1691" spans="1:13" x14ac:dyDescent="0.2">
      <c r="A1691" s="60" t="s">
        <v>2045</v>
      </c>
      <c r="B1691" s="59">
        <v>44513</v>
      </c>
      <c r="C1691" s="60" t="s">
        <v>2046</v>
      </c>
      <c r="D1691" s="92" t="s">
        <v>1092</v>
      </c>
      <c r="E1691" s="58" t="str">
        <f t="shared" si="176"/>
        <v>Johan</v>
      </c>
      <c r="F1691" s="58" t="str">
        <f t="shared" si="177"/>
        <v>Burger</v>
      </c>
      <c r="G1691" s="58" t="str">
        <f t="shared" si="178"/>
        <v>Men Master</v>
      </c>
      <c r="H1691" s="58" t="str">
        <f t="shared" si="179"/>
        <v>Mako</v>
      </c>
      <c r="I1691" s="92"/>
      <c r="J1691" s="92" t="s">
        <v>1356</v>
      </c>
      <c r="K1691" s="92">
        <v>86</v>
      </c>
      <c r="L1691" s="91">
        <f t="shared" si="174"/>
        <v>2.2000000000000002</v>
      </c>
      <c r="M1691" s="91">
        <f t="shared" si="175"/>
        <v>2.2000000000000002</v>
      </c>
    </row>
    <row r="1692" spans="1:13" x14ac:dyDescent="0.2">
      <c r="A1692" s="60" t="s">
        <v>2045</v>
      </c>
      <c r="B1692" s="59">
        <v>44513</v>
      </c>
      <c r="C1692" s="60" t="s">
        <v>2046</v>
      </c>
      <c r="D1692" s="92" t="s">
        <v>1092</v>
      </c>
      <c r="E1692" s="58" t="str">
        <f t="shared" si="176"/>
        <v>Johan</v>
      </c>
      <c r="F1692" s="58" t="str">
        <f t="shared" si="177"/>
        <v>Burger</v>
      </c>
      <c r="G1692" s="58" t="str">
        <f t="shared" si="178"/>
        <v>Men Master</v>
      </c>
      <c r="H1692" s="58" t="str">
        <f t="shared" si="179"/>
        <v>Mako</v>
      </c>
      <c r="I1692" s="92"/>
      <c r="J1692" s="92" t="s">
        <v>1356</v>
      </c>
      <c r="K1692" s="92">
        <v>97</v>
      </c>
      <c r="L1692" s="91">
        <f t="shared" si="174"/>
        <v>3.3</v>
      </c>
      <c r="M1692" s="91">
        <f t="shared" si="175"/>
        <v>3.3</v>
      </c>
    </row>
    <row r="1693" spans="1:13" x14ac:dyDescent="0.2">
      <c r="A1693" s="60" t="s">
        <v>2045</v>
      </c>
      <c r="B1693" s="59">
        <v>44513</v>
      </c>
      <c r="C1693" s="60" t="s">
        <v>2046</v>
      </c>
      <c r="D1693" s="92" t="s">
        <v>1092</v>
      </c>
      <c r="E1693" s="58" t="str">
        <f t="shared" si="176"/>
        <v>Johan</v>
      </c>
      <c r="F1693" s="58" t="str">
        <f t="shared" si="177"/>
        <v>Burger</v>
      </c>
      <c r="G1693" s="58" t="str">
        <f t="shared" si="178"/>
        <v>Men Master</v>
      </c>
      <c r="H1693" s="58" t="str">
        <f t="shared" si="179"/>
        <v>Mako</v>
      </c>
      <c r="I1693" s="92"/>
      <c r="J1693" s="92" t="s">
        <v>1356</v>
      </c>
      <c r="K1693" s="92">
        <v>139</v>
      </c>
      <c r="L1693" s="91">
        <f t="shared" si="174"/>
        <v>11.7</v>
      </c>
      <c r="M1693" s="91">
        <f t="shared" si="175"/>
        <v>11.7</v>
      </c>
    </row>
    <row r="1694" spans="1:13" x14ac:dyDescent="0.2">
      <c r="A1694" s="60" t="s">
        <v>2045</v>
      </c>
      <c r="B1694" s="59">
        <v>44513</v>
      </c>
      <c r="C1694" s="60" t="s">
        <v>2046</v>
      </c>
      <c r="D1694" s="92" t="s">
        <v>1509</v>
      </c>
      <c r="E1694" s="58" t="str">
        <f t="shared" si="176"/>
        <v>Annelien</v>
      </c>
      <c r="F1694" s="58" t="str">
        <f t="shared" si="177"/>
        <v>Langenstrassen</v>
      </c>
      <c r="G1694" s="58" t="str">
        <f t="shared" si="178"/>
        <v>Ladies Veteran</v>
      </c>
      <c r="H1694" s="58" t="str">
        <f t="shared" si="179"/>
        <v>Penguin</v>
      </c>
      <c r="I1694" s="92" t="s">
        <v>9</v>
      </c>
      <c r="J1694" s="92"/>
      <c r="K1694" s="92">
        <v>34</v>
      </c>
      <c r="L1694" s="91">
        <f t="shared" si="174"/>
        <v>0.7</v>
      </c>
      <c r="M1694" s="91">
        <f t="shared" si="175"/>
        <v>0.7</v>
      </c>
    </row>
    <row r="1695" spans="1:13" x14ac:dyDescent="0.2">
      <c r="A1695" s="60" t="s">
        <v>2045</v>
      </c>
      <c r="B1695" s="59">
        <v>44513</v>
      </c>
      <c r="C1695" s="60" t="s">
        <v>2046</v>
      </c>
      <c r="D1695" s="92" t="s">
        <v>1509</v>
      </c>
      <c r="E1695" s="58" t="str">
        <f t="shared" si="176"/>
        <v>Annelien</v>
      </c>
      <c r="F1695" s="58" t="str">
        <f t="shared" si="177"/>
        <v>Langenstrassen</v>
      </c>
      <c r="G1695" s="58" t="str">
        <f t="shared" si="178"/>
        <v>Ladies Veteran</v>
      </c>
      <c r="H1695" s="58" t="str">
        <f t="shared" si="179"/>
        <v>Penguin</v>
      </c>
      <c r="I1695" s="92" t="s">
        <v>9</v>
      </c>
      <c r="J1695" s="92"/>
      <c r="K1695" s="92">
        <v>34</v>
      </c>
      <c r="L1695" s="91">
        <f t="shared" si="174"/>
        <v>0.7</v>
      </c>
      <c r="M1695" s="91">
        <f t="shared" si="175"/>
        <v>0.7</v>
      </c>
    </row>
    <row r="1696" spans="1:13" x14ac:dyDescent="0.2">
      <c r="A1696" s="60" t="s">
        <v>2045</v>
      </c>
      <c r="B1696" s="59">
        <v>44513</v>
      </c>
      <c r="C1696" s="60" t="s">
        <v>2046</v>
      </c>
      <c r="D1696" s="92" t="s">
        <v>678</v>
      </c>
      <c r="E1696" s="58" t="str">
        <f t="shared" si="176"/>
        <v>Devon</v>
      </c>
      <c r="F1696" s="58" t="str">
        <f t="shared" si="177"/>
        <v>Burger</v>
      </c>
      <c r="G1696" s="58" t="str">
        <f t="shared" si="178"/>
        <v>Men U/21</v>
      </c>
      <c r="H1696" s="58" t="str">
        <f t="shared" si="179"/>
        <v>Penguin</v>
      </c>
      <c r="I1696" s="92" t="s">
        <v>19</v>
      </c>
      <c r="J1696" s="92"/>
      <c r="K1696" s="92">
        <v>81</v>
      </c>
      <c r="L1696" s="91">
        <f t="shared" si="174"/>
        <v>5.6</v>
      </c>
      <c r="M1696" s="91">
        <f t="shared" si="175"/>
        <v>5.6</v>
      </c>
    </row>
    <row r="1697" spans="1:13" x14ac:dyDescent="0.2">
      <c r="A1697" s="60" t="s">
        <v>2045</v>
      </c>
      <c r="B1697" s="59">
        <v>44513</v>
      </c>
      <c r="C1697" s="60" t="s">
        <v>2046</v>
      </c>
      <c r="D1697" s="92" t="s">
        <v>1808</v>
      </c>
      <c r="E1697" s="58" t="str">
        <f t="shared" si="176"/>
        <v>Eric</v>
      </c>
      <c r="F1697" s="58" t="str">
        <f t="shared" si="177"/>
        <v>Mans</v>
      </c>
      <c r="G1697" s="58" t="str">
        <f t="shared" si="178"/>
        <v>Men Senior</v>
      </c>
      <c r="H1697" s="58" t="str">
        <f t="shared" si="179"/>
        <v>Henties Bay</v>
      </c>
      <c r="I1697" s="92"/>
      <c r="J1697" s="92" t="s">
        <v>1355</v>
      </c>
      <c r="K1697" s="92">
        <v>132</v>
      </c>
      <c r="L1697" s="91">
        <f t="shared" si="174"/>
        <v>11.2</v>
      </c>
      <c r="M1697" s="91">
        <f t="shared" si="175"/>
        <v>11.2</v>
      </c>
    </row>
    <row r="1698" spans="1:13" x14ac:dyDescent="0.2">
      <c r="A1698" s="60" t="s">
        <v>2045</v>
      </c>
      <c r="B1698" s="59">
        <v>44513</v>
      </c>
      <c r="C1698" s="60" t="s">
        <v>2046</v>
      </c>
      <c r="D1698" s="92" t="s">
        <v>1728</v>
      </c>
      <c r="E1698" s="58" t="str">
        <f t="shared" si="176"/>
        <v>Clinton</v>
      </c>
      <c r="F1698" s="58" t="str">
        <f t="shared" si="177"/>
        <v>Barnhard</v>
      </c>
      <c r="G1698" s="58" t="str">
        <f t="shared" si="178"/>
        <v>Men Senior</v>
      </c>
      <c r="H1698" s="58" t="str">
        <f t="shared" si="179"/>
        <v>Henties Bay</v>
      </c>
      <c r="I1698" s="92"/>
      <c r="J1698" s="92" t="s">
        <v>1355</v>
      </c>
      <c r="K1698" s="92">
        <v>144</v>
      </c>
      <c r="L1698" s="91">
        <f t="shared" si="174"/>
        <v>15.1</v>
      </c>
      <c r="M1698" s="91">
        <f t="shared" si="175"/>
        <v>15.1</v>
      </c>
    </row>
    <row r="1699" spans="1:13" x14ac:dyDescent="0.2">
      <c r="A1699" s="60" t="s">
        <v>2045</v>
      </c>
      <c r="B1699" s="59">
        <v>44513</v>
      </c>
      <c r="C1699" s="60" t="s">
        <v>2046</v>
      </c>
      <c r="D1699" s="92" t="s">
        <v>1436</v>
      </c>
      <c r="E1699" s="58" t="str">
        <f t="shared" si="176"/>
        <v>Allen</v>
      </c>
      <c r="F1699" s="58" t="str">
        <f t="shared" si="177"/>
        <v>Langenstrassen</v>
      </c>
      <c r="G1699" s="58" t="str">
        <f t="shared" si="178"/>
        <v>Men Veteran</v>
      </c>
      <c r="H1699" s="58" t="str">
        <f t="shared" si="179"/>
        <v>Penguin</v>
      </c>
      <c r="I1699" s="92"/>
      <c r="J1699" s="92" t="s">
        <v>1355</v>
      </c>
      <c r="K1699" s="92">
        <v>112</v>
      </c>
      <c r="L1699" s="91">
        <f t="shared" si="174"/>
        <v>6.4</v>
      </c>
      <c r="M1699" s="91">
        <f t="shared" si="175"/>
        <v>6.4</v>
      </c>
    </row>
    <row r="1700" spans="1:13" x14ac:dyDescent="0.2">
      <c r="A1700" s="60" t="s">
        <v>2045</v>
      </c>
      <c r="B1700" s="59">
        <v>44513</v>
      </c>
      <c r="C1700" s="60" t="s">
        <v>2046</v>
      </c>
      <c r="D1700" s="92" t="s">
        <v>567</v>
      </c>
      <c r="E1700" s="58" t="str">
        <f t="shared" si="176"/>
        <v>Louis</v>
      </c>
      <c r="F1700" s="58" t="str">
        <f t="shared" si="177"/>
        <v>Potgieter</v>
      </c>
      <c r="G1700" s="58" t="str">
        <f t="shared" si="178"/>
        <v>Men Veteran</v>
      </c>
      <c r="H1700" s="58" t="str">
        <f t="shared" si="179"/>
        <v>Welwitschia</v>
      </c>
      <c r="I1700" s="92"/>
      <c r="J1700" s="92" t="s">
        <v>1355</v>
      </c>
      <c r="K1700" s="92">
        <v>148</v>
      </c>
      <c r="L1700" s="91">
        <f t="shared" si="174"/>
        <v>16.600000000000001</v>
      </c>
      <c r="M1700" s="91">
        <f t="shared" si="175"/>
        <v>16.600000000000001</v>
      </c>
    </row>
    <row r="1701" spans="1:13" x14ac:dyDescent="0.2">
      <c r="A1701" s="60" t="s">
        <v>2045</v>
      </c>
      <c r="B1701" s="59">
        <v>44513</v>
      </c>
      <c r="C1701" s="60" t="s">
        <v>2046</v>
      </c>
      <c r="D1701" s="92" t="s">
        <v>567</v>
      </c>
      <c r="E1701" s="58" t="str">
        <f t="shared" si="176"/>
        <v>Louis</v>
      </c>
      <c r="F1701" s="58" t="str">
        <f t="shared" si="177"/>
        <v>Potgieter</v>
      </c>
      <c r="G1701" s="58" t="str">
        <f t="shared" si="178"/>
        <v>Men Veteran</v>
      </c>
      <c r="H1701" s="58" t="str">
        <f t="shared" si="179"/>
        <v>Welwitschia</v>
      </c>
      <c r="I1701" s="92"/>
      <c r="J1701" s="92" t="s">
        <v>1355</v>
      </c>
      <c r="K1701" s="92">
        <v>70</v>
      </c>
      <c r="L1701" s="91">
        <f t="shared" si="174"/>
        <v>1.3</v>
      </c>
      <c r="M1701" s="91">
        <f t="shared" si="175"/>
        <v>1.3</v>
      </c>
    </row>
    <row r="1702" spans="1:13" x14ac:dyDescent="0.2">
      <c r="A1702" s="60" t="s">
        <v>2045</v>
      </c>
      <c r="B1702" s="59">
        <v>44513</v>
      </c>
      <c r="C1702" s="60" t="s">
        <v>2046</v>
      </c>
      <c r="D1702" s="92" t="s">
        <v>567</v>
      </c>
      <c r="E1702" s="58" t="str">
        <f t="shared" si="176"/>
        <v>Louis</v>
      </c>
      <c r="F1702" s="58" t="str">
        <f t="shared" si="177"/>
        <v>Potgieter</v>
      </c>
      <c r="G1702" s="58" t="str">
        <f t="shared" si="178"/>
        <v>Men Veteran</v>
      </c>
      <c r="H1702" s="58" t="str">
        <f t="shared" si="179"/>
        <v>Welwitschia</v>
      </c>
      <c r="I1702" s="92"/>
      <c r="J1702" s="92" t="s">
        <v>1355</v>
      </c>
      <c r="K1702" s="92">
        <v>127</v>
      </c>
      <c r="L1702" s="91">
        <f t="shared" si="174"/>
        <v>9.8000000000000007</v>
      </c>
      <c r="M1702" s="91">
        <f t="shared" si="175"/>
        <v>9.8000000000000007</v>
      </c>
    </row>
    <row r="1703" spans="1:13" x14ac:dyDescent="0.2">
      <c r="A1703" s="60" t="s">
        <v>2045</v>
      </c>
      <c r="B1703" s="59">
        <v>44513</v>
      </c>
      <c r="C1703" s="60" t="s">
        <v>2046</v>
      </c>
      <c r="D1703" s="92" t="s">
        <v>753</v>
      </c>
      <c r="E1703" s="58" t="str">
        <f t="shared" si="176"/>
        <v>Grant</v>
      </c>
      <c r="F1703" s="58" t="str">
        <f t="shared" si="177"/>
        <v>Knight</v>
      </c>
      <c r="G1703" s="58" t="str">
        <f t="shared" si="178"/>
        <v>Men Veteran</v>
      </c>
      <c r="H1703" s="58" t="str">
        <f t="shared" si="179"/>
        <v>Penguin</v>
      </c>
      <c r="I1703" s="92"/>
      <c r="J1703" s="92" t="s">
        <v>1355</v>
      </c>
      <c r="K1703" s="92">
        <v>153</v>
      </c>
      <c r="L1703" s="91">
        <f t="shared" si="174"/>
        <v>18.600000000000001</v>
      </c>
      <c r="M1703" s="91">
        <f t="shared" si="175"/>
        <v>18.600000000000001</v>
      </c>
    </row>
    <row r="1704" spans="1:13" x14ac:dyDescent="0.2">
      <c r="A1704" s="60" t="s">
        <v>2045</v>
      </c>
      <c r="B1704" s="59">
        <v>44513</v>
      </c>
      <c r="C1704" s="60" t="s">
        <v>2046</v>
      </c>
      <c r="D1704" s="92" t="s">
        <v>753</v>
      </c>
      <c r="E1704" s="58" t="str">
        <f t="shared" si="176"/>
        <v>Grant</v>
      </c>
      <c r="F1704" s="58" t="str">
        <f t="shared" si="177"/>
        <v>Knight</v>
      </c>
      <c r="G1704" s="58" t="str">
        <f t="shared" si="178"/>
        <v>Men Veteran</v>
      </c>
      <c r="H1704" s="58" t="str">
        <f t="shared" si="179"/>
        <v>Penguin</v>
      </c>
      <c r="I1704" s="92"/>
      <c r="J1704" s="92" t="s">
        <v>1355</v>
      </c>
      <c r="K1704" s="92">
        <v>116</v>
      </c>
      <c r="L1704" s="91">
        <f t="shared" si="174"/>
        <v>7.2</v>
      </c>
      <c r="M1704" s="91">
        <f t="shared" si="175"/>
        <v>7.2</v>
      </c>
    </row>
    <row r="1705" spans="1:13" x14ac:dyDescent="0.2">
      <c r="A1705" s="60" t="s">
        <v>2045</v>
      </c>
      <c r="B1705" s="59">
        <v>44513</v>
      </c>
      <c r="C1705" s="60" t="s">
        <v>2046</v>
      </c>
      <c r="D1705" s="92" t="s">
        <v>671</v>
      </c>
      <c r="E1705" s="58" t="str">
        <f t="shared" si="176"/>
        <v>Corne</v>
      </c>
      <c r="F1705" s="58" t="str">
        <f t="shared" si="177"/>
        <v>Van Niekerk</v>
      </c>
      <c r="G1705" s="58" t="str">
        <f t="shared" si="178"/>
        <v>Men Senior</v>
      </c>
      <c r="H1705" s="58" t="str">
        <f t="shared" si="179"/>
        <v>Penguin</v>
      </c>
      <c r="I1705" s="92"/>
      <c r="J1705" s="92" t="s">
        <v>1355</v>
      </c>
      <c r="K1705" s="92">
        <v>152</v>
      </c>
      <c r="L1705" s="91">
        <f t="shared" si="174"/>
        <v>18.2</v>
      </c>
      <c r="M1705" s="91">
        <f t="shared" si="175"/>
        <v>18.2</v>
      </c>
    </row>
    <row r="1706" spans="1:13" x14ac:dyDescent="0.2">
      <c r="A1706" s="60" t="s">
        <v>2045</v>
      </c>
      <c r="B1706" s="59">
        <v>44513</v>
      </c>
      <c r="C1706" s="60" t="s">
        <v>2046</v>
      </c>
      <c r="D1706" s="92" t="s">
        <v>671</v>
      </c>
      <c r="E1706" s="58" t="str">
        <f t="shared" si="176"/>
        <v>Corne</v>
      </c>
      <c r="F1706" s="58" t="str">
        <f t="shared" si="177"/>
        <v>Van Niekerk</v>
      </c>
      <c r="G1706" s="58" t="str">
        <f t="shared" si="178"/>
        <v>Men Senior</v>
      </c>
      <c r="H1706" s="58" t="str">
        <f t="shared" si="179"/>
        <v>Penguin</v>
      </c>
      <c r="I1706" s="92"/>
      <c r="J1706" s="92" t="s">
        <v>1356</v>
      </c>
      <c r="K1706" s="92">
        <v>91</v>
      </c>
      <c r="L1706" s="91">
        <f t="shared" si="174"/>
        <v>2.7</v>
      </c>
      <c r="M1706" s="91">
        <f t="shared" si="175"/>
        <v>2.7</v>
      </c>
    </row>
    <row r="1707" spans="1:13" x14ac:dyDescent="0.2">
      <c r="A1707" s="60" t="s">
        <v>2045</v>
      </c>
      <c r="B1707" s="59">
        <v>44513</v>
      </c>
      <c r="C1707" s="60" t="s">
        <v>2046</v>
      </c>
      <c r="D1707" s="92" t="s">
        <v>531</v>
      </c>
      <c r="E1707" s="58" t="str">
        <f t="shared" si="176"/>
        <v>Emil</v>
      </c>
      <c r="F1707" s="58" t="str">
        <f t="shared" si="177"/>
        <v>Prinsloo</v>
      </c>
      <c r="G1707" s="58" t="str">
        <f t="shared" si="178"/>
        <v>Men Veteran</v>
      </c>
      <c r="H1707" s="58" t="str">
        <f t="shared" si="179"/>
        <v>Henties Bay</v>
      </c>
      <c r="I1707" s="92"/>
      <c r="J1707" s="92" t="s">
        <v>1355</v>
      </c>
      <c r="K1707" s="92">
        <v>153</v>
      </c>
      <c r="L1707" s="91">
        <f t="shared" si="174"/>
        <v>18.600000000000001</v>
      </c>
      <c r="M1707" s="91">
        <f t="shared" si="175"/>
        <v>18.600000000000001</v>
      </c>
    </row>
    <row r="1708" spans="1:13" x14ac:dyDescent="0.2">
      <c r="A1708" s="60" t="s">
        <v>2045</v>
      </c>
      <c r="B1708" s="59">
        <v>44513</v>
      </c>
      <c r="C1708" s="60" t="s">
        <v>2046</v>
      </c>
      <c r="D1708" s="92" t="s">
        <v>520</v>
      </c>
      <c r="E1708" s="58" t="str">
        <f t="shared" si="176"/>
        <v>Morne</v>
      </c>
      <c r="F1708" s="58" t="str">
        <f t="shared" si="177"/>
        <v>Horn</v>
      </c>
      <c r="G1708" s="58" t="str">
        <f t="shared" si="178"/>
        <v>Men Veteran</v>
      </c>
      <c r="H1708" s="58" t="str">
        <f t="shared" si="179"/>
        <v>Welwitschia</v>
      </c>
      <c r="I1708" s="92"/>
      <c r="J1708" s="92" t="s">
        <v>1356</v>
      </c>
      <c r="K1708" s="92">
        <v>102</v>
      </c>
      <c r="L1708" s="91">
        <f t="shared" si="174"/>
        <v>4</v>
      </c>
      <c r="M1708" s="91">
        <f t="shared" si="175"/>
        <v>4</v>
      </c>
    </row>
    <row r="1709" spans="1:13" x14ac:dyDescent="0.2">
      <c r="A1709" s="60" t="s">
        <v>2045</v>
      </c>
      <c r="B1709" s="59">
        <v>44513</v>
      </c>
      <c r="C1709" s="60" t="s">
        <v>2046</v>
      </c>
      <c r="D1709" s="92" t="s">
        <v>520</v>
      </c>
      <c r="E1709" s="58" t="str">
        <f t="shared" si="176"/>
        <v>Morne</v>
      </c>
      <c r="F1709" s="58" t="str">
        <f t="shared" si="177"/>
        <v>Horn</v>
      </c>
      <c r="G1709" s="58" t="str">
        <f t="shared" si="178"/>
        <v>Men Veteran</v>
      </c>
      <c r="H1709" s="58" t="str">
        <f t="shared" si="179"/>
        <v>Welwitschia</v>
      </c>
      <c r="I1709" s="92"/>
      <c r="J1709" s="92" t="s">
        <v>1355</v>
      </c>
      <c r="K1709" s="92">
        <v>157</v>
      </c>
      <c r="L1709" s="91">
        <f t="shared" si="174"/>
        <v>20.399999999999999</v>
      </c>
      <c r="M1709" s="91">
        <f t="shared" si="175"/>
        <v>20.399999999999999</v>
      </c>
    </row>
    <row r="1710" spans="1:13" x14ac:dyDescent="0.2">
      <c r="A1710" s="60" t="s">
        <v>2045</v>
      </c>
      <c r="B1710" s="59">
        <v>44513</v>
      </c>
      <c r="C1710" s="60" t="s">
        <v>2046</v>
      </c>
      <c r="D1710" s="92" t="s">
        <v>889</v>
      </c>
      <c r="E1710" s="58" t="str">
        <f t="shared" si="176"/>
        <v>Henko</v>
      </c>
      <c r="F1710" s="58" t="str">
        <f t="shared" si="177"/>
        <v>Snyman</v>
      </c>
      <c r="G1710" s="58" t="str">
        <f t="shared" si="178"/>
        <v>Men U/21</v>
      </c>
      <c r="H1710" s="58" t="str">
        <f t="shared" si="179"/>
        <v>Penguin</v>
      </c>
      <c r="I1710" s="92"/>
      <c r="J1710" s="92" t="s">
        <v>1356</v>
      </c>
      <c r="K1710" s="92">
        <v>96</v>
      </c>
      <c r="L1710" s="91">
        <f t="shared" si="174"/>
        <v>3.2</v>
      </c>
      <c r="M1710" s="91">
        <f t="shared" si="175"/>
        <v>3.2</v>
      </c>
    </row>
    <row r="1711" spans="1:13" x14ac:dyDescent="0.2">
      <c r="A1711" s="60" t="s">
        <v>2045</v>
      </c>
      <c r="B1711" s="59">
        <v>44513</v>
      </c>
      <c r="C1711" s="60" t="s">
        <v>2046</v>
      </c>
      <c r="D1711" s="92" t="s">
        <v>889</v>
      </c>
      <c r="E1711" s="58" t="str">
        <f t="shared" si="176"/>
        <v>Henko</v>
      </c>
      <c r="F1711" s="58" t="str">
        <f t="shared" si="177"/>
        <v>Snyman</v>
      </c>
      <c r="G1711" s="58" t="str">
        <f t="shared" si="178"/>
        <v>Men U/21</v>
      </c>
      <c r="H1711" s="58" t="str">
        <f t="shared" si="179"/>
        <v>Penguin</v>
      </c>
      <c r="I1711" s="92"/>
      <c r="J1711" s="92" t="s">
        <v>1355</v>
      </c>
      <c r="K1711" s="92">
        <v>151</v>
      </c>
      <c r="L1711" s="91">
        <f t="shared" si="174"/>
        <v>17.8</v>
      </c>
      <c r="M1711" s="91">
        <f t="shared" si="175"/>
        <v>17.8</v>
      </c>
    </row>
    <row r="1712" spans="1:13" x14ac:dyDescent="0.2">
      <c r="A1712" s="60" t="s">
        <v>2045</v>
      </c>
      <c r="B1712" s="59">
        <v>44513</v>
      </c>
      <c r="C1712" s="60" t="s">
        <v>2046</v>
      </c>
      <c r="D1712" s="92" t="s">
        <v>1508</v>
      </c>
      <c r="E1712" s="58" t="str">
        <f t="shared" si="176"/>
        <v>Stefan</v>
      </c>
      <c r="F1712" s="58" t="str">
        <f t="shared" si="177"/>
        <v>Snyman</v>
      </c>
      <c r="G1712" s="58" t="str">
        <f t="shared" si="178"/>
        <v>Men U/16</v>
      </c>
      <c r="H1712" s="58" t="str">
        <f t="shared" si="179"/>
        <v>Penguin</v>
      </c>
      <c r="I1712" s="92"/>
      <c r="J1712" s="92" t="s">
        <v>1355</v>
      </c>
      <c r="K1712" s="92">
        <v>112</v>
      </c>
      <c r="L1712" s="91">
        <f t="shared" si="174"/>
        <v>6.4</v>
      </c>
      <c r="M1712" s="91">
        <f t="shared" si="175"/>
        <v>6.4</v>
      </c>
    </row>
    <row r="1713" spans="1:13" x14ac:dyDescent="0.2">
      <c r="A1713" s="60" t="s">
        <v>2045</v>
      </c>
      <c r="B1713" s="59">
        <v>44513</v>
      </c>
      <c r="C1713" s="60" t="s">
        <v>2046</v>
      </c>
      <c r="D1713" s="92" t="s">
        <v>758</v>
      </c>
      <c r="E1713" s="58" t="str">
        <f t="shared" si="176"/>
        <v>Henri</v>
      </c>
      <c r="F1713" s="58" t="str">
        <f t="shared" si="177"/>
        <v>Snyman</v>
      </c>
      <c r="G1713" s="58" t="str">
        <f t="shared" si="178"/>
        <v>Men Veteran</v>
      </c>
      <c r="H1713" s="58" t="str">
        <f t="shared" si="179"/>
        <v>Penguin</v>
      </c>
      <c r="I1713" s="92"/>
      <c r="J1713" s="92" t="s">
        <v>1355</v>
      </c>
      <c r="K1713" s="92">
        <v>162</v>
      </c>
      <c r="L1713" s="91">
        <f t="shared" si="174"/>
        <v>22.7</v>
      </c>
      <c r="M1713" s="91">
        <f t="shared" si="175"/>
        <v>22.7</v>
      </c>
    </row>
    <row r="1714" spans="1:13" x14ac:dyDescent="0.2">
      <c r="A1714" s="60" t="s">
        <v>2045</v>
      </c>
      <c r="B1714" s="59">
        <v>44513</v>
      </c>
      <c r="C1714" s="60" t="s">
        <v>2046</v>
      </c>
      <c r="D1714" s="92" t="s">
        <v>860</v>
      </c>
      <c r="E1714" s="58" t="str">
        <f t="shared" si="176"/>
        <v>Henno</v>
      </c>
      <c r="F1714" s="58" t="str">
        <f t="shared" si="177"/>
        <v>Snyman</v>
      </c>
      <c r="G1714" s="58" t="str">
        <f t="shared" si="178"/>
        <v>Men Veteran</v>
      </c>
      <c r="H1714" s="58" t="str">
        <f t="shared" si="179"/>
        <v>Penguin</v>
      </c>
      <c r="I1714" s="92"/>
      <c r="J1714" s="92" t="s">
        <v>1355</v>
      </c>
      <c r="K1714" s="92">
        <v>161</v>
      </c>
      <c r="L1714" s="91">
        <f t="shared" si="174"/>
        <v>22.2</v>
      </c>
      <c r="M1714" s="91">
        <f t="shared" si="175"/>
        <v>22.2</v>
      </c>
    </row>
    <row r="1715" spans="1:13" x14ac:dyDescent="0.2">
      <c r="A1715" s="60" t="s">
        <v>2045</v>
      </c>
      <c r="B1715" s="59">
        <v>44513</v>
      </c>
      <c r="C1715" s="60" t="s">
        <v>2046</v>
      </c>
      <c r="D1715" s="92" t="s">
        <v>860</v>
      </c>
      <c r="E1715" s="58" t="str">
        <f t="shared" si="176"/>
        <v>Henno</v>
      </c>
      <c r="F1715" s="58" t="str">
        <f t="shared" si="177"/>
        <v>Snyman</v>
      </c>
      <c r="G1715" s="58" t="str">
        <f t="shared" si="178"/>
        <v>Men Veteran</v>
      </c>
      <c r="H1715" s="58" t="str">
        <f t="shared" si="179"/>
        <v>Penguin</v>
      </c>
      <c r="I1715" s="92"/>
      <c r="J1715" s="92" t="s">
        <v>1355</v>
      </c>
      <c r="K1715" s="92">
        <v>147</v>
      </c>
      <c r="L1715" s="91">
        <f t="shared" si="174"/>
        <v>16.2</v>
      </c>
      <c r="M1715" s="91">
        <f t="shared" si="175"/>
        <v>16.2</v>
      </c>
    </row>
    <row r="1716" spans="1:13" x14ac:dyDescent="0.2">
      <c r="A1716" s="60" t="s">
        <v>2045</v>
      </c>
      <c r="B1716" s="59">
        <v>44513</v>
      </c>
      <c r="C1716" s="60" t="s">
        <v>2046</v>
      </c>
      <c r="D1716" s="92" t="s">
        <v>860</v>
      </c>
      <c r="E1716" s="58" t="str">
        <f t="shared" si="176"/>
        <v>Henno</v>
      </c>
      <c r="F1716" s="58" t="str">
        <f t="shared" si="177"/>
        <v>Snyman</v>
      </c>
      <c r="G1716" s="58" t="str">
        <f t="shared" si="178"/>
        <v>Men Veteran</v>
      </c>
      <c r="H1716" s="58" t="str">
        <f t="shared" si="179"/>
        <v>Penguin</v>
      </c>
      <c r="I1716" s="92"/>
      <c r="J1716" s="92" t="s">
        <v>1355</v>
      </c>
      <c r="K1716" s="92">
        <v>124</v>
      </c>
      <c r="L1716" s="91">
        <f t="shared" si="174"/>
        <v>9.1</v>
      </c>
      <c r="M1716" s="91">
        <f t="shared" si="175"/>
        <v>9.1</v>
      </c>
    </row>
    <row r="1717" spans="1:13" x14ac:dyDescent="0.2">
      <c r="A1717" s="60" t="s">
        <v>2045</v>
      </c>
      <c r="B1717" s="59">
        <v>44513</v>
      </c>
      <c r="C1717" s="60" t="s">
        <v>2046</v>
      </c>
      <c r="D1717" s="92" t="s">
        <v>860</v>
      </c>
      <c r="E1717" s="58" t="str">
        <f t="shared" si="176"/>
        <v>Henno</v>
      </c>
      <c r="F1717" s="58" t="str">
        <f t="shared" si="177"/>
        <v>Snyman</v>
      </c>
      <c r="G1717" s="58" t="str">
        <f t="shared" si="178"/>
        <v>Men Veteran</v>
      </c>
      <c r="H1717" s="58" t="str">
        <f t="shared" si="179"/>
        <v>Penguin</v>
      </c>
      <c r="I1717" s="92"/>
      <c r="J1717" s="92" t="s">
        <v>1356</v>
      </c>
      <c r="K1717" s="92">
        <v>95</v>
      </c>
      <c r="L1717" s="91">
        <f t="shared" si="174"/>
        <v>3.1</v>
      </c>
      <c r="M1717" s="91">
        <f t="shared" si="175"/>
        <v>3.1</v>
      </c>
    </row>
    <row r="1718" spans="1:13" x14ac:dyDescent="0.2">
      <c r="A1718" s="60" t="s">
        <v>2045</v>
      </c>
      <c r="B1718" s="59">
        <v>44513</v>
      </c>
      <c r="C1718" s="60" t="s">
        <v>2046</v>
      </c>
      <c r="D1718" s="92" t="s">
        <v>860</v>
      </c>
      <c r="E1718" s="58" t="str">
        <f t="shared" si="176"/>
        <v>Henno</v>
      </c>
      <c r="F1718" s="58" t="str">
        <f t="shared" si="177"/>
        <v>Snyman</v>
      </c>
      <c r="G1718" s="58" t="str">
        <f t="shared" si="178"/>
        <v>Men Veteran</v>
      </c>
      <c r="H1718" s="58" t="str">
        <f t="shared" si="179"/>
        <v>Penguin</v>
      </c>
      <c r="I1718" s="92"/>
      <c r="J1718" s="92" t="s">
        <v>1356</v>
      </c>
      <c r="K1718" s="92">
        <v>94</v>
      </c>
      <c r="L1718" s="91">
        <f t="shared" si="174"/>
        <v>3</v>
      </c>
      <c r="M1718" s="91">
        <f t="shared" si="175"/>
        <v>3</v>
      </c>
    </row>
    <row r="1719" spans="1:13" x14ac:dyDescent="0.2">
      <c r="A1719" s="60" t="s">
        <v>2045</v>
      </c>
      <c r="B1719" s="59">
        <v>44513</v>
      </c>
      <c r="C1719" s="60" t="s">
        <v>2046</v>
      </c>
      <c r="D1719" s="92" t="s">
        <v>506</v>
      </c>
      <c r="E1719" s="58" t="str">
        <f t="shared" si="176"/>
        <v>Nico</v>
      </c>
      <c r="F1719" s="58" t="str">
        <f t="shared" si="177"/>
        <v>Kotze</v>
      </c>
      <c r="G1719" s="58" t="str">
        <f t="shared" si="178"/>
        <v>Men Veteran</v>
      </c>
      <c r="H1719" s="58" t="str">
        <f t="shared" si="179"/>
        <v>Penguin</v>
      </c>
      <c r="I1719" s="92"/>
      <c r="J1719" s="92"/>
      <c r="K1719" s="92"/>
      <c r="L1719" s="91" t="str">
        <f t="shared" si="174"/>
        <v/>
      </c>
      <c r="M1719" s="91" t="str">
        <f t="shared" si="175"/>
        <v/>
      </c>
    </row>
    <row r="1720" spans="1:13" x14ac:dyDescent="0.2">
      <c r="A1720" s="60" t="s">
        <v>2045</v>
      </c>
      <c r="B1720" s="59">
        <v>44513</v>
      </c>
      <c r="C1720" s="60" t="s">
        <v>2046</v>
      </c>
      <c r="D1720" s="92" t="s">
        <v>632</v>
      </c>
      <c r="E1720" s="58" t="str">
        <f t="shared" si="176"/>
        <v>Chris</v>
      </c>
      <c r="F1720" s="58" t="str">
        <f t="shared" si="177"/>
        <v>Scholtz</v>
      </c>
      <c r="G1720" s="58" t="str">
        <f t="shared" si="178"/>
        <v>Men Veteran</v>
      </c>
      <c r="H1720" s="58" t="str">
        <f t="shared" si="179"/>
        <v>Henties Bay</v>
      </c>
      <c r="I1720" s="92"/>
      <c r="J1720" s="92"/>
      <c r="K1720" s="92"/>
      <c r="L1720" s="91" t="str">
        <f t="shared" ref="L1720:L1783" si="180">IF(K1720="","",IF(I1720="",ROUND(HLOOKUP(J1720,kgList,K1720,FALSE),1),ROUND(HLOOKUP(I1720,kgList,K1720,FALSE),1)))</f>
        <v/>
      </c>
      <c r="M1720" s="91" t="str">
        <f t="shared" ref="M1720:M1783" si="181">IF(L1720="","",IF(COUNTA(I1720:J1720)&gt;1,"Edible or Inedible",IF(COUNTA(I1720)=1,L1720*1,IF(COUNTA(J1720)=1,L1720*1,"ERROR"))))</f>
        <v/>
      </c>
    </row>
    <row r="1721" spans="1:13" x14ac:dyDescent="0.2">
      <c r="A1721" s="60" t="s">
        <v>2045</v>
      </c>
      <c r="B1721" s="59">
        <v>44513</v>
      </c>
      <c r="C1721" s="60" t="s">
        <v>2046</v>
      </c>
      <c r="D1721" s="92" t="s">
        <v>636</v>
      </c>
      <c r="E1721" s="58" t="str">
        <f t="shared" si="176"/>
        <v>Stewart</v>
      </c>
      <c r="F1721" s="58" t="str">
        <f t="shared" si="177"/>
        <v>Reimann</v>
      </c>
      <c r="G1721" s="58" t="str">
        <f t="shared" si="178"/>
        <v>Men U/16</v>
      </c>
      <c r="H1721" s="58" t="str">
        <f t="shared" si="179"/>
        <v>Walvis Bay</v>
      </c>
      <c r="I1721" s="92"/>
      <c r="J1721" s="92"/>
      <c r="K1721" s="92"/>
      <c r="L1721" s="91" t="str">
        <f t="shared" si="180"/>
        <v/>
      </c>
      <c r="M1721" s="91" t="str">
        <f t="shared" si="181"/>
        <v/>
      </c>
    </row>
    <row r="1722" spans="1:13" x14ac:dyDescent="0.2">
      <c r="A1722" s="60" t="s">
        <v>2045</v>
      </c>
      <c r="B1722" s="59">
        <v>44513</v>
      </c>
      <c r="C1722" s="60" t="s">
        <v>2046</v>
      </c>
      <c r="D1722" s="92" t="s">
        <v>1776</v>
      </c>
      <c r="E1722" s="58" t="str">
        <f t="shared" ref="E1722:E1785" si="182">IF(D1722="","",VLOOKUP(D1722,Master,3,FALSE))</f>
        <v>Pieter</v>
      </c>
      <c r="F1722" s="58" t="str">
        <f t="shared" ref="F1722:F1785" si="183">IF(D1722="","",VLOOKUP(D1722,Master,4,FALSE))</f>
        <v>Jansen Van Vuuren</v>
      </c>
      <c r="G1722" s="58" t="str">
        <f t="shared" ref="G1722:G1785" si="184">IF(D1722="","",VLOOKUP(D1722,Master,5,FALSE))</f>
        <v>Men Senior</v>
      </c>
      <c r="H1722" s="58" t="str">
        <f t="shared" ref="H1722:H1785" si="185">IF(D1722="","",VLOOKUP(D1722,Master,2,FALSE))</f>
        <v>Penguin</v>
      </c>
      <c r="I1722" s="92"/>
      <c r="J1722" s="92"/>
      <c r="K1722" s="92"/>
      <c r="L1722" s="91" t="str">
        <f t="shared" si="180"/>
        <v/>
      </c>
      <c r="M1722" s="91" t="str">
        <f t="shared" si="181"/>
        <v/>
      </c>
    </row>
    <row r="1723" spans="1:13" x14ac:dyDescent="0.2">
      <c r="A1723" s="60" t="s">
        <v>2045</v>
      </c>
      <c r="B1723" s="59">
        <v>44513</v>
      </c>
      <c r="C1723" s="60" t="s">
        <v>2046</v>
      </c>
      <c r="D1723" s="92" t="s">
        <v>690</v>
      </c>
      <c r="E1723" s="58" t="str">
        <f t="shared" si="182"/>
        <v>Chris Junior</v>
      </c>
      <c r="F1723" s="58" t="str">
        <f t="shared" si="183"/>
        <v>Orffer</v>
      </c>
      <c r="G1723" s="58" t="str">
        <f t="shared" si="184"/>
        <v>Men Senior</v>
      </c>
      <c r="H1723" s="58" t="str">
        <f t="shared" si="185"/>
        <v>Penguin</v>
      </c>
      <c r="I1723" s="92"/>
      <c r="J1723" s="92"/>
      <c r="K1723" s="92"/>
      <c r="L1723" s="91" t="str">
        <f t="shared" si="180"/>
        <v/>
      </c>
      <c r="M1723" s="91" t="str">
        <f t="shared" si="181"/>
        <v/>
      </c>
    </row>
    <row r="1724" spans="1:13" x14ac:dyDescent="0.2">
      <c r="A1724" s="60" t="s">
        <v>2045</v>
      </c>
      <c r="B1724" s="59">
        <v>44513</v>
      </c>
      <c r="C1724" s="60" t="s">
        <v>2046</v>
      </c>
      <c r="D1724" s="92" t="s">
        <v>504</v>
      </c>
      <c r="E1724" s="58" t="str">
        <f t="shared" si="182"/>
        <v>Charles</v>
      </c>
      <c r="F1724" s="58" t="str">
        <f t="shared" si="183"/>
        <v>Bothma</v>
      </c>
      <c r="G1724" s="58" t="str">
        <f t="shared" si="184"/>
        <v>Men Grand Masters</v>
      </c>
      <c r="H1724" s="58" t="str">
        <f t="shared" si="185"/>
        <v>Penguin</v>
      </c>
      <c r="I1724" s="92"/>
      <c r="J1724" s="92"/>
      <c r="K1724" s="92"/>
      <c r="L1724" s="91" t="str">
        <f t="shared" si="180"/>
        <v/>
      </c>
      <c r="M1724" s="91" t="str">
        <f t="shared" si="181"/>
        <v/>
      </c>
    </row>
    <row r="1725" spans="1:13" x14ac:dyDescent="0.2">
      <c r="A1725" s="60" t="s">
        <v>2045</v>
      </c>
      <c r="B1725" s="59">
        <v>44513</v>
      </c>
      <c r="C1725" s="60" t="s">
        <v>2046</v>
      </c>
      <c r="D1725" s="92" t="s">
        <v>505</v>
      </c>
      <c r="E1725" s="58" t="str">
        <f t="shared" si="182"/>
        <v>Lesley</v>
      </c>
      <c r="F1725" s="58" t="str">
        <f t="shared" si="183"/>
        <v>Page</v>
      </c>
      <c r="G1725" s="58" t="str">
        <f t="shared" si="184"/>
        <v>Men Master</v>
      </c>
      <c r="H1725" s="58" t="str">
        <f t="shared" si="185"/>
        <v>Penguin</v>
      </c>
      <c r="I1725" s="92"/>
      <c r="J1725" s="92"/>
      <c r="K1725" s="92"/>
      <c r="L1725" s="91" t="str">
        <f t="shared" si="180"/>
        <v/>
      </c>
      <c r="M1725" s="91" t="str">
        <f t="shared" si="181"/>
        <v/>
      </c>
    </row>
    <row r="1726" spans="1:13" x14ac:dyDescent="0.2">
      <c r="A1726" s="60" t="s">
        <v>2045</v>
      </c>
      <c r="B1726" s="59">
        <v>44513</v>
      </c>
      <c r="C1726" s="60" t="s">
        <v>2046</v>
      </c>
      <c r="D1726" s="92" t="s">
        <v>781</v>
      </c>
      <c r="E1726" s="58" t="str">
        <f t="shared" si="182"/>
        <v>Kevin</v>
      </c>
      <c r="F1726" s="58" t="str">
        <f t="shared" si="183"/>
        <v>Page</v>
      </c>
      <c r="G1726" s="58" t="str">
        <f t="shared" si="184"/>
        <v>Men U/21</v>
      </c>
      <c r="H1726" s="58" t="str">
        <f t="shared" si="185"/>
        <v>Penguin</v>
      </c>
      <c r="I1726" s="92"/>
      <c r="J1726" s="92"/>
      <c r="K1726" s="92"/>
      <c r="L1726" s="91" t="str">
        <f t="shared" si="180"/>
        <v/>
      </c>
      <c r="M1726" s="91" t="str">
        <f t="shared" si="181"/>
        <v/>
      </c>
    </row>
    <row r="1727" spans="1:13" x14ac:dyDescent="0.2">
      <c r="A1727" s="60" t="s">
        <v>2045</v>
      </c>
      <c r="B1727" s="59">
        <v>44513</v>
      </c>
      <c r="C1727" s="60" t="s">
        <v>2046</v>
      </c>
      <c r="D1727" s="92" t="s">
        <v>677</v>
      </c>
      <c r="E1727" s="58" t="str">
        <f t="shared" si="182"/>
        <v>Corne</v>
      </c>
      <c r="F1727" s="58" t="str">
        <f t="shared" si="183"/>
        <v>Burger</v>
      </c>
      <c r="G1727" s="58" t="str">
        <f t="shared" si="184"/>
        <v>Men U/21</v>
      </c>
      <c r="H1727" s="58" t="str">
        <f t="shared" si="185"/>
        <v>Penguin</v>
      </c>
      <c r="I1727" s="92"/>
      <c r="J1727" s="92"/>
      <c r="K1727" s="92"/>
      <c r="L1727" s="91" t="str">
        <f t="shared" si="180"/>
        <v/>
      </c>
      <c r="M1727" s="91" t="str">
        <f t="shared" si="181"/>
        <v/>
      </c>
    </row>
    <row r="1728" spans="1:13" x14ac:dyDescent="0.2">
      <c r="A1728" s="60" t="s">
        <v>2045</v>
      </c>
      <c r="B1728" s="59">
        <v>44513</v>
      </c>
      <c r="C1728" s="60" t="s">
        <v>2046</v>
      </c>
      <c r="D1728" s="92" t="s">
        <v>1729</v>
      </c>
      <c r="E1728" s="58" t="str">
        <f t="shared" si="182"/>
        <v>Lindie</v>
      </c>
      <c r="F1728" s="58" t="str">
        <f t="shared" si="183"/>
        <v>Barnhard</v>
      </c>
      <c r="G1728" s="58" t="str">
        <f t="shared" si="184"/>
        <v>Ladies Veteran</v>
      </c>
      <c r="H1728" s="58" t="str">
        <f t="shared" si="185"/>
        <v>Henties Bay</v>
      </c>
      <c r="I1728" s="92"/>
      <c r="J1728" s="92"/>
      <c r="K1728" s="92"/>
      <c r="L1728" s="91" t="str">
        <f t="shared" si="180"/>
        <v/>
      </c>
      <c r="M1728" s="91" t="str">
        <f t="shared" si="181"/>
        <v/>
      </c>
    </row>
    <row r="1729" spans="1:13" x14ac:dyDescent="0.2">
      <c r="A1729" s="60" t="s">
        <v>2045</v>
      </c>
      <c r="B1729" s="59">
        <v>44513</v>
      </c>
      <c r="C1729" s="60" t="s">
        <v>2046</v>
      </c>
      <c r="D1729" s="92" t="s">
        <v>548</v>
      </c>
      <c r="E1729" s="58" t="str">
        <f t="shared" si="182"/>
        <v>Morne</v>
      </c>
      <c r="F1729" s="58" t="str">
        <f t="shared" si="183"/>
        <v>Burger</v>
      </c>
      <c r="G1729" s="58" t="str">
        <f t="shared" si="184"/>
        <v>Men Veteran</v>
      </c>
      <c r="H1729" s="58" t="str">
        <f t="shared" si="185"/>
        <v>Penguin</v>
      </c>
      <c r="I1729" s="92"/>
      <c r="J1729" s="92"/>
      <c r="K1729" s="92"/>
      <c r="L1729" s="91" t="str">
        <f t="shared" si="180"/>
        <v/>
      </c>
      <c r="M1729" s="91" t="str">
        <f t="shared" si="181"/>
        <v/>
      </c>
    </row>
    <row r="1730" spans="1:13" x14ac:dyDescent="0.2">
      <c r="A1730" s="60" t="s">
        <v>2045</v>
      </c>
      <c r="B1730" s="59">
        <v>44513</v>
      </c>
      <c r="C1730" s="60" t="s">
        <v>2046</v>
      </c>
      <c r="D1730" s="92" t="s">
        <v>1768</v>
      </c>
      <c r="E1730" s="58" t="str">
        <f t="shared" si="182"/>
        <v>Willem Louis</v>
      </c>
      <c r="F1730" s="58" t="str">
        <f t="shared" si="183"/>
        <v>Klazinga</v>
      </c>
      <c r="G1730" s="58" t="str">
        <f t="shared" si="184"/>
        <v>Men Grand Masters</v>
      </c>
      <c r="H1730" s="58" t="str">
        <f t="shared" si="185"/>
        <v>Otjiwarongo</v>
      </c>
      <c r="I1730" s="92" t="s">
        <v>9</v>
      </c>
      <c r="J1730" s="92"/>
      <c r="K1730" s="92">
        <v>30</v>
      </c>
      <c r="L1730" s="91">
        <f t="shared" si="180"/>
        <v>0.5</v>
      </c>
      <c r="M1730" s="91">
        <f t="shared" si="181"/>
        <v>0.5</v>
      </c>
    </row>
    <row r="1731" spans="1:13" x14ac:dyDescent="0.2">
      <c r="A1731" s="60" t="s">
        <v>2045</v>
      </c>
      <c r="B1731" s="59">
        <v>44513</v>
      </c>
      <c r="C1731" s="60" t="s">
        <v>2046</v>
      </c>
      <c r="D1731" s="92" t="s">
        <v>1028</v>
      </c>
      <c r="E1731" s="58" t="str">
        <f t="shared" si="182"/>
        <v>Otto</v>
      </c>
      <c r="F1731" s="58" t="str">
        <f t="shared" si="183"/>
        <v>Feyerabend</v>
      </c>
      <c r="G1731" s="58" t="str">
        <f t="shared" si="184"/>
        <v>Men U/21</v>
      </c>
      <c r="H1731" s="58" t="str">
        <f t="shared" si="185"/>
        <v>Otjiwarongo</v>
      </c>
      <c r="I1731" s="92" t="s">
        <v>9</v>
      </c>
      <c r="J1731" s="92"/>
      <c r="K1731" s="92">
        <v>31</v>
      </c>
      <c r="L1731" s="91">
        <f t="shared" si="180"/>
        <v>0.5</v>
      </c>
      <c r="M1731" s="91">
        <f t="shared" si="181"/>
        <v>0.5</v>
      </c>
    </row>
    <row r="1732" spans="1:13" x14ac:dyDescent="0.2">
      <c r="A1732" s="60" t="s">
        <v>2045</v>
      </c>
      <c r="B1732" s="59">
        <v>44513</v>
      </c>
      <c r="C1732" s="60" t="s">
        <v>2046</v>
      </c>
      <c r="D1732" s="92" t="s">
        <v>1028</v>
      </c>
      <c r="E1732" s="58" t="str">
        <f t="shared" si="182"/>
        <v>Otto</v>
      </c>
      <c r="F1732" s="58" t="str">
        <f t="shared" si="183"/>
        <v>Feyerabend</v>
      </c>
      <c r="G1732" s="58" t="str">
        <f t="shared" si="184"/>
        <v>Men U/21</v>
      </c>
      <c r="H1732" s="58" t="str">
        <f t="shared" si="185"/>
        <v>Otjiwarongo</v>
      </c>
      <c r="I1732" s="92" t="s">
        <v>9</v>
      </c>
      <c r="J1732" s="92"/>
      <c r="K1732" s="92">
        <v>31</v>
      </c>
      <c r="L1732" s="91">
        <f t="shared" si="180"/>
        <v>0.5</v>
      </c>
      <c r="M1732" s="91">
        <f t="shared" si="181"/>
        <v>0.5</v>
      </c>
    </row>
    <row r="1733" spans="1:13" x14ac:dyDescent="0.2">
      <c r="A1733" s="60" t="s">
        <v>2045</v>
      </c>
      <c r="B1733" s="59">
        <v>44513</v>
      </c>
      <c r="C1733" s="60" t="s">
        <v>2046</v>
      </c>
      <c r="D1733" s="92" t="s">
        <v>1208</v>
      </c>
      <c r="E1733" s="58" t="str">
        <f t="shared" si="182"/>
        <v>Francois</v>
      </c>
      <c r="F1733" s="58" t="str">
        <f t="shared" si="183"/>
        <v>Du Plessis</v>
      </c>
      <c r="G1733" s="58" t="str">
        <f t="shared" si="184"/>
        <v>Men Veteran</v>
      </c>
      <c r="H1733" s="58" t="str">
        <f t="shared" si="185"/>
        <v>Otjiwarongo</v>
      </c>
      <c r="I1733" s="92"/>
      <c r="J1733" s="92"/>
      <c r="K1733" s="92"/>
      <c r="L1733" s="91" t="str">
        <f t="shared" si="180"/>
        <v/>
      </c>
      <c r="M1733" s="91" t="str">
        <f t="shared" si="181"/>
        <v/>
      </c>
    </row>
    <row r="1734" spans="1:13" x14ac:dyDescent="0.2">
      <c r="A1734" s="60" t="s">
        <v>2045</v>
      </c>
      <c r="B1734" s="59">
        <v>44513</v>
      </c>
      <c r="C1734" s="60" t="s">
        <v>2046</v>
      </c>
      <c r="D1734" s="92" t="s">
        <v>568</v>
      </c>
      <c r="E1734" s="58" t="str">
        <f t="shared" si="182"/>
        <v>Chris</v>
      </c>
      <c r="F1734" s="58" t="str">
        <f t="shared" si="183"/>
        <v>Feyerabend</v>
      </c>
      <c r="G1734" s="58" t="str">
        <f t="shared" si="184"/>
        <v>Men Veteran</v>
      </c>
      <c r="H1734" s="58" t="str">
        <f t="shared" si="185"/>
        <v>Otjiwarongo</v>
      </c>
      <c r="I1734" s="92"/>
      <c r="J1734" s="92" t="s">
        <v>1356</v>
      </c>
      <c r="K1734" s="92">
        <v>99</v>
      </c>
      <c r="L1734" s="91">
        <f t="shared" si="180"/>
        <v>3.6</v>
      </c>
      <c r="M1734" s="91">
        <f t="shared" si="181"/>
        <v>3.6</v>
      </c>
    </row>
    <row r="1735" spans="1:13" x14ac:dyDescent="0.2">
      <c r="A1735" s="60" t="s">
        <v>2045</v>
      </c>
      <c r="B1735" s="59">
        <v>44513</v>
      </c>
      <c r="C1735" s="60" t="s">
        <v>2046</v>
      </c>
      <c r="D1735" s="92" t="s">
        <v>568</v>
      </c>
      <c r="E1735" s="58" t="str">
        <f t="shared" si="182"/>
        <v>Chris</v>
      </c>
      <c r="F1735" s="58" t="str">
        <f t="shared" si="183"/>
        <v>Feyerabend</v>
      </c>
      <c r="G1735" s="58" t="str">
        <f t="shared" si="184"/>
        <v>Men Veteran</v>
      </c>
      <c r="H1735" s="58" t="str">
        <f t="shared" si="185"/>
        <v>Otjiwarongo</v>
      </c>
      <c r="I1735" s="92"/>
      <c r="J1735" s="92" t="s">
        <v>8</v>
      </c>
      <c r="K1735" s="92">
        <v>84</v>
      </c>
      <c r="L1735" s="91">
        <f t="shared" si="180"/>
        <v>4.7</v>
      </c>
      <c r="M1735" s="91">
        <f t="shared" si="181"/>
        <v>4.7</v>
      </c>
    </row>
    <row r="1736" spans="1:13" x14ac:dyDescent="0.2">
      <c r="A1736" s="60" t="s">
        <v>2045</v>
      </c>
      <c r="B1736" s="59">
        <v>44513</v>
      </c>
      <c r="C1736" s="60" t="s">
        <v>2046</v>
      </c>
      <c r="D1736" s="92" t="s">
        <v>1804</v>
      </c>
      <c r="E1736" s="58" t="str">
        <f t="shared" si="182"/>
        <v>Maritz JNR</v>
      </c>
      <c r="F1736" s="58" t="str">
        <f t="shared" si="183"/>
        <v>Jansen Van Vuuren</v>
      </c>
      <c r="G1736" s="58" t="str">
        <f t="shared" si="184"/>
        <v>Men U/16</v>
      </c>
      <c r="H1736" s="58" t="str">
        <f t="shared" si="185"/>
        <v>Otjiwarongo</v>
      </c>
      <c r="I1736" s="92" t="s">
        <v>9</v>
      </c>
      <c r="J1736" s="92"/>
      <c r="K1736" s="92">
        <v>35</v>
      </c>
      <c r="L1736" s="91">
        <f t="shared" si="180"/>
        <v>0.8</v>
      </c>
      <c r="M1736" s="91">
        <f t="shared" si="181"/>
        <v>0.8</v>
      </c>
    </row>
    <row r="1737" spans="1:13" x14ac:dyDescent="0.2">
      <c r="A1737" s="60" t="s">
        <v>2045</v>
      </c>
      <c r="B1737" s="59">
        <v>44513</v>
      </c>
      <c r="C1737" s="60" t="s">
        <v>2046</v>
      </c>
      <c r="D1737" s="92" t="s">
        <v>592</v>
      </c>
      <c r="E1737" s="58" t="str">
        <f t="shared" si="182"/>
        <v>Joseph</v>
      </c>
      <c r="F1737" s="58" t="str">
        <f t="shared" si="183"/>
        <v>Payne</v>
      </c>
      <c r="G1737" s="58" t="str">
        <f t="shared" si="184"/>
        <v>Men Veteran</v>
      </c>
      <c r="H1737" s="58" t="str">
        <f t="shared" si="185"/>
        <v>Otjiwarongo</v>
      </c>
      <c r="I1737" s="92"/>
      <c r="J1737" s="92" t="s">
        <v>1356</v>
      </c>
      <c r="K1737" s="92">
        <v>85</v>
      </c>
      <c r="L1737" s="91">
        <f t="shared" si="180"/>
        <v>2.1</v>
      </c>
      <c r="M1737" s="91">
        <f t="shared" si="181"/>
        <v>2.1</v>
      </c>
    </row>
    <row r="1738" spans="1:13" x14ac:dyDescent="0.2">
      <c r="A1738" s="60" t="s">
        <v>2045</v>
      </c>
      <c r="B1738" s="59">
        <v>44513</v>
      </c>
      <c r="C1738" s="60" t="s">
        <v>2046</v>
      </c>
      <c r="D1738" s="92" t="s">
        <v>592</v>
      </c>
      <c r="E1738" s="58" t="str">
        <f t="shared" si="182"/>
        <v>Joseph</v>
      </c>
      <c r="F1738" s="58" t="str">
        <f t="shared" si="183"/>
        <v>Payne</v>
      </c>
      <c r="G1738" s="58" t="str">
        <f t="shared" si="184"/>
        <v>Men Veteran</v>
      </c>
      <c r="H1738" s="58" t="str">
        <f t="shared" si="185"/>
        <v>Otjiwarongo</v>
      </c>
      <c r="I1738" s="92"/>
      <c r="J1738" s="92" t="s">
        <v>1356</v>
      </c>
      <c r="K1738" s="92">
        <v>93</v>
      </c>
      <c r="L1738" s="91">
        <f t="shared" si="180"/>
        <v>2.9</v>
      </c>
      <c r="M1738" s="91">
        <f t="shared" si="181"/>
        <v>2.9</v>
      </c>
    </row>
    <row r="1739" spans="1:13" x14ac:dyDescent="0.2">
      <c r="A1739" s="60" t="s">
        <v>2045</v>
      </c>
      <c r="B1739" s="59">
        <v>44513</v>
      </c>
      <c r="C1739" s="60" t="s">
        <v>2046</v>
      </c>
      <c r="D1739" s="92" t="s">
        <v>1248</v>
      </c>
      <c r="E1739" s="58" t="str">
        <f t="shared" si="182"/>
        <v>Handre</v>
      </c>
      <c r="F1739" s="58" t="str">
        <f t="shared" si="183"/>
        <v>Klazinga</v>
      </c>
      <c r="G1739" s="58" t="str">
        <f t="shared" si="184"/>
        <v>Men Senior</v>
      </c>
      <c r="H1739" s="58" t="str">
        <f t="shared" si="185"/>
        <v>Otjiwarongo</v>
      </c>
      <c r="I1739" s="92" t="s">
        <v>9</v>
      </c>
      <c r="J1739" s="92"/>
      <c r="K1739" s="92">
        <v>30</v>
      </c>
      <c r="L1739" s="91">
        <f t="shared" si="180"/>
        <v>0.5</v>
      </c>
      <c r="M1739" s="91">
        <f t="shared" si="181"/>
        <v>0.5</v>
      </c>
    </row>
    <row r="1740" spans="1:13" x14ac:dyDescent="0.2">
      <c r="A1740" s="60" t="s">
        <v>2045</v>
      </c>
      <c r="B1740" s="59">
        <v>44513</v>
      </c>
      <c r="C1740" s="60" t="s">
        <v>2046</v>
      </c>
      <c r="D1740" s="92" t="s">
        <v>1248</v>
      </c>
      <c r="E1740" s="58" t="str">
        <f t="shared" si="182"/>
        <v>Handre</v>
      </c>
      <c r="F1740" s="58" t="str">
        <f t="shared" si="183"/>
        <v>Klazinga</v>
      </c>
      <c r="G1740" s="58" t="str">
        <f t="shared" si="184"/>
        <v>Men Senior</v>
      </c>
      <c r="H1740" s="58" t="str">
        <f t="shared" si="185"/>
        <v>Otjiwarongo</v>
      </c>
      <c r="I1740" s="92" t="s">
        <v>9</v>
      </c>
      <c r="J1740" s="92"/>
      <c r="K1740" s="92">
        <v>33</v>
      </c>
      <c r="L1740" s="91">
        <f t="shared" si="180"/>
        <v>0.7</v>
      </c>
      <c r="M1740" s="91">
        <f t="shared" si="181"/>
        <v>0.7</v>
      </c>
    </row>
    <row r="1741" spans="1:13" x14ac:dyDescent="0.2">
      <c r="A1741" s="60" t="s">
        <v>2045</v>
      </c>
      <c r="B1741" s="59">
        <v>44513</v>
      </c>
      <c r="C1741" s="60" t="s">
        <v>2046</v>
      </c>
      <c r="D1741" s="92" t="s">
        <v>1248</v>
      </c>
      <c r="E1741" s="58" t="str">
        <f t="shared" si="182"/>
        <v>Handre</v>
      </c>
      <c r="F1741" s="58" t="str">
        <f t="shared" si="183"/>
        <v>Klazinga</v>
      </c>
      <c r="G1741" s="58" t="str">
        <f t="shared" si="184"/>
        <v>Men Senior</v>
      </c>
      <c r="H1741" s="58" t="str">
        <f t="shared" si="185"/>
        <v>Otjiwarongo</v>
      </c>
      <c r="I1741" s="92" t="s">
        <v>19</v>
      </c>
      <c r="J1741" s="92"/>
      <c r="K1741" s="92">
        <v>68</v>
      </c>
      <c r="L1741" s="91">
        <f t="shared" si="180"/>
        <v>3.3</v>
      </c>
      <c r="M1741" s="91">
        <f t="shared" si="181"/>
        <v>3.3</v>
      </c>
    </row>
    <row r="1742" spans="1:13" x14ac:dyDescent="0.2">
      <c r="A1742" s="60" t="s">
        <v>2045</v>
      </c>
      <c r="B1742" s="59">
        <v>44513</v>
      </c>
      <c r="C1742" s="60" t="s">
        <v>2046</v>
      </c>
      <c r="D1742" s="92" t="s">
        <v>569</v>
      </c>
      <c r="E1742" s="58" t="str">
        <f t="shared" si="182"/>
        <v>Maritz</v>
      </c>
      <c r="F1742" s="58" t="str">
        <f t="shared" si="183"/>
        <v>Jansen van Vuuren</v>
      </c>
      <c r="G1742" s="58" t="str">
        <f t="shared" si="184"/>
        <v>Men Veteran</v>
      </c>
      <c r="H1742" s="58" t="str">
        <f t="shared" si="185"/>
        <v>Otjiwarongo</v>
      </c>
      <c r="I1742" s="92"/>
      <c r="J1742" s="92" t="s">
        <v>1356</v>
      </c>
      <c r="K1742" s="92">
        <v>113</v>
      </c>
      <c r="L1742" s="91">
        <f t="shared" si="180"/>
        <v>5.7</v>
      </c>
      <c r="M1742" s="91">
        <f t="shared" si="181"/>
        <v>5.7</v>
      </c>
    </row>
    <row r="1743" spans="1:13" x14ac:dyDescent="0.2">
      <c r="A1743" s="60" t="s">
        <v>2045</v>
      </c>
      <c r="B1743" s="59">
        <v>44513</v>
      </c>
      <c r="C1743" s="60" t="s">
        <v>2046</v>
      </c>
      <c r="D1743" s="92" t="s">
        <v>887</v>
      </c>
      <c r="E1743" s="58" t="str">
        <f t="shared" si="182"/>
        <v>Org</v>
      </c>
      <c r="F1743" s="58" t="str">
        <f t="shared" si="183"/>
        <v>Van Rensburg</v>
      </c>
      <c r="G1743" s="58" t="str">
        <f t="shared" si="184"/>
        <v>Men Senior</v>
      </c>
      <c r="H1743" s="58" t="str">
        <f t="shared" si="185"/>
        <v>Mako</v>
      </c>
      <c r="I1743" s="92"/>
      <c r="J1743" s="92" t="s">
        <v>1355</v>
      </c>
      <c r="K1743" s="92">
        <v>158</v>
      </c>
      <c r="L1743" s="91">
        <f t="shared" si="180"/>
        <v>20.8</v>
      </c>
      <c r="M1743" s="91">
        <f t="shared" si="181"/>
        <v>20.8</v>
      </c>
    </row>
    <row r="1744" spans="1:13" x14ac:dyDescent="0.2">
      <c r="A1744" s="60" t="s">
        <v>2045</v>
      </c>
      <c r="B1744" s="59">
        <v>44513</v>
      </c>
      <c r="C1744" s="60" t="s">
        <v>2046</v>
      </c>
      <c r="D1744" s="92" t="s">
        <v>711</v>
      </c>
      <c r="E1744" s="58" t="str">
        <f t="shared" si="182"/>
        <v>Stephan</v>
      </c>
      <c r="F1744" s="58" t="str">
        <f t="shared" si="183"/>
        <v>Hauptfleisch</v>
      </c>
      <c r="G1744" s="58" t="str">
        <f t="shared" si="184"/>
        <v>Men Senior</v>
      </c>
      <c r="H1744" s="58" t="str">
        <f t="shared" si="185"/>
        <v>Otjiwarongo</v>
      </c>
      <c r="I1744" s="92"/>
      <c r="J1744" s="92"/>
      <c r="K1744" s="92"/>
      <c r="L1744" s="91" t="str">
        <f t="shared" si="180"/>
        <v/>
      </c>
      <c r="M1744" s="91" t="str">
        <f t="shared" si="181"/>
        <v/>
      </c>
    </row>
    <row r="1745" spans="1:13" x14ac:dyDescent="0.2">
      <c r="A1745" s="60" t="s">
        <v>2045</v>
      </c>
      <c r="B1745" s="59">
        <v>44513</v>
      </c>
      <c r="C1745" s="60" t="s">
        <v>2046</v>
      </c>
      <c r="D1745" s="92" t="s">
        <v>1424</v>
      </c>
      <c r="E1745" s="58" t="str">
        <f t="shared" si="182"/>
        <v>Hannes</v>
      </c>
      <c r="F1745" s="58" t="str">
        <f t="shared" si="183"/>
        <v>DeHaast</v>
      </c>
      <c r="G1745" s="58" t="str">
        <f t="shared" si="184"/>
        <v>Men Senior</v>
      </c>
      <c r="H1745" s="58" t="str">
        <f t="shared" si="185"/>
        <v>Otjiwarongo</v>
      </c>
      <c r="I1745" s="92"/>
      <c r="J1745" s="92"/>
      <c r="K1745" s="92"/>
      <c r="L1745" s="91" t="str">
        <f t="shared" si="180"/>
        <v/>
      </c>
      <c r="M1745" s="91" t="str">
        <f t="shared" si="181"/>
        <v/>
      </c>
    </row>
    <row r="1746" spans="1:13" x14ac:dyDescent="0.2">
      <c r="A1746" s="60" t="s">
        <v>2045</v>
      </c>
      <c r="B1746" s="59">
        <v>44513</v>
      </c>
      <c r="C1746" s="60" t="s">
        <v>2046</v>
      </c>
      <c r="D1746" s="92" t="s">
        <v>1202</v>
      </c>
      <c r="E1746" s="58" t="str">
        <f t="shared" si="182"/>
        <v>Rinus</v>
      </c>
      <c r="F1746" s="58" t="str">
        <f t="shared" si="183"/>
        <v>Van Der Westhuizen</v>
      </c>
      <c r="G1746" s="58" t="str">
        <f t="shared" si="184"/>
        <v>Men Senior</v>
      </c>
      <c r="H1746" s="58" t="str">
        <f t="shared" si="185"/>
        <v>Otjiwarongo</v>
      </c>
      <c r="I1746" s="92"/>
      <c r="J1746" s="92" t="s">
        <v>1356</v>
      </c>
      <c r="K1746" s="92">
        <v>77</v>
      </c>
      <c r="L1746" s="91">
        <f t="shared" si="180"/>
        <v>1.5</v>
      </c>
      <c r="M1746" s="91">
        <f t="shared" si="181"/>
        <v>1.5</v>
      </c>
    </row>
    <row r="1747" spans="1:13" x14ac:dyDescent="0.2">
      <c r="A1747" s="60" t="s">
        <v>2045</v>
      </c>
      <c r="B1747" s="59">
        <v>44513</v>
      </c>
      <c r="C1747" s="60" t="s">
        <v>2046</v>
      </c>
      <c r="D1747" s="92" t="s">
        <v>1202</v>
      </c>
      <c r="E1747" s="58" t="str">
        <f t="shared" si="182"/>
        <v>Rinus</v>
      </c>
      <c r="F1747" s="58" t="str">
        <f t="shared" si="183"/>
        <v>Van Der Westhuizen</v>
      </c>
      <c r="G1747" s="58" t="str">
        <f t="shared" si="184"/>
        <v>Men Senior</v>
      </c>
      <c r="H1747" s="58" t="str">
        <f t="shared" si="185"/>
        <v>Otjiwarongo</v>
      </c>
      <c r="I1747" s="92"/>
      <c r="J1747" s="92" t="s">
        <v>1355</v>
      </c>
      <c r="K1747" s="92">
        <v>86</v>
      </c>
      <c r="L1747" s="91">
        <f t="shared" si="180"/>
        <v>2.6</v>
      </c>
      <c r="M1747" s="91">
        <f t="shared" si="181"/>
        <v>2.6</v>
      </c>
    </row>
    <row r="1748" spans="1:13" x14ac:dyDescent="0.2">
      <c r="A1748" s="60" t="s">
        <v>2045</v>
      </c>
      <c r="B1748" s="59">
        <v>44513</v>
      </c>
      <c r="C1748" s="60" t="s">
        <v>2046</v>
      </c>
      <c r="D1748" s="92" t="s">
        <v>1263</v>
      </c>
      <c r="E1748" s="58" t="str">
        <f t="shared" si="182"/>
        <v>Martinus</v>
      </c>
      <c r="F1748" s="58" t="str">
        <f t="shared" si="183"/>
        <v>Venter</v>
      </c>
      <c r="G1748" s="58" t="str">
        <f t="shared" si="184"/>
        <v>Men Veteran</v>
      </c>
      <c r="H1748" s="58" t="str">
        <f t="shared" si="185"/>
        <v>Otjiwarongo</v>
      </c>
      <c r="I1748" s="92"/>
      <c r="J1748" s="92" t="s">
        <v>1356</v>
      </c>
      <c r="K1748" s="92">
        <v>99</v>
      </c>
      <c r="L1748" s="91">
        <f t="shared" si="180"/>
        <v>3.6</v>
      </c>
      <c r="M1748" s="91">
        <f t="shared" si="181"/>
        <v>3.6</v>
      </c>
    </row>
    <row r="1749" spans="1:13" x14ac:dyDescent="0.2">
      <c r="A1749" s="60" t="s">
        <v>2045</v>
      </c>
      <c r="B1749" s="59">
        <v>44513</v>
      </c>
      <c r="C1749" s="60" t="s">
        <v>2046</v>
      </c>
      <c r="D1749" s="92" t="s">
        <v>507</v>
      </c>
      <c r="E1749" s="58" t="str">
        <f t="shared" si="182"/>
        <v>Brian</v>
      </c>
      <c r="F1749" s="58" t="str">
        <f t="shared" si="183"/>
        <v>Curtis</v>
      </c>
      <c r="G1749" s="58" t="str">
        <f t="shared" si="184"/>
        <v>Men Senior</v>
      </c>
      <c r="H1749" s="58" t="str">
        <f t="shared" si="185"/>
        <v>Orca Angling Club</v>
      </c>
      <c r="I1749" s="92"/>
      <c r="J1749" s="92" t="s">
        <v>1356</v>
      </c>
      <c r="K1749" s="92">
        <v>107</v>
      </c>
      <c r="L1749" s="91">
        <f t="shared" si="180"/>
        <v>4.7</v>
      </c>
      <c r="M1749" s="91">
        <f t="shared" si="181"/>
        <v>4.7</v>
      </c>
    </row>
    <row r="1750" spans="1:13" x14ac:dyDescent="0.2">
      <c r="A1750" s="60" t="s">
        <v>2045</v>
      </c>
      <c r="B1750" s="59">
        <v>44513</v>
      </c>
      <c r="C1750" s="60" t="s">
        <v>2046</v>
      </c>
      <c r="D1750" s="92" t="s">
        <v>1404</v>
      </c>
      <c r="E1750" s="58" t="str">
        <f t="shared" si="182"/>
        <v>Ferdi</v>
      </c>
      <c r="F1750" s="58" t="str">
        <f t="shared" si="183"/>
        <v>Roetz</v>
      </c>
      <c r="G1750" s="58" t="str">
        <f t="shared" si="184"/>
        <v>Men Senior</v>
      </c>
      <c r="H1750" s="58" t="str">
        <f t="shared" si="185"/>
        <v>Orca Angling Club</v>
      </c>
      <c r="I1750" s="92"/>
      <c r="J1750" s="92" t="s">
        <v>1355</v>
      </c>
      <c r="K1750" s="92">
        <v>108</v>
      </c>
      <c r="L1750" s="91">
        <f t="shared" si="180"/>
        <v>5.6</v>
      </c>
      <c r="M1750" s="91">
        <f t="shared" si="181"/>
        <v>5.6</v>
      </c>
    </row>
    <row r="1751" spans="1:13" x14ac:dyDescent="0.2">
      <c r="A1751" s="60" t="s">
        <v>2045</v>
      </c>
      <c r="B1751" s="59">
        <v>44513</v>
      </c>
      <c r="C1751" s="60" t="s">
        <v>2046</v>
      </c>
      <c r="D1751" s="92" t="s">
        <v>650</v>
      </c>
      <c r="E1751" s="58" t="str">
        <f t="shared" si="182"/>
        <v>Lindie</v>
      </c>
      <c r="F1751" s="58" t="str">
        <f t="shared" si="183"/>
        <v>Krauze</v>
      </c>
      <c r="G1751" s="58" t="str">
        <f t="shared" si="184"/>
        <v>Ladies Veteran</v>
      </c>
      <c r="H1751" s="58" t="str">
        <f t="shared" si="185"/>
        <v>Orca Angling Club</v>
      </c>
      <c r="I1751" s="92" t="s">
        <v>19</v>
      </c>
      <c r="J1751" s="92"/>
      <c r="K1751" s="92">
        <v>55</v>
      </c>
      <c r="L1751" s="91">
        <f t="shared" si="180"/>
        <v>1.7</v>
      </c>
      <c r="M1751" s="91">
        <f t="shared" si="181"/>
        <v>1.7</v>
      </c>
    </row>
    <row r="1752" spans="1:13" x14ac:dyDescent="0.2">
      <c r="A1752" s="60" t="s">
        <v>2045</v>
      </c>
      <c r="B1752" s="59">
        <v>44513</v>
      </c>
      <c r="C1752" s="60" t="s">
        <v>2046</v>
      </c>
      <c r="D1752" s="92" t="s">
        <v>793</v>
      </c>
      <c r="E1752" s="58" t="str">
        <f t="shared" si="182"/>
        <v>Francois</v>
      </c>
      <c r="F1752" s="58" t="str">
        <f t="shared" si="183"/>
        <v>Rossouw</v>
      </c>
      <c r="G1752" s="58" t="str">
        <f t="shared" si="184"/>
        <v>Men Senior</v>
      </c>
      <c r="H1752" s="58" t="str">
        <f t="shared" si="185"/>
        <v>Orca Angling Club</v>
      </c>
      <c r="I1752" s="92"/>
      <c r="J1752" s="92" t="s">
        <v>20</v>
      </c>
      <c r="K1752" s="92">
        <v>71</v>
      </c>
      <c r="L1752" s="91">
        <f t="shared" si="180"/>
        <v>1.3</v>
      </c>
      <c r="M1752" s="91">
        <f t="shared" si="181"/>
        <v>1.3</v>
      </c>
    </row>
    <row r="1753" spans="1:13" x14ac:dyDescent="0.2">
      <c r="A1753" s="60" t="s">
        <v>2045</v>
      </c>
      <c r="B1753" s="59">
        <v>44513</v>
      </c>
      <c r="C1753" s="60" t="s">
        <v>2046</v>
      </c>
      <c r="D1753" s="92" t="s">
        <v>793</v>
      </c>
      <c r="E1753" s="58" t="str">
        <f t="shared" si="182"/>
        <v>Francois</v>
      </c>
      <c r="F1753" s="58" t="str">
        <f t="shared" si="183"/>
        <v>Rossouw</v>
      </c>
      <c r="G1753" s="58" t="str">
        <f t="shared" si="184"/>
        <v>Men Senior</v>
      </c>
      <c r="H1753" s="58" t="str">
        <f t="shared" si="185"/>
        <v>Orca Angling Club</v>
      </c>
      <c r="I1753" s="92"/>
      <c r="J1753" s="92" t="s">
        <v>20</v>
      </c>
      <c r="K1753" s="92">
        <v>65</v>
      </c>
      <c r="L1753" s="91">
        <f t="shared" si="180"/>
        <v>1</v>
      </c>
      <c r="M1753" s="91">
        <f t="shared" si="181"/>
        <v>1</v>
      </c>
    </row>
    <row r="1754" spans="1:13" x14ac:dyDescent="0.2">
      <c r="A1754" s="60" t="s">
        <v>2045</v>
      </c>
      <c r="B1754" s="59">
        <v>44513</v>
      </c>
      <c r="C1754" s="60" t="s">
        <v>2046</v>
      </c>
      <c r="D1754" s="92" t="s">
        <v>544</v>
      </c>
      <c r="E1754" s="58" t="str">
        <f t="shared" si="182"/>
        <v>Leon</v>
      </c>
      <c r="F1754" s="58" t="str">
        <f t="shared" si="183"/>
        <v>Krauze</v>
      </c>
      <c r="G1754" s="58" t="str">
        <f t="shared" si="184"/>
        <v>Men Veteran</v>
      </c>
      <c r="H1754" s="58" t="str">
        <f t="shared" si="185"/>
        <v>Orca Angling Club</v>
      </c>
      <c r="I1754" s="92"/>
      <c r="J1754" s="92" t="s">
        <v>1355</v>
      </c>
      <c r="K1754" s="92">
        <v>115</v>
      </c>
      <c r="L1754" s="91">
        <f t="shared" si="180"/>
        <v>7</v>
      </c>
      <c r="M1754" s="91">
        <f t="shared" si="181"/>
        <v>7</v>
      </c>
    </row>
    <row r="1755" spans="1:13" x14ac:dyDescent="0.2">
      <c r="A1755" s="60" t="s">
        <v>2045</v>
      </c>
      <c r="B1755" s="59">
        <v>44513</v>
      </c>
      <c r="C1755" s="60" t="s">
        <v>2046</v>
      </c>
      <c r="D1755" s="92" t="s">
        <v>544</v>
      </c>
      <c r="E1755" s="58" t="str">
        <f t="shared" si="182"/>
        <v>Leon</v>
      </c>
      <c r="F1755" s="58" t="str">
        <f t="shared" si="183"/>
        <v>Krauze</v>
      </c>
      <c r="G1755" s="58" t="str">
        <f t="shared" si="184"/>
        <v>Men Veteran</v>
      </c>
      <c r="H1755" s="58" t="str">
        <f t="shared" si="185"/>
        <v>Orca Angling Club</v>
      </c>
      <c r="I1755" s="92"/>
      <c r="J1755" s="92" t="s">
        <v>1356</v>
      </c>
      <c r="K1755" s="92">
        <v>87</v>
      </c>
      <c r="L1755" s="91">
        <f t="shared" si="180"/>
        <v>2.2999999999999998</v>
      </c>
      <c r="M1755" s="91">
        <f t="shared" si="181"/>
        <v>2.2999999999999998</v>
      </c>
    </row>
    <row r="1756" spans="1:13" x14ac:dyDescent="0.2">
      <c r="A1756" s="60" t="s">
        <v>2045</v>
      </c>
      <c r="B1756" s="59">
        <v>44513</v>
      </c>
      <c r="C1756" s="60" t="s">
        <v>2046</v>
      </c>
      <c r="D1756" s="92" t="s">
        <v>963</v>
      </c>
      <c r="E1756" s="58" t="str">
        <f t="shared" si="182"/>
        <v>Jan-Hendrik</v>
      </c>
      <c r="F1756" s="58" t="str">
        <f t="shared" si="183"/>
        <v>Jacobs</v>
      </c>
      <c r="G1756" s="58" t="str">
        <f t="shared" si="184"/>
        <v>Men Senior</v>
      </c>
      <c r="H1756" s="58" t="str">
        <f t="shared" si="185"/>
        <v>Orca Angling Club</v>
      </c>
      <c r="I1756" s="92"/>
      <c r="J1756" s="92" t="s">
        <v>1355</v>
      </c>
      <c r="K1756" s="92">
        <v>148</v>
      </c>
      <c r="L1756" s="91">
        <f t="shared" si="180"/>
        <v>16.600000000000001</v>
      </c>
      <c r="M1756" s="91">
        <f t="shared" si="181"/>
        <v>16.600000000000001</v>
      </c>
    </row>
    <row r="1757" spans="1:13" x14ac:dyDescent="0.2">
      <c r="A1757" s="60" t="s">
        <v>2045</v>
      </c>
      <c r="B1757" s="59">
        <v>44513</v>
      </c>
      <c r="C1757" s="60" t="s">
        <v>2046</v>
      </c>
      <c r="D1757" s="92" t="s">
        <v>963</v>
      </c>
      <c r="E1757" s="58" t="str">
        <f t="shared" si="182"/>
        <v>Jan-Hendrik</v>
      </c>
      <c r="F1757" s="58" t="str">
        <f t="shared" si="183"/>
        <v>Jacobs</v>
      </c>
      <c r="G1757" s="58" t="str">
        <f t="shared" si="184"/>
        <v>Men Senior</v>
      </c>
      <c r="H1757" s="58" t="str">
        <f t="shared" si="185"/>
        <v>Orca Angling Club</v>
      </c>
      <c r="I1757" s="92"/>
      <c r="J1757" s="92" t="s">
        <v>1356</v>
      </c>
      <c r="K1757" s="92">
        <v>129</v>
      </c>
      <c r="L1757" s="91">
        <f t="shared" si="180"/>
        <v>9</v>
      </c>
      <c r="M1757" s="91">
        <f t="shared" si="181"/>
        <v>9</v>
      </c>
    </row>
    <row r="1758" spans="1:13" x14ac:dyDescent="0.2">
      <c r="A1758" s="60" t="s">
        <v>2045</v>
      </c>
      <c r="B1758" s="59">
        <v>44513</v>
      </c>
      <c r="C1758" s="60" t="s">
        <v>2046</v>
      </c>
      <c r="D1758" s="92" t="s">
        <v>1706</v>
      </c>
      <c r="E1758" s="58" t="str">
        <f t="shared" si="182"/>
        <v>William</v>
      </c>
      <c r="F1758" s="58" t="str">
        <f t="shared" si="183"/>
        <v>Schickerling</v>
      </c>
      <c r="G1758" s="58" t="str">
        <f t="shared" si="184"/>
        <v>Men Senior</v>
      </c>
      <c r="H1758" s="58" t="str">
        <f t="shared" si="185"/>
        <v>Orca Angling Club</v>
      </c>
      <c r="I1758" s="92"/>
      <c r="J1758" s="92" t="s">
        <v>1355</v>
      </c>
      <c r="K1758" s="92">
        <v>88</v>
      </c>
      <c r="L1758" s="91">
        <f t="shared" si="180"/>
        <v>2.8</v>
      </c>
      <c r="M1758" s="91">
        <f t="shared" si="181"/>
        <v>2.8</v>
      </c>
    </row>
    <row r="1759" spans="1:13" x14ac:dyDescent="0.2">
      <c r="A1759" s="60" t="s">
        <v>2045</v>
      </c>
      <c r="B1759" s="59">
        <v>44513</v>
      </c>
      <c r="C1759" s="60" t="s">
        <v>2046</v>
      </c>
      <c r="D1759" s="92" t="s">
        <v>1706</v>
      </c>
      <c r="E1759" s="58" t="str">
        <f t="shared" si="182"/>
        <v>William</v>
      </c>
      <c r="F1759" s="58" t="str">
        <f t="shared" si="183"/>
        <v>Schickerling</v>
      </c>
      <c r="G1759" s="58" t="str">
        <f t="shared" si="184"/>
        <v>Men Senior</v>
      </c>
      <c r="H1759" s="58" t="str">
        <f t="shared" si="185"/>
        <v>Orca Angling Club</v>
      </c>
      <c r="I1759" s="92"/>
      <c r="J1759" s="92" t="s">
        <v>1356</v>
      </c>
      <c r="K1759" s="92">
        <v>167</v>
      </c>
      <c r="L1759" s="91">
        <f t="shared" si="180"/>
        <v>22.2</v>
      </c>
      <c r="M1759" s="91">
        <f t="shared" si="181"/>
        <v>22.2</v>
      </c>
    </row>
    <row r="1760" spans="1:13" x14ac:dyDescent="0.2">
      <c r="A1760" s="60" t="s">
        <v>2045</v>
      </c>
      <c r="B1760" s="59">
        <v>44513</v>
      </c>
      <c r="C1760" s="60" t="s">
        <v>2046</v>
      </c>
      <c r="D1760" s="92" t="s">
        <v>1066</v>
      </c>
      <c r="E1760" s="58" t="str">
        <f t="shared" si="182"/>
        <v>Boytjie</v>
      </c>
      <c r="F1760" s="58" t="str">
        <f t="shared" si="183"/>
        <v>Schikerling</v>
      </c>
      <c r="G1760" s="58" t="str">
        <f t="shared" si="184"/>
        <v>Men Master</v>
      </c>
      <c r="H1760" s="58" t="str">
        <f t="shared" si="185"/>
        <v>Orca Angling Club</v>
      </c>
      <c r="I1760" s="92"/>
      <c r="J1760" s="92" t="s">
        <v>1355</v>
      </c>
      <c r="K1760" s="92">
        <v>157</v>
      </c>
      <c r="L1760" s="91">
        <f t="shared" si="180"/>
        <v>20.399999999999999</v>
      </c>
      <c r="M1760" s="91">
        <f t="shared" si="181"/>
        <v>20.399999999999999</v>
      </c>
    </row>
    <row r="1761" spans="1:13" x14ac:dyDescent="0.2">
      <c r="A1761" s="60" t="s">
        <v>2045</v>
      </c>
      <c r="B1761" s="59">
        <v>44513</v>
      </c>
      <c r="C1761" s="60" t="s">
        <v>2046</v>
      </c>
      <c r="D1761" s="92" t="s">
        <v>1066</v>
      </c>
      <c r="E1761" s="58" t="str">
        <f t="shared" si="182"/>
        <v>Boytjie</v>
      </c>
      <c r="F1761" s="58" t="str">
        <f t="shared" si="183"/>
        <v>Schikerling</v>
      </c>
      <c r="G1761" s="58" t="str">
        <f t="shared" si="184"/>
        <v>Men Master</v>
      </c>
      <c r="H1761" s="58" t="str">
        <f t="shared" si="185"/>
        <v>Orca Angling Club</v>
      </c>
      <c r="I1761" s="92"/>
      <c r="J1761" s="92" t="s">
        <v>1355</v>
      </c>
      <c r="K1761" s="92">
        <v>148</v>
      </c>
      <c r="L1761" s="91">
        <f t="shared" si="180"/>
        <v>16.600000000000001</v>
      </c>
      <c r="M1761" s="91">
        <f t="shared" si="181"/>
        <v>16.600000000000001</v>
      </c>
    </row>
    <row r="1762" spans="1:13" x14ac:dyDescent="0.2">
      <c r="A1762" s="60" t="s">
        <v>2045</v>
      </c>
      <c r="B1762" s="59">
        <v>44513</v>
      </c>
      <c r="C1762" s="60" t="s">
        <v>2046</v>
      </c>
      <c r="D1762" s="92" t="s">
        <v>803</v>
      </c>
      <c r="E1762" s="58" t="str">
        <f t="shared" si="182"/>
        <v>Herman</v>
      </c>
      <c r="F1762" s="58" t="str">
        <f t="shared" si="183"/>
        <v>Krauze</v>
      </c>
      <c r="G1762" s="58" t="str">
        <f t="shared" si="184"/>
        <v>Men U/21</v>
      </c>
      <c r="H1762" s="58" t="str">
        <f t="shared" si="185"/>
        <v>Orca Angling Club</v>
      </c>
      <c r="I1762" s="92"/>
      <c r="J1762" s="92" t="s">
        <v>1355</v>
      </c>
      <c r="K1762" s="92">
        <v>142</v>
      </c>
      <c r="L1762" s="91">
        <f t="shared" si="180"/>
        <v>14.4</v>
      </c>
      <c r="M1762" s="91">
        <f t="shared" si="181"/>
        <v>14.4</v>
      </c>
    </row>
    <row r="1763" spans="1:13" x14ac:dyDescent="0.2">
      <c r="A1763" s="60" t="s">
        <v>2045</v>
      </c>
      <c r="B1763" s="59">
        <v>44513</v>
      </c>
      <c r="C1763" s="60" t="s">
        <v>2046</v>
      </c>
      <c r="D1763" s="92" t="s">
        <v>803</v>
      </c>
      <c r="E1763" s="58" t="str">
        <f t="shared" si="182"/>
        <v>Herman</v>
      </c>
      <c r="F1763" s="58" t="str">
        <f t="shared" si="183"/>
        <v>Krauze</v>
      </c>
      <c r="G1763" s="58" t="str">
        <f t="shared" si="184"/>
        <v>Men U/21</v>
      </c>
      <c r="H1763" s="58" t="str">
        <f t="shared" si="185"/>
        <v>Orca Angling Club</v>
      </c>
      <c r="I1763" s="92"/>
      <c r="J1763" s="92" t="s">
        <v>1355</v>
      </c>
      <c r="K1763" s="92">
        <v>147</v>
      </c>
      <c r="L1763" s="91">
        <f t="shared" si="180"/>
        <v>16.2</v>
      </c>
      <c r="M1763" s="91">
        <f t="shared" si="181"/>
        <v>16.2</v>
      </c>
    </row>
    <row r="1764" spans="1:13" x14ac:dyDescent="0.2">
      <c r="A1764" s="60" t="s">
        <v>2045</v>
      </c>
      <c r="B1764" s="59">
        <v>44513</v>
      </c>
      <c r="C1764" s="60" t="s">
        <v>2046</v>
      </c>
      <c r="D1764" s="92" t="s">
        <v>803</v>
      </c>
      <c r="E1764" s="58" t="str">
        <f t="shared" si="182"/>
        <v>Herman</v>
      </c>
      <c r="F1764" s="58" t="str">
        <f t="shared" si="183"/>
        <v>Krauze</v>
      </c>
      <c r="G1764" s="58" t="str">
        <f t="shared" si="184"/>
        <v>Men U/21</v>
      </c>
      <c r="H1764" s="58" t="str">
        <f t="shared" si="185"/>
        <v>Orca Angling Club</v>
      </c>
      <c r="I1764" s="92"/>
      <c r="J1764" s="92" t="s">
        <v>1355</v>
      </c>
      <c r="K1764" s="92">
        <v>143</v>
      </c>
      <c r="L1764" s="91">
        <f t="shared" si="180"/>
        <v>14.8</v>
      </c>
      <c r="M1764" s="91">
        <f t="shared" si="181"/>
        <v>14.8</v>
      </c>
    </row>
    <row r="1765" spans="1:13" x14ac:dyDescent="0.2">
      <c r="A1765" s="60" t="s">
        <v>2045</v>
      </c>
      <c r="B1765" s="59">
        <v>44513</v>
      </c>
      <c r="C1765" s="60" t="s">
        <v>2046</v>
      </c>
      <c r="D1765" s="92" t="s">
        <v>619</v>
      </c>
      <c r="E1765" s="58" t="str">
        <f t="shared" si="182"/>
        <v xml:space="preserve">Joe </v>
      </c>
      <c r="F1765" s="58" t="str">
        <f t="shared" si="183"/>
        <v>Herman</v>
      </c>
      <c r="G1765" s="58" t="str">
        <f t="shared" si="184"/>
        <v>Men Senior</v>
      </c>
      <c r="H1765" s="58" t="str">
        <f t="shared" si="185"/>
        <v>Orca Angling Club</v>
      </c>
      <c r="I1765" s="92"/>
      <c r="J1765" s="92"/>
      <c r="K1765" s="92"/>
      <c r="L1765" s="91" t="str">
        <f t="shared" si="180"/>
        <v/>
      </c>
      <c r="M1765" s="91" t="str">
        <f t="shared" si="181"/>
        <v/>
      </c>
    </row>
    <row r="1766" spans="1:13" x14ac:dyDescent="0.2">
      <c r="A1766" s="60" t="s">
        <v>2045</v>
      </c>
      <c r="B1766" s="59">
        <v>44513</v>
      </c>
      <c r="C1766" s="60" t="s">
        <v>2046</v>
      </c>
      <c r="D1766" s="92" t="s">
        <v>695</v>
      </c>
      <c r="E1766" s="58" t="str">
        <f t="shared" si="182"/>
        <v>Louis</v>
      </c>
      <c r="F1766" s="58" t="str">
        <f t="shared" si="183"/>
        <v>Fenaux</v>
      </c>
      <c r="G1766" s="58" t="str">
        <f t="shared" si="184"/>
        <v>Men Veteran</v>
      </c>
      <c r="H1766" s="58" t="str">
        <f t="shared" si="185"/>
        <v>Henties Bay</v>
      </c>
      <c r="I1766" s="92"/>
      <c r="J1766" s="92"/>
      <c r="K1766" s="92"/>
      <c r="L1766" s="91" t="str">
        <f t="shared" si="180"/>
        <v/>
      </c>
      <c r="M1766" s="91" t="str">
        <f t="shared" si="181"/>
        <v/>
      </c>
    </row>
    <row r="1767" spans="1:13" x14ac:dyDescent="0.2">
      <c r="A1767" s="60" t="s">
        <v>2045</v>
      </c>
      <c r="B1767" s="59">
        <v>44513</v>
      </c>
      <c r="C1767" s="60" t="s">
        <v>2046</v>
      </c>
      <c r="D1767" s="92" t="s">
        <v>680</v>
      </c>
      <c r="E1767" s="58" t="str">
        <f t="shared" si="182"/>
        <v>Elaine</v>
      </c>
      <c r="F1767" s="58" t="str">
        <f t="shared" si="183"/>
        <v>Vorster</v>
      </c>
      <c r="G1767" s="58" t="str">
        <f t="shared" si="184"/>
        <v>Ladies Veteran</v>
      </c>
      <c r="H1767" s="58" t="str">
        <f t="shared" si="185"/>
        <v>Orca Angling Club</v>
      </c>
      <c r="I1767" s="92"/>
      <c r="J1767" s="92"/>
      <c r="K1767" s="92"/>
      <c r="L1767" s="91" t="str">
        <f t="shared" si="180"/>
        <v/>
      </c>
      <c r="M1767" s="91" t="str">
        <f t="shared" si="181"/>
        <v/>
      </c>
    </row>
    <row r="1768" spans="1:13" x14ac:dyDescent="0.2">
      <c r="A1768" s="60" t="s">
        <v>2045</v>
      </c>
      <c r="B1768" s="59">
        <v>44513</v>
      </c>
      <c r="C1768" s="60" t="s">
        <v>2046</v>
      </c>
      <c r="D1768" s="92" t="s">
        <v>915</v>
      </c>
      <c r="E1768" s="58" t="str">
        <f t="shared" si="182"/>
        <v>Richard</v>
      </c>
      <c r="F1768" s="58" t="str">
        <f t="shared" si="183"/>
        <v>Punzul</v>
      </c>
      <c r="G1768" s="58" t="str">
        <f t="shared" si="184"/>
        <v>Men Senior</v>
      </c>
      <c r="H1768" s="58" t="str">
        <f t="shared" si="185"/>
        <v>Orca Angling Club</v>
      </c>
      <c r="I1768" s="92"/>
      <c r="J1768" s="92"/>
      <c r="K1768" s="92"/>
      <c r="L1768" s="91" t="str">
        <f t="shared" si="180"/>
        <v/>
      </c>
      <c r="M1768" s="91" t="str">
        <f t="shared" si="181"/>
        <v/>
      </c>
    </row>
    <row r="1769" spans="1:13" x14ac:dyDescent="0.2">
      <c r="A1769" s="60" t="s">
        <v>2045</v>
      </c>
      <c r="B1769" s="59">
        <v>44513</v>
      </c>
      <c r="C1769" s="60" t="s">
        <v>2046</v>
      </c>
      <c r="D1769" s="92" t="s">
        <v>1169</v>
      </c>
      <c r="E1769" s="58" t="str">
        <f t="shared" si="182"/>
        <v>Quintin</v>
      </c>
      <c r="F1769" s="58" t="str">
        <f t="shared" si="183"/>
        <v>Klem</v>
      </c>
      <c r="G1769" s="58" t="str">
        <f t="shared" si="184"/>
        <v>Men Senior</v>
      </c>
      <c r="H1769" s="58" t="str">
        <f t="shared" si="185"/>
        <v>Orca Angling Club</v>
      </c>
      <c r="I1769" s="92"/>
      <c r="J1769" s="92"/>
      <c r="K1769" s="92"/>
      <c r="L1769" s="91" t="str">
        <f t="shared" si="180"/>
        <v/>
      </c>
      <c r="M1769" s="91" t="str">
        <f t="shared" si="181"/>
        <v/>
      </c>
    </row>
    <row r="1770" spans="1:13" x14ac:dyDescent="0.2">
      <c r="A1770" s="60" t="s">
        <v>2045</v>
      </c>
      <c r="B1770" s="59">
        <v>44513</v>
      </c>
      <c r="C1770" s="60" t="s">
        <v>2046</v>
      </c>
      <c r="D1770" s="92" t="s">
        <v>1707</v>
      </c>
      <c r="E1770" s="58" t="str">
        <f t="shared" si="182"/>
        <v>Juanne-Louis</v>
      </c>
      <c r="F1770" s="58" t="str">
        <f t="shared" si="183"/>
        <v>Grobler</v>
      </c>
      <c r="G1770" s="58" t="str">
        <f t="shared" si="184"/>
        <v>Men Senior</v>
      </c>
      <c r="H1770" s="58" t="str">
        <f t="shared" si="185"/>
        <v>Orca Angling Club</v>
      </c>
      <c r="I1770" s="92"/>
      <c r="J1770" s="92"/>
      <c r="K1770" s="92"/>
      <c r="L1770" s="91" t="str">
        <f t="shared" si="180"/>
        <v/>
      </c>
      <c r="M1770" s="91" t="str">
        <f t="shared" si="181"/>
        <v/>
      </c>
    </row>
    <row r="1771" spans="1:13" x14ac:dyDescent="0.2">
      <c r="A1771" s="60" t="s">
        <v>2045</v>
      </c>
      <c r="B1771" s="59">
        <v>44513</v>
      </c>
      <c r="C1771" s="60" t="s">
        <v>2046</v>
      </c>
      <c r="D1771" s="92" t="s">
        <v>525</v>
      </c>
      <c r="E1771" s="58" t="str">
        <f t="shared" si="182"/>
        <v>Heini</v>
      </c>
      <c r="F1771" s="58" t="str">
        <f t="shared" si="183"/>
        <v>Zahrt</v>
      </c>
      <c r="G1771" s="58" t="str">
        <f t="shared" si="184"/>
        <v>Men Senior</v>
      </c>
      <c r="H1771" s="58" t="str">
        <f t="shared" si="185"/>
        <v>Orca Angling Club</v>
      </c>
      <c r="I1771" s="92"/>
      <c r="J1771" s="92"/>
      <c r="K1771" s="92"/>
      <c r="L1771" s="91" t="str">
        <f t="shared" si="180"/>
        <v/>
      </c>
      <c r="M1771" s="91" t="str">
        <f t="shared" si="181"/>
        <v/>
      </c>
    </row>
    <row r="1772" spans="1:13" x14ac:dyDescent="0.2">
      <c r="A1772" s="60" t="s">
        <v>2045</v>
      </c>
      <c r="B1772" s="59">
        <v>44513</v>
      </c>
      <c r="C1772" s="60" t="s">
        <v>2046</v>
      </c>
      <c r="D1772" s="92" t="s">
        <v>724</v>
      </c>
      <c r="E1772" s="58" t="str">
        <f t="shared" si="182"/>
        <v>Morne</v>
      </c>
      <c r="F1772" s="58" t="str">
        <f t="shared" si="183"/>
        <v>Du Plessis</v>
      </c>
      <c r="G1772" s="58" t="str">
        <f t="shared" si="184"/>
        <v>Men Senior</v>
      </c>
      <c r="H1772" s="58" t="str">
        <f t="shared" si="185"/>
        <v>Orca Angling Club</v>
      </c>
      <c r="I1772" s="92"/>
      <c r="J1772" s="92"/>
      <c r="K1772" s="92"/>
      <c r="L1772" s="91" t="str">
        <f t="shared" si="180"/>
        <v/>
      </c>
      <c r="M1772" s="91" t="str">
        <f t="shared" si="181"/>
        <v/>
      </c>
    </row>
    <row r="1773" spans="1:13" x14ac:dyDescent="0.2">
      <c r="A1773" s="60" t="s">
        <v>2045</v>
      </c>
      <c r="B1773" s="59">
        <v>44513</v>
      </c>
      <c r="C1773" s="60" t="s">
        <v>2046</v>
      </c>
      <c r="D1773" s="92" t="s">
        <v>727</v>
      </c>
      <c r="E1773" s="58" t="str">
        <f t="shared" si="182"/>
        <v>Corne</v>
      </c>
      <c r="F1773" s="58" t="str">
        <f t="shared" si="183"/>
        <v>Kruger</v>
      </c>
      <c r="G1773" s="58" t="str">
        <f t="shared" si="184"/>
        <v>Men Senior</v>
      </c>
      <c r="H1773" s="58" t="str">
        <f t="shared" si="185"/>
        <v>Orca Angling Club</v>
      </c>
      <c r="I1773" s="92"/>
      <c r="J1773" s="92"/>
      <c r="K1773" s="92"/>
      <c r="L1773" s="91" t="str">
        <f t="shared" si="180"/>
        <v/>
      </c>
      <c r="M1773" s="91" t="str">
        <f t="shared" si="181"/>
        <v/>
      </c>
    </row>
    <row r="1774" spans="1:13" x14ac:dyDescent="0.2">
      <c r="A1774" s="60" t="s">
        <v>2045</v>
      </c>
      <c r="B1774" s="59">
        <v>44513</v>
      </c>
      <c r="C1774" s="60" t="s">
        <v>2046</v>
      </c>
      <c r="D1774" s="92" t="s">
        <v>556</v>
      </c>
      <c r="E1774" s="58" t="str">
        <f t="shared" si="182"/>
        <v>Alec</v>
      </c>
      <c r="F1774" s="58" t="str">
        <f t="shared" si="183"/>
        <v>Landers</v>
      </c>
      <c r="G1774" s="58" t="str">
        <f t="shared" si="184"/>
        <v>Men Senior</v>
      </c>
      <c r="H1774" s="58" t="str">
        <f t="shared" si="185"/>
        <v>Orca Angling Club</v>
      </c>
      <c r="I1774" s="92"/>
      <c r="J1774" s="92"/>
      <c r="K1774" s="92"/>
      <c r="L1774" s="91" t="str">
        <f t="shared" si="180"/>
        <v/>
      </c>
      <c r="M1774" s="91" t="str">
        <f t="shared" si="181"/>
        <v/>
      </c>
    </row>
    <row r="1775" spans="1:13" x14ac:dyDescent="0.2">
      <c r="A1775" s="60" t="s">
        <v>2045</v>
      </c>
      <c r="B1775" s="59">
        <v>44513</v>
      </c>
      <c r="C1775" s="60" t="s">
        <v>2046</v>
      </c>
      <c r="D1775" s="92" t="s">
        <v>534</v>
      </c>
      <c r="E1775" s="58" t="str">
        <f t="shared" si="182"/>
        <v>Leandre</v>
      </c>
      <c r="F1775" s="58" t="str">
        <f t="shared" si="183"/>
        <v>Horn</v>
      </c>
      <c r="G1775" s="58" t="str">
        <f t="shared" si="184"/>
        <v>Ladies Senior</v>
      </c>
      <c r="H1775" s="58" t="str">
        <f t="shared" si="185"/>
        <v>Orca Angling Club</v>
      </c>
      <c r="I1775" s="92"/>
      <c r="J1775" s="92"/>
      <c r="K1775" s="92"/>
      <c r="L1775" s="91" t="str">
        <f t="shared" si="180"/>
        <v/>
      </c>
      <c r="M1775" s="91" t="str">
        <f t="shared" si="181"/>
        <v/>
      </c>
    </row>
    <row r="1776" spans="1:13" x14ac:dyDescent="0.2">
      <c r="A1776" s="60" t="s">
        <v>2045</v>
      </c>
      <c r="B1776" s="59">
        <v>44513</v>
      </c>
      <c r="C1776" s="60" t="s">
        <v>2046</v>
      </c>
      <c r="D1776" s="92" t="s">
        <v>1813</v>
      </c>
      <c r="E1776" s="58" t="str">
        <f t="shared" si="182"/>
        <v>Franco</v>
      </c>
      <c r="F1776" s="58" t="str">
        <f t="shared" si="183"/>
        <v>Horn</v>
      </c>
      <c r="G1776" s="58" t="str">
        <f t="shared" si="184"/>
        <v>Men Senior</v>
      </c>
      <c r="H1776" s="58" t="str">
        <f t="shared" si="185"/>
        <v>Orca Angling Club</v>
      </c>
      <c r="I1776" s="92"/>
      <c r="J1776" s="92"/>
      <c r="K1776" s="92"/>
      <c r="L1776" s="91" t="str">
        <f t="shared" si="180"/>
        <v/>
      </c>
      <c r="M1776" s="91" t="str">
        <f t="shared" si="181"/>
        <v/>
      </c>
    </row>
    <row r="1777" spans="1:13" x14ac:dyDescent="0.2">
      <c r="A1777" s="60" t="s">
        <v>2045</v>
      </c>
      <c r="B1777" s="59">
        <v>44513</v>
      </c>
      <c r="C1777" s="60" t="s">
        <v>2046</v>
      </c>
      <c r="D1777" s="92" t="s">
        <v>1824</v>
      </c>
      <c r="E1777" s="58" t="str">
        <f t="shared" si="182"/>
        <v>Andre</v>
      </c>
      <c r="F1777" s="58" t="str">
        <f t="shared" si="183"/>
        <v>Bezuidehout</v>
      </c>
      <c r="G1777" s="58" t="str">
        <f t="shared" si="184"/>
        <v>Men Master</v>
      </c>
      <c r="H1777" s="58" t="str">
        <f t="shared" si="185"/>
        <v>Walvis Bay</v>
      </c>
      <c r="I1777" s="92"/>
      <c r="J1777" s="92" t="s">
        <v>1355</v>
      </c>
      <c r="K1777" s="92">
        <v>133</v>
      </c>
      <c r="L1777" s="91">
        <f t="shared" si="180"/>
        <v>11.5</v>
      </c>
      <c r="M1777" s="91">
        <f t="shared" si="181"/>
        <v>11.5</v>
      </c>
    </row>
    <row r="1778" spans="1:13" x14ac:dyDescent="0.2">
      <c r="A1778" s="60" t="s">
        <v>2045</v>
      </c>
      <c r="B1778" s="59">
        <v>44513</v>
      </c>
      <c r="C1778" s="60" t="s">
        <v>2046</v>
      </c>
      <c r="D1778" s="92" t="s">
        <v>1824</v>
      </c>
      <c r="E1778" s="58" t="str">
        <f t="shared" si="182"/>
        <v>Andre</v>
      </c>
      <c r="F1778" s="58" t="str">
        <f t="shared" si="183"/>
        <v>Bezuidehout</v>
      </c>
      <c r="G1778" s="58" t="str">
        <f t="shared" si="184"/>
        <v>Men Master</v>
      </c>
      <c r="H1778" s="58" t="str">
        <f t="shared" si="185"/>
        <v>Walvis Bay</v>
      </c>
      <c r="I1778" s="92"/>
      <c r="J1778" s="92" t="s">
        <v>1355</v>
      </c>
      <c r="K1778" s="92">
        <v>108</v>
      </c>
      <c r="L1778" s="91">
        <f t="shared" si="180"/>
        <v>5.6</v>
      </c>
      <c r="M1778" s="91">
        <f t="shared" si="181"/>
        <v>5.6</v>
      </c>
    </row>
    <row r="1779" spans="1:13" x14ac:dyDescent="0.2">
      <c r="A1779" s="60" t="s">
        <v>2045</v>
      </c>
      <c r="B1779" s="59">
        <v>44513</v>
      </c>
      <c r="C1779" s="60" t="s">
        <v>2046</v>
      </c>
      <c r="D1779" s="92" t="s">
        <v>1215</v>
      </c>
      <c r="E1779" s="58" t="str">
        <f t="shared" si="182"/>
        <v>Martin</v>
      </c>
      <c r="F1779" s="58" t="str">
        <f t="shared" si="183"/>
        <v>Cordier</v>
      </c>
      <c r="G1779" s="58" t="str">
        <f t="shared" si="184"/>
        <v>Men Veteran</v>
      </c>
      <c r="H1779" s="58" t="str">
        <f t="shared" si="185"/>
        <v>Walvis Bay</v>
      </c>
      <c r="I1779" s="92"/>
      <c r="J1779" s="92" t="s">
        <v>1355</v>
      </c>
      <c r="K1779" s="92">
        <v>150</v>
      </c>
      <c r="L1779" s="91">
        <f t="shared" si="180"/>
        <v>17.399999999999999</v>
      </c>
      <c r="M1779" s="91">
        <f t="shared" si="181"/>
        <v>17.399999999999999</v>
      </c>
    </row>
    <row r="1780" spans="1:13" x14ac:dyDescent="0.2">
      <c r="A1780" s="60" t="s">
        <v>2045</v>
      </c>
      <c r="B1780" s="59">
        <v>44513</v>
      </c>
      <c r="C1780" s="60" t="s">
        <v>2046</v>
      </c>
      <c r="D1780" s="92" t="s">
        <v>1215</v>
      </c>
      <c r="E1780" s="58" t="str">
        <f t="shared" si="182"/>
        <v>Martin</v>
      </c>
      <c r="F1780" s="58" t="str">
        <f t="shared" si="183"/>
        <v>Cordier</v>
      </c>
      <c r="G1780" s="58" t="str">
        <f t="shared" si="184"/>
        <v>Men Veteran</v>
      </c>
      <c r="H1780" s="58" t="str">
        <f t="shared" si="185"/>
        <v>Walvis Bay</v>
      </c>
      <c r="I1780" s="92"/>
      <c r="J1780" s="92" t="s">
        <v>1355</v>
      </c>
      <c r="K1780" s="92">
        <v>127</v>
      </c>
      <c r="L1780" s="91">
        <f t="shared" si="180"/>
        <v>9.8000000000000007</v>
      </c>
      <c r="M1780" s="91">
        <f t="shared" si="181"/>
        <v>9.8000000000000007</v>
      </c>
    </row>
    <row r="1781" spans="1:13" x14ac:dyDescent="0.2">
      <c r="A1781" s="60" t="s">
        <v>2045</v>
      </c>
      <c r="B1781" s="59">
        <v>44513</v>
      </c>
      <c r="C1781" s="60" t="s">
        <v>2046</v>
      </c>
      <c r="D1781" s="92" t="s">
        <v>608</v>
      </c>
      <c r="E1781" s="58" t="str">
        <f t="shared" si="182"/>
        <v>Dian</v>
      </c>
      <c r="F1781" s="58" t="str">
        <f t="shared" si="183"/>
        <v>Neethling</v>
      </c>
      <c r="G1781" s="58" t="str">
        <f t="shared" si="184"/>
        <v>Men U/21</v>
      </c>
      <c r="H1781" s="58" t="str">
        <f t="shared" si="185"/>
        <v>Walvis Bay</v>
      </c>
      <c r="I1781" s="92"/>
      <c r="J1781" s="92" t="s">
        <v>1371</v>
      </c>
      <c r="K1781" s="92">
        <v>132</v>
      </c>
      <c r="L1781" s="91">
        <f t="shared" si="180"/>
        <v>21.2</v>
      </c>
      <c r="M1781" s="91">
        <f t="shared" si="181"/>
        <v>21.2</v>
      </c>
    </row>
    <row r="1782" spans="1:13" x14ac:dyDescent="0.2">
      <c r="A1782" s="60" t="s">
        <v>2045</v>
      </c>
      <c r="B1782" s="59">
        <v>44513</v>
      </c>
      <c r="C1782" s="60" t="s">
        <v>2046</v>
      </c>
      <c r="D1782" s="92" t="s">
        <v>608</v>
      </c>
      <c r="E1782" s="58" t="str">
        <f t="shared" si="182"/>
        <v>Dian</v>
      </c>
      <c r="F1782" s="58" t="str">
        <f t="shared" si="183"/>
        <v>Neethling</v>
      </c>
      <c r="G1782" s="58" t="str">
        <f t="shared" si="184"/>
        <v>Men U/21</v>
      </c>
      <c r="H1782" s="58" t="str">
        <f t="shared" si="185"/>
        <v>Walvis Bay</v>
      </c>
      <c r="I1782" s="92"/>
      <c r="J1782" s="92" t="s">
        <v>1356</v>
      </c>
      <c r="K1782" s="92">
        <v>109</v>
      </c>
      <c r="L1782" s="91">
        <f t="shared" si="180"/>
        <v>5</v>
      </c>
      <c r="M1782" s="91">
        <f t="shared" si="181"/>
        <v>5</v>
      </c>
    </row>
    <row r="1783" spans="1:13" x14ac:dyDescent="0.2">
      <c r="A1783" s="60" t="s">
        <v>2045</v>
      </c>
      <c r="B1783" s="59">
        <v>44513</v>
      </c>
      <c r="C1783" s="60" t="s">
        <v>2046</v>
      </c>
      <c r="D1783" s="92" t="s">
        <v>553</v>
      </c>
      <c r="E1783" s="58" t="str">
        <f t="shared" si="182"/>
        <v>Stefan</v>
      </c>
      <c r="F1783" s="58" t="str">
        <f t="shared" si="183"/>
        <v>Du Preez</v>
      </c>
      <c r="G1783" s="58" t="str">
        <f t="shared" si="184"/>
        <v>Men Master</v>
      </c>
      <c r="H1783" s="58" t="str">
        <f t="shared" si="185"/>
        <v>Walvis Bay</v>
      </c>
      <c r="I1783" s="92" t="s">
        <v>9</v>
      </c>
      <c r="J1783" s="92"/>
      <c r="K1783" s="92">
        <v>32</v>
      </c>
      <c r="L1783" s="91">
        <f t="shared" si="180"/>
        <v>0.6</v>
      </c>
      <c r="M1783" s="91">
        <f t="shared" si="181"/>
        <v>0.6</v>
      </c>
    </row>
    <row r="1784" spans="1:13" x14ac:dyDescent="0.2">
      <c r="A1784" s="60" t="s">
        <v>2045</v>
      </c>
      <c r="B1784" s="59">
        <v>44513</v>
      </c>
      <c r="C1784" s="60" t="s">
        <v>2046</v>
      </c>
      <c r="D1784" s="92" t="s">
        <v>884</v>
      </c>
      <c r="E1784" s="58" t="str">
        <f t="shared" si="182"/>
        <v>John</v>
      </c>
      <c r="F1784" s="58" t="str">
        <f t="shared" si="183"/>
        <v>Longland</v>
      </c>
      <c r="G1784" s="58" t="str">
        <f t="shared" si="184"/>
        <v>Men Veteran</v>
      </c>
      <c r="H1784" s="58" t="str">
        <f t="shared" si="185"/>
        <v>Walvis Bay</v>
      </c>
      <c r="I1784" s="92"/>
      <c r="J1784" s="92"/>
      <c r="K1784" s="92"/>
      <c r="L1784" s="91" t="str">
        <f t="shared" ref="L1784:L1847" si="186">IF(K1784="","",IF(I1784="",ROUND(HLOOKUP(J1784,kgList,K1784,FALSE),1),ROUND(HLOOKUP(I1784,kgList,K1784,FALSE),1)))</f>
        <v/>
      </c>
      <c r="M1784" s="91" t="str">
        <f t="shared" ref="M1784:M1847" si="187">IF(L1784="","",IF(COUNTA(I1784:J1784)&gt;1,"Edible or Inedible",IF(COUNTA(I1784)=1,L1784*1,IF(COUNTA(J1784)=1,L1784*1,"ERROR"))))</f>
        <v/>
      </c>
    </row>
    <row r="1785" spans="1:13" x14ac:dyDescent="0.2">
      <c r="A1785" s="60" t="s">
        <v>2045</v>
      </c>
      <c r="B1785" s="59">
        <v>44513</v>
      </c>
      <c r="C1785" s="60" t="s">
        <v>2046</v>
      </c>
      <c r="D1785" s="92" t="s">
        <v>1050</v>
      </c>
      <c r="E1785" s="58" t="str">
        <f t="shared" si="182"/>
        <v>Jarred Joshua</v>
      </c>
      <c r="F1785" s="58" t="str">
        <f t="shared" si="183"/>
        <v>Mouton</v>
      </c>
      <c r="G1785" s="58" t="str">
        <f t="shared" si="184"/>
        <v>Men U/21</v>
      </c>
      <c r="H1785" s="58" t="str">
        <f t="shared" si="185"/>
        <v>Walvis Bay</v>
      </c>
      <c r="I1785" s="92" t="s">
        <v>9</v>
      </c>
      <c r="J1785" s="92"/>
      <c r="K1785" s="92">
        <v>38</v>
      </c>
      <c r="L1785" s="91">
        <f t="shared" si="186"/>
        <v>1</v>
      </c>
      <c r="M1785" s="91">
        <f t="shared" si="187"/>
        <v>1</v>
      </c>
    </row>
    <row r="1786" spans="1:13" x14ac:dyDescent="0.2">
      <c r="A1786" s="60" t="s">
        <v>2045</v>
      </c>
      <c r="B1786" s="59">
        <v>44513</v>
      </c>
      <c r="C1786" s="60" t="s">
        <v>2046</v>
      </c>
      <c r="D1786" s="92" t="s">
        <v>1885</v>
      </c>
      <c r="E1786" s="58" t="str">
        <f t="shared" ref="E1786:E1849" si="188">IF(D1786="","",VLOOKUP(D1786,Master,3,FALSE))</f>
        <v>Alexander Albert</v>
      </c>
      <c r="F1786" s="58" t="str">
        <f t="shared" ref="F1786:F1849" si="189">IF(D1786="","",VLOOKUP(D1786,Master,4,FALSE))</f>
        <v>Jansen</v>
      </c>
      <c r="G1786" s="58" t="str">
        <f t="shared" ref="G1786:G1849" si="190">IF(D1786="","",VLOOKUP(D1786,Master,5,FALSE))</f>
        <v>Men U/21</v>
      </c>
      <c r="H1786" s="58" t="str">
        <f t="shared" ref="H1786:H1849" si="191">IF(D1786="","",VLOOKUP(D1786,Master,2,FALSE))</f>
        <v>Walvis Bay</v>
      </c>
      <c r="I1786" s="92" t="s">
        <v>9</v>
      </c>
      <c r="J1786" s="92"/>
      <c r="K1786" s="92">
        <v>35</v>
      </c>
      <c r="L1786" s="91">
        <f t="shared" si="186"/>
        <v>0.8</v>
      </c>
      <c r="M1786" s="91">
        <f t="shared" si="187"/>
        <v>0.8</v>
      </c>
    </row>
    <row r="1787" spans="1:13" x14ac:dyDescent="0.2">
      <c r="A1787" s="60" t="s">
        <v>2045</v>
      </c>
      <c r="B1787" s="59">
        <v>44513</v>
      </c>
      <c r="C1787" s="60" t="s">
        <v>2046</v>
      </c>
      <c r="D1787" s="92" t="s">
        <v>1733</v>
      </c>
      <c r="E1787" s="58" t="str">
        <f t="shared" si="188"/>
        <v>Krynauw</v>
      </c>
      <c r="F1787" s="58" t="str">
        <f t="shared" si="189"/>
        <v>Bouer</v>
      </c>
      <c r="G1787" s="58" t="str">
        <f t="shared" si="190"/>
        <v>Men U/21</v>
      </c>
      <c r="H1787" s="58" t="str">
        <f t="shared" si="191"/>
        <v>xWalvis Bay</v>
      </c>
      <c r="I1787" s="92" t="s">
        <v>9</v>
      </c>
      <c r="J1787" s="92"/>
      <c r="K1787" s="92">
        <v>34</v>
      </c>
      <c r="L1787" s="91">
        <f t="shared" si="186"/>
        <v>0.7</v>
      </c>
      <c r="M1787" s="91">
        <f t="shared" si="187"/>
        <v>0.7</v>
      </c>
    </row>
    <row r="1788" spans="1:13" x14ac:dyDescent="0.2">
      <c r="A1788" s="60" t="s">
        <v>2045</v>
      </c>
      <c r="B1788" s="59">
        <v>44513</v>
      </c>
      <c r="C1788" s="60" t="s">
        <v>2046</v>
      </c>
      <c r="D1788" s="92" t="s">
        <v>1276</v>
      </c>
      <c r="E1788" s="58" t="str">
        <f t="shared" si="188"/>
        <v>Flippie</v>
      </c>
      <c r="F1788" s="58" t="str">
        <f t="shared" si="189"/>
        <v>Scheepers</v>
      </c>
      <c r="G1788" s="58" t="str">
        <f t="shared" si="190"/>
        <v>Men Veteran</v>
      </c>
      <c r="H1788" s="58" t="str">
        <f t="shared" si="191"/>
        <v>Walvis Bay</v>
      </c>
      <c r="I1788" s="92"/>
      <c r="J1788" s="92" t="s">
        <v>20</v>
      </c>
      <c r="K1788" s="92">
        <v>76</v>
      </c>
      <c r="L1788" s="91">
        <f t="shared" si="186"/>
        <v>1.6</v>
      </c>
      <c r="M1788" s="91">
        <f t="shared" si="187"/>
        <v>1.6</v>
      </c>
    </row>
    <row r="1789" spans="1:13" x14ac:dyDescent="0.2">
      <c r="A1789" s="60" t="s">
        <v>2045</v>
      </c>
      <c r="B1789" s="59">
        <v>44513</v>
      </c>
      <c r="C1789" s="60" t="s">
        <v>2046</v>
      </c>
      <c r="D1789" s="92" t="s">
        <v>1276</v>
      </c>
      <c r="E1789" s="58" t="str">
        <f t="shared" si="188"/>
        <v>Flippie</v>
      </c>
      <c r="F1789" s="58" t="str">
        <f t="shared" si="189"/>
        <v>Scheepers</v>
      </c>
      <c r="G1789" s="58" t="str">
        <f t="shared" si="190"/>
        <v>Men Veteran</v>
      </c>
      <c r="H1789" s="58" t="str">
        <f t="shared" si="191"/>
        <v>Walvis Bay</v>
      </c>
      <c r="I1789" s="92"/>
      <c r="J1789" s="92" t="s">
        <v>1356</v>
      </c>
      <c r="K1789" s="92">
        <v>88</v>
      </c>
      <c r="L1789" s="91">
        <f t="shared" si="186"/>
        <v>2.4</v>
      </c>
      <c r="M1789" s="91">
        <f t="shared" si="187"/>
        <v>2.4</v>
      </c>
    </row>
    <row r="1790" spans="1:13" x14ac:dyDescent="0.2">
      <c r="A1790" s="60" t="s">
        <v>2045</v>
      </c>
      <c r="B1790" s="59">
        <v>44513</v>
      </c>
      <c r="C1790" s="60" t="s">
        <v>2046</v>
      </c>
      <c r="D1790" s="92" t="s">
        <v>1433</v>
      </c>
      <c r="E1790" s="58" t="str">
        <f t="shared" si="188"/>
        <v>Donavin</v>
      </c>
      <c r="F1790" s="58" t="str">
        <f t="shared" si="189"/>
        <v>Bezuidehout</v>
      </c>
      <c r="G1790" s="58" t="str">
        <f t="shared" si="190"/>
        <v>Men Senior</v>
      </c>
      <c r="H1790" s="58" t="str">
        <f t="shared" si="191"/>
        <v>Walvis Bay</v>
      </c>
      <c r="I1790" s="92"/>
      <c r="J1790" s="92" t="s">
        <v>1356</v>
      </c>
      <c r="K1790" s="92">
        <v>77</v>
      </c>
      <c r="L1790" s="91">
        <f t="shared" si="186"/>
        <v>1.5</v>
      </c>
      <c r="M1790" s="91">
        <f t="shared" si="187"/>
        <v>1.5</v>
      </c>
    </row>
    <row r="1791" spans="1:13" x14ac:dyDescent="0.2">
      <c r="A1791" s="60" t="s">
        <v>2045</v>
      </c>
      <c r="B1791" s="59">
        <v>44513</v>
      </c>
      <c r="C1791" s="60" t="s">
        <v>2046</v>
      </c>
      <c r="D1791" s="92" t="s">
        <v>541</v>
      </c>
      <c r="E1791" s="58" t="str">
        <f t="shared" si="188"/>
        <v>Terence</v>
      </c>
      <c r="F1791" s="58" t="str">
        <f t="shared" si="189"/>
        <v>Clark</v>
      </c>
      <c r="G1791" s="58" t="str">
        <f t="shared" si="190"/>
        <v>Men Grand Masters</v>
      </c>
      <c r="H1791" s="58" t="str">
        <f t="shared" si="191"/>
        <v>Walvis Bay</v>
      </c>
      <c r="I1791" s="92"/>
      <c r="J1791" s="92" t="s">
        <v>1356</v>
      </c>
      <c r="K1791" s="92">
        <v>129</v>
      </c>
      <c r="L1791" s="91">
        <f t="shared" si="186"/>
        <v>9</v>
      </c>
      <c r="M1791" s="91">
        <f t="shared" si="187"/>
        <v>9</v>
      </c>
    </row>
    <row r="1792" spans="1:13" x14ac:dyDescent="0.2">
      <c r="A1792" s="60" t="s">
        <v>2045</v>
      </c>
      <c r="B1792" s="59">
        <v>44513</v>
      </c>
      <c r="C1792" s="60" t="s">
        <v>2046</v>
      </c>
      <c r="D1792" s="92" t="s">
        <v>1400</v>
      </c>
      <c r="E1792" s="58" t="str">
        <f t="shared" si="188"/>
        <v>Frikkie</v>
      </c>
      <c r="F1792" s="58" t="str">
        <f t="shared" si="189"/>
        <v>Ferreira</v>
      </c>
      <c r="G1792" s="58" t="str">
        <f t="shared" si="190"/>
        <v>Men Master</v>
      </c>
      <c r="H1792" s="58" t="str">
        <f t="shared" si="191"/>
        <v>Walvis Bay</v>
      </c>
      <c r="I1792" s="92"/>
      <c r="J1792" s="92" t="s">
        <v>1333</v>
      </c>
      <c r="K1792" s="92">
        <v>90</v>
      </c>
      <c r="L1792" s="91">
        <f t="shared" si="186"/>
        <v>13.5</v>
      </c>
      <c r="M1792" s="91">
        <f t="shared" si="187"/>
        <v>13.5</v>
      </c>
    </row>
    <row r="1793" spans="1:13" x14ac:dyDescent="0.2">
      <c r="A1793" s="60" t="s">
        <v>2045</v>
      </c>
      <c r="B1793" s="59">
        <v>44513</v>
      </c>
      <c r="C1793" s="60" t="s">
        <v>2046</v>
      </c>
      <c r="D1793" s="92" t="s">
        <v>838</v>
      </c>
      <c r="E1793" s="58" t="str">
        <f t="shared" si="188"/>
        <v>Morne</v>
      </c>
      <c r="F1793" s="58" t="str">
        <f t="shared" si="189"/>
        <v>Hugo</v>
      </c>
      <c r="G1793" s="58" t="str">
        <f t="shared" si="190"/>
        <v>Men Veteran</v>
      </c>
      <c r="H1793" s="58" t="str">
        <f t="shared" si="191"/>
        <v>Walvis Bay</v>
      </c>
      <c r="I1793" s="92"/>
      <c r="J1793" s="92"/>
      <c r="K1793" s="92"/>
      <c r="L1793" s="91" t="str">
        <f t="shared" si="186"/>
        <v/>
      </c>
      <c r="M1793" s="91" t="str">
        <f t="shared" si="187"/>
        <v/>
      </c>
    </row>
    <row r="1794" spans="1:13" x14ac:dyDescent="0.2">
      <c r="A1794" s="60" t="s">
        <v>2045</v>
      </c>
      <c r="B1794" s="59">
        <v>44513</v>
      </c>
      <c r="C1794" s="60" t="s">
        <v>2046</v>
      </c>
      <c r="D1794" s="92" t="s">
        <v>648</v>
      </c>
      <c r="E1794" s="58" t="str">
        <f t="shared" si="188"/>
        <v>Gunther</v>
      </c>
      <c r="F1794" s="58" t="str">
        <f t="shared" si="189"/>
        <v>Krauer</v>
      </c>
      <c r="G1794" s="58" t="str">
        <f t="shared" si="190"/>
        <v>Men Veteran</v>
      </c>
      <c r="H1794" s="58" t="str">
        <f t="shared" si="191"/>
        <v>Walvis Bay</v>
      </c>
      <c r="I1794" s="92"/>
      <c r="J1794" s="92"/>
      <c r="K1794" s="92"/>
      <c r="L1794" s="91" t="str">
        <f t="shared" si="186"/>
        <v/>
      </c>
      <c r="M1794" s="91" t="str">
        <f t="shared" si="187"/>
        <v/>
      </c>
    </row>
    <row r="1795" spans="1:13" x14ac:dyDescent="0.2">
      <c r="A1795" s="60" t="s">
        <v>2045</v>
      </c>
      <c r="B1795" s="59">
        <v>44513</v>
      </c>
      <c r="C1795" s="60" t="s">
        <v>2046</v>
      </c>
      <c r="D1795" s="92" t="s">
        <v>687</v>
      </c>
      <c r="E1795" s="58" t="str">
        <f t="shared" si="188"/>
        <v>Alessandro</v>
      </c>
      <c r="F1795" s="58" t="str">
        <f t="shared" si="189"/>
        <v>Engelbrecht</v>
      </c>
      <c r="G1795" s="58" t="str">
        <f t="shared" si="190"/>
        <v>Men Senior</v>
      </c>
      <c r="H1795" s="58" t="str">
        <f t="shared" si="191"/>
        <v>Walvis Bay</v>
      </c>
      <c r="I1795" s="92"/>
      <c r="J1795" s="92"/>
      <c r="K1795" s="92"/>
      <c r="L1795" s="91" t="str">
        <f t="shared" si="186"/>
        <v/>
      </c>
      <c r="M1795" s="91" t="str">
        <f t="shared" si="187"/>
        <v/>
      </c>
    </row>
    <row r="1796" spans="1:13" x14ac:dyDescent="0.2">
      <c r="A1796" s="60" t="s">
        <v>2045</v>
      </c>
      <c r="B1796" s="59">
        <v>44513</v>
      </c>
      <c r="C1796" s="60" t="s">
        <v>2046</v>
      </c>
      <c r="D1796" s="92" t="s">
        <v>624</v>
      </c>
      <c r="E1796" s="58" t="str">
        <f t="shared" si="188"/>
        <v>Stefan Jnr</v>
      </c>
      <c r="F1796" s="58" t="str">
        <f t="shared" si="189"/>
        <v>Du Preez</v>
      </c>
      <c r="G1796" s="58" t="str">
        <f t="shared" si="190"/>
        <v>Men U/21</v>
      </c>
      <c r="H1796" s="58" t="str">
        <f t="shared" si="191"/>
        <v>Walvis Bay</v>
      </c>
      <c r="I1796" s="92"/>
      <c r="J1796" s="92"/>
      <c r="K1796" s="92"/>
      <c r="L1796" s="91" t="str">
        <f t="shared" si="186"/>
        <v/>
      </c>
      <c r="M1796" s="91" t="str">
        <f t="shared" si="187"/>
        <v/>
      </c>
    </row>
    <row r="1797" spans="1:13" x14ac:dyDescent="0.2">
      <c r="A1797" s="60" t="s">
        <v>2045</v>
      </c>
      <c r="B1797" s="59">
        <v>44513</v>
      </c>
      <c r="C1797" s="60" t="s">
        <v>2046</v>
      </c>
      <c r="D1797" s="92" t="s">
        <v>1656</v>
      </c>
      <c r="E1797" s="58" t="str">
        <f t="shared" si="188"/>
        <v>Breggie</v>
      </c>
      <c r="F1797" s="58" t="str">
        <f t="shared" si="189"/>
        <v>Ferreira</v>
      </c>
      <c r="G1797" s="58" t="str">
        <f t="shared" si="190"/>
        <v>Ladies Master</v>
      </c>
      <c r="H1797" s="58" t="str">
        <f t="shared" si="191"/>
        <v>Walvis Bay</v>
      </c>
      <c r="I1797" s="92"/>
      <c r="J1797" s="92"/>
      <c r="K1797" s="92"/>
      <c r="L1797" s="91" t="str">
        <f t="shared" si="186"/>
        <v/>
      </c>
      <c r="M1797" s="91" t="str">
        <f t="shared" si="187"/>
        <v/>
      </c>
    </row>
    <row r="1798" spans="1:13" x14ac:dyDescent="0.2">
      <c r="A1798" s="60" t="s">
        <v>2045</v>
      </c>
      <c r="B1798" s="59">
        <v>44513</v>
      </c>
      <c r="C1798" s="60" t="s">
        <v>2046</v>
      </c>
      <c r="D1798" s="92" t="s">
        <v>885</v>
      </c>
      <c r="E1798" s="58" t="str">
        <f t="shared" si="188"/>
        <v>Raymond</v>
      </c>
      <c r="F1798" s="58" t="str">
        <f t="shared" si="189"/>
        <v>Duvenhage</v>
      </c>
      <c r="G1798" s="58" t="str">
        <f t="shared" si="190"/>
        <v>Men Veteran</v>
      </c>
      <c r="H1798" s="58" t="str">
        <f t="shared" si="191"/>
        <v>Walvis Bay</v>
      </c>
      <c r="I1798" s="92"/>
      <c r="J1798" s="92"/>
      <c r="K1798" s="92"/>
      <c r="L1798" s="91" t="str">
        <f t="shared" si="186"/>
        <v/>
      </c>
      <c r="M1798" s="91" t="str">
        <f t="shared" si="187"/>
        <v/>
      </c>
    </row>
    <row r="1799" spans="1:13" x14ac:dyDescent="0.2">
      <c r="A1799" s="60" t="s">
        <v>2045</v>
      </c>
      <c r="B1799" s="59">
        <v>44513</v>
      </c>
      <c r="C1799" s="60" t="s">
        <v>2046</v>
      </c>
      <c r="D1799" s="92" t="s">
        <v>600</v>
      </c>
      <c r="E1799" s="58" t="str">
        <f t="shared" si="188"/>
        <v>Werner</v>
      </c>
      <c r="F1799" s="58" t="str">
        <f t="shared" si="189"/>
        <v>Van Riet</v>
      </c>
      <c r="G1799" s="58" t="str">
        <f t="shared" si="190"/>
        <v>Men Veteran</v>
      </c>
      <c r="H1799" s="58" t="str">
        <f t="shared" si="191"/>
        <v>Walvis Bay</v>
      </c>
      <c r="I1799" s="92"/>
      <c r="J1799" s="92"/>
      <c r="K1799" s="92"/>
      <c r="L1799" s="91" t="str">
        <f t="shared" si="186"/>
        <v/>
      </c>
      <c r="M1799" s="91" t="str">
        <f t="shared" si="187"/>
        <v/>
      </c>
    </row>
    <row r="1800" spans="1:13" x14ac:dyDescent="0.2">
      <c r="A1800" s="60" t="s">
        <v>2045</v>
      </c>
      <c r="B1800" s="59">
        <v>44513</v>
      </c>
      <c r="C1800" s="60" t="s">
        <v>2046</v>
      </c>
      <c r="D1800" s="92" t="s">
        <v>1657</v>
      </c>
      <c r="E1800" s="58" t="str">
        <f t="shared" si="188"/>
        <v>Francois Jnr</v>
      </c>
      <c r="F1800" s="58" t="str">
        <f t="shared" si="189"/>
        <v>Wolfaardt</v>
      </c>
      <c r="G1800" s="58" t="str">
        <f t="shared" si="190"/>
        <v>Men U/21</v>
      </c>
      <c r="H1800" s="58" t="str">
        <f t="shared" si="191"/>
        <v>Walvis Bay</v>
      </c>
      <c r="I1800" s="92"/>
      <c r="J1800" s="92" t="s">
        <v>1355</v>
      </c>
      <c r="K1800" s="92">
        <v>103</v>
      </c>
      <c r="L1800" s="91">
        <f t="shared" si="186"/>
        <v>4.8</v>
      </c>
      <c r="M1800" s="91">
        <f t="shared" si="187"/>
        <v>4.8</v>
      </c>
    </row>
    <row r="1801" spans="1:13" x14ac:dyDescent="0.2">
      <c r="A1801" s="60" t="s">
        <v>2045</v>
      </c>
      <c r="B1801" s="59">
        <v>44513</v>
      </c>
      <c r="C1801" s="60" t="s">
        <v>2046</v>
      </c>
      <c r="D1801" s="92" t="s">
        <v>1657</v>
      </c>
      <c r="E1801" s="58" t="str">
        <f t="shared" si="188"/>
        <v>Francois Jnr</v>
      </c>
      <c r="F1801" s="58" t="str">
        <f t="shared" si="189"/>
        <v>Wolfaardt</v>
      </c>
      <c r="G1801" s="58" t="str">
        <f t="shared" si="190"/>
        <v>Men U/21</v>
      </c>
      <c r="H1801" s="58" t="str">
        <f t="shared" si="191"/>
        <v>Walvis Bay</v>
      </c>
      <c r="I1801" s="92"/>
      <c r="J1801" s="92" t="s">
        <v>1356</v>
      </c>
      <c r="K1801" s="92">
        <v>104</v>
      </c>
      <c r="L1801" s="91">
        <f t="shared" si="186"/>
        <v>4.2</v>
      </c>
      <c r="M1801" s="91">
        <f t="shared" si="187"/>
        <v>4.2</v>
      </c>
    </row>
    <row r="1802" spans="1:13" x14ac:dyDescent="0.2">
      <c r="A1802" s="60" t="s">
        <v>2045</v>
      </c>
      <c r="B1802" s="59">
        <v>44513</v>
      </c>
      <c r="C1802" s="60" t="s">
        <v>2046</v>
      </c>
      <c r="D1802" s="92" t="s">
        <v>1725</v>
      </c>
      <c r="E1802" s="58" t="str">
        <f t="shared" si="188"/>
        <v>Francois</v>
      </c>
      <c r="F1802" s="58" t="str">
        <f t="shared" si="189"/>
        <v>Wolfaardt</v>
      </c>
      <c r="G1802" s="58" t="str">
        <f t="shared" si="190"/>
        <v>Men Veteran</v>
      </c>
      <c r="H1802" s="58" t="str">
        <f t="shared" si="191"/>
        <v>Walvis Bay</v>
      </c>
      <c r="I1802" s="92"/>
      <c r="J1802" s="92"/>
      <c r="K1802" s="92"/>
      <c r="L1802" s="91" t="str">
        <f t="shared" si="186"/>
        <v/>
      </c>
      <c r="M1802" s="91" t="str">
        <f t="shared" si="187"/>
        <v/>
      </c>
    </row>
    <row r="1803" spans="1:13" x14ac:dyDescent="0.2">
      <c r="A1803" s="60" t="s">
        <v>2045</v>
      </c>
      <c r="B1803" s="59">
        <v>44513</v>
      </c>
      <c r="C1803" s="60" t="s">
        <v>2046</v>
      </c>
      <c r="D1803" s="92" t="s">
        <v>1881</v>
      </c>
      <c r="E1803" s="58" t="str">
        <f t="shared" si="188"/>
        <v>Stefan</v>
      </c>
      <c r="F1803" s="58" t="str">
        <f t="shared" si="189"/>
        <v>Borruso</v>
      </c>
      <c r="G1803" s="58" t="str">
        <f t="shared" si="190"/>
        <v>Men U/16</v>
      </c>
      <c r="H1803" s="58" t="str">
        <f t="shared" si="191"/>
        <v>Walvis Bay</v>
      </c>
      <c r="I1803" s="92"/>
      <c r="J1803" s="92"/>
      <c r="K1803" s="92"/>
      <c r="L1803" s="91" t="str">
        <f t="shared" si="186"/>
        <v/>
      </c>
      <c r="M1803" s="91" t="str">
        <f t="shared" si="187"/>
        <v/>
      </c>
    </row>
    <row r="1804" spans="1:13" x14ac:dyDescent="0.2">
      <c r="A1804" s="60" t="s">
        <v>2045</v>
      </c>
      <c r="B1804" s="59">
        <v>44513</v>
      </c>
      <c r="C1804" s="60" t="s">
        <v>2046</v>
      </c>
      <c r="D1804" s="92" t="s">
        <v>1638</v>
      </c>
      <c r="E1804" s="58" t="str">
        <f t="shared" si="188"/>
        <v>Brandon</v>
      </c>
      <c r="F1804" s="58" t="str">
        <f t="shared" si="189"/>
        <v>Grane</v>
      </c>
      <c r="G1804" s="58" t="str">
        <f t="shared" si="190"/>
        <v>Men Senior</v>
      </c>
      <c r="H1804" s="58" t="str">
        <f t="shared" si="191"/>
        <v>Walvis Bay</v>
      </c>
      <c r="I1804" s="92"/>
      <c r="J1804" s="92"/>
      <c r="K1804" s="92"/>
      <c r="L1804" s="91" t="str">
        <f t="shared" si="186"/>
        <v/>
      </c>
      <c r="M1804" s="91" t="str">
        <f t="shared" si="187"/>
        <v/>
      </c>
    </row>
    <row r="1805" spans="1:13" x14ac:dyDescent="0.2">
      <c r="A1805" s="60" t="s">
        <v>2045</v>
      </c>
      <c r="B1805" s="59">
        <v>44513</v>
      </c>
      <c r="C1805" s="60" t="s">
        <v>2046</v>
      </c>
      <c r="D1805" s="92" t="s">
        <v>1877</v>
      </c>
      <c r="E1805" s="58" t="str">
        <f t="shared" si="188"/>
        <v>Dylan</v>
      </c>
      <c r="F1805" s="58" t="str">
        <f t="shared" si="189"/>
        <v>Spencer</v>
      </c>
      <c r="G1805" s="58" t="str">
        <f t="shared" si="190"/>
        <v>Men Senior</v>
      </c>
      <c r="H1805" s="58" t="str">
        <f t="shared" si="191"/>
        <v>Walvis Bay</v>
      </c>
      <c r="I1805" s="92"/>
      <c r="J1805" s="92"/>
      <c r="K1805" s="92"/>
      <c r="L1805" s="91" t="str">
        <f t="shared" si="186"/>
        <v/>
      </c>
      <c r="M1805" s="91" t="str">
        <f t="shared" si="187"/>
        <v/>
      </c>
    </row>
    <row r="1806" spans="1:13" x14ac:dyDescent="0.2">
      <c r="A1806" s="60" t="s">
        <v>2045</v>
      </c>
      <c r="B1806" s="59">
        <v>44513</v>
      </c>
      <c r="C1806" s="60" t="s">
        <v>2046</v>
      </c>
      <c r="D1806" s="92" t="s">
        <v>1699</v>
      </c>
      <c r="E1806" s="58" t="str">
        <f t="shared" si="188"/>
        <v>Frankie Jnr</v>
      </c>
      <c r="F1806" s="58" t="str">
        <f t="shared" si="189"/>
        <v>Burruso</v>
      </c>
      <c r="G1806" s="58" t="str">
        <f t="shared" si="190"/>
        <v>Men U/21</v>
      </c>
      <c r="H1806" s="58" t="str">
        <f t="shared" si="191"/>
        <v>Walvis Bay</v>
      </c>
      <c r="I1806" s="92"/>
      <c r="J1806" s="92" t="s">
        <v>1356</v>
      </c>
      <c r="K1806" s="92">
        <v>97</v>
      </c>
      <c r="L1806" s="91">
        <f t="shared" si="186"/>
        <v>3.3</v>
      </c>
      <c r="M1806" s="91">
        <f t="shared" si="187"/>
        <v>3.3</v>
      </c>
    </row>
    <row r="1807" spans="1:13" x14ac:dyDescent="0.2">
      <c r="A1807" s="60" t="s">
        <v>2045</v>
      </c>
      <c r="B1807" s="59">
        <v>44513</v>
      </c>
      <c r="C1807" s="60" t="s">
        <v>2046</v>
      </c>
      <c r="D1807" s="92" t="s">
        <v>1461</v>
      </c>
      <c r="E1807" s="58" t="str">
        <f t="shared" si="188"/>
        <v>Frank</v>
      </c>
      <c r="F1807" s="58" t="str">
        <f t="shared" si="189"/>
        <v>Burusso</v>
      </c>
      <c r="G1807" s="58" t="str">
        <f t="shared" si="190"/>
        <v>Men Master</v>
      </c>
      <c r="H1807" s="58" t="str">
        <f t="shared" si="191"/>
        <v>Walvis Bay</v>
      </c>
      <c r="I1807" s="92"/>
      <c r="J1807" s="92"/>
      <c r="K1807" s="92"/>
      <c r="L1807" s="91" t="str">
        <f t="shared" si="186"/>
        <v/>
      </c>
      <c r="M1807" s="91" t="str">
        <f t="shared" si="187"/>
        <v/>
      </c>
    </row>
    <row r="1808" spans="1:13" x14ac:dyDescent="0.2">
      <c r="A1808" s="60" t="s">
        <v>2045</v>
      </c>
      <c r="B1808" s="59">
        <v>44513</v>
      </c>
      <c r="C1808" s="60" t="s">
        <v>2046</v>
      </c>
      <c r="D1808" s="92" t="s">
        <v>929</v>
      </c>
      <c r="E1808" s="58" t="str">
        <f t="shared" si="188"/>
        <v>Johan</v>
      </c>
      <c r="F1808" s="58" t="str">
        <f t="shared" si="189"/>
        <v>Sales</v>
      </c>
      <c r="G1808" s="58" t="str">
        <f t="shared" si="190"/>
        <v>Men Veteran</v>
      </c>
      <c r="H1808" s="58" t="str">
        <f t="shared" si="191"/>
        <v>Walvis Bay</v>
      </c>
      <c r="I1808" s="92"/>
      <c r="J1808" s="92"/>
      <c r="K1808" s="92"/>
      <c r="L1808" s="91" t="str">
        <f t="shared" si="186"/>
        <v/>
      </c>
      <c r="M1808" s="91" t="str">
        <f t="shared" si="187"/>
        <v/>
      </c>
    </row>
    <row r="1809" spans="1:13" x14ac:dyDescent="0.2">
      <c r="A1809" s="60" t="s">
        <v>2045</v>
      </c>
      <c r="B1809" s="59">
        <v>44513</v>
      </c>
      <c r="C1809" s="60" t="s">
        <v>2046</v>
      </c>
      <c r="D1809" s="92" t="s">
        <v>1882</v>
      </c>
      <c r="E1809" s="58" t="str">
        <f t="shared" si="188"/>
        <v>Morne</v>
      </c>
      <c r="F1809" s="58" t="str">
        <f t="shared" si="189"/>
        <v>Riekert</v>
      </c>
      <c r="G1809" s="58" t="str">
        <f t="shared" si="190"/>
        <v>Men U/21</v>
      </c>
      <c r="H1809" s="58" t="str">
        <f t="shared" si="191"/>
        <v>Walvis Bay</v>
      </c>
      <c r="I1809" s="92"/>
      <c r="J1809" s="92"/>
      <c r="K1809" s="92"/>
      <c r="L1809" s="91" t="str">
        <f t="shared" si="186"/>
        <v/>
      </c>
      <c r="M1809" s="91" t="str">
        <f t="shared" si="187"/>
        <v/>
      </c>
    </row>
    <row r="1810" spans="1:13" x14ac:dyDescent="0.2">
      <c r="A1810" s="60" t="s">
        <v>2045</v>
      </c>
      <c r="B1810" s="59">
        <v>44513</v>
      </c>
      <c r="C1810" s="60" t="s">
        <v>2046</v>
      </c>
      <c r="D1810" s="92" t="s">
        <v>1883</v>
      </c>
      <c r="E1810" s="58" t="str">
        <f t="shared" si="188"/>
        <v>Duan</v>
      </c>
      <c r="F1810" s="58" t="str">
        <f t="shared" si="189"/>
        <v>Riekert</v>
      </c>
      <c r="G1810" s="58" t="str">
        <f t="shared" si="190"/>
        <v>Men U/21</v>
      </c>
      <c r="H1810" s="58" t="str">
        <f t="shared" si="191"/>
        <v>xWalvis Bay</v>
      </c>
      <c r="I1810" s="92"/>
      <c r="J1810" s="92"/>
      <c r="K1810" s="92"/>
      <c r="L1810" s="91" t="str">
        <f t="shared" si="186"/>
        <v/>
      </c>
      <c r="M1810" s="91" t="str">
        <f t="shared" si="187"/>
        <v/>
      </c>
    </row>
    <row r="1811" spans="1:13" x14ac:dyDescent="0.2">
      <c r="A1811" s="60" t="s">
        <v>2045</v>
      </c>
      <c r="B1811" s="59">
        <v>44513</v>
      </c>
      <c r="C1811" s="60" t="s">
        <v>2046</v>
      </c>
      <c r="D1811" s="92" t="s">
        <v>669</v>
      </c>
      <c r="E1811" s="58" t="str">
        <f t="shared" si="188"/>
        <v>Morne</v>
      </c>
      <c r="F1811" s="58" t="str">
        <f t="shared" si="189"/>
        <v>Janse v Rensburg</v>
      </c>
      <c r="G1811" s="58" t="str">
        <f t="shared" si="190"/>
        <v>Men Veteran</v>
      </c>
      <c r="H1811" s="58" t="str">
        <f t="shared" si="191"/>
        <v>Walvis Bay</v>
      </c>
      <c r="I1811" s="92"/>
      <c r="J1811" s="92"/>
      <c r="K1811" s="92"/>
      <c r="L1811" s="91" t="str">
        <f t="shared" si="186"/>
        <v/>
      </c>
      <c r="M1811" s="91" t="str">
        <f t="shared" si="187"/>
        <v/>
      </c>
    </row>
    <row r="1812" spans="1:13" x14ac:dyDescent="0.2">
      <c r="A1812" s="60" t="s">
        <v>2045</v>
      </c>
      <c r="B1812" s="59">
        <v>44513</v>
      </c>
      <c r="C1812" s="60" t="s">
        <v>2046</v>
      </c>
      <c r="D1812" s="92" t="s">
        <v>1022</v>
      </c>
      <c r="E1812" s="58" t="str">
        <f t="shared" si="188"/>
        <v>Eduard</v>
      </c>
      <c r="F1812" s="58" t="str">
        <f t="shared" si="189"/>
        <v>Janse v Rensburg</v>
      </c>
      <c r="G1812" s="58" t="str">
        <f t="shared" si="190"/>
        <v>Men U/21</v>
      </c>
      <c r="H1812" s="58" t="str">
        <f t="shared" si="191"/>
        <v>Walvis Bay</v>
      </c>
      <c r="I1812" s="92"/>
      <c r="J1812" s="92"/>
      <c r="K1812" s="92"/>
      <c r="L1812" s="91" t="str">
        <f t="shared" si="186"/>
        <v/>
      </c>
      <c r="M1812" s="91" t="str">
        <f t="shared" si="187"/>
        <v/>
      </c>
    </row>
    <row r="1813" spans="1:13" x14ac:dyDescent="0.2">
      <c r="A1813" s="60" t="s">
        <v>2045</v>
      </c>
      <c r="B1813" s="59">
        <v>44513</v>
      </c>
      <c r="C1813" s="60" t="s">
        <v>2046</v>
      </c>
      <c r="D1813" s="92" t="s">
        <v>1812</v>
      </c>
      <c r="E1813" s="58" t="str">
        <f t="shared" si="188"/>
        <v>Wenzel</v>
      </c>
      <c r="F1813" s="58" t="str">
        <f t="shared" si="189"/>
        <v>Smal</v>
      </c>
      <c r="G1813" s="58" t="str">
        <f t="shared" si="190"/>
        <v>Men Senior</v>
      </c>
      <c r="H1813" s="58" t="str">
        <f t="shared" si="191"/>
        <v>Welwitschia</v>
      </c>
      <c r="I1813" s="92"/>
      <c r="J1813" s="92"/>
      <c r="K1813" s="92"/>
      <c r="L1813" s="91" t="str">
        <f t="shared" si="186"/>
        <v/>
      </c>
      <c r="M1813" s="91" t="str">
        <f t="shared" si="187"/>
        <v/>
      </c>
    </row>
    <row r="1814" spans="1:13" x14ac:dyDescent="0.2">
      <c r="A1814" s="60" t="s">
        <v>2045</v>
      </c>
      <c r="B1814" s="59">
        <v>44513</v>
      </c>
      <c r="C1814" s="60" t="s">
        <v>2046</v>
      </c>
      <c r="D1814" s="92" t="s">
        <v>1878</v>
      </c>
      <c r="E1814" s="58" t="str">
        <f t="shared" si="188"/>
        <v>Terence</v>
      </c>
      <c r="F1814" s="58" t="str">
        <f t="shared" si="189"/>
        <v>Knowles</v>
      </c>
      <c r="G1814" s="58" t="str">
        <f t="shared" si="190"/>
        <v>Men Senior</v>
      </c>
      <c r="H1814" s="58" t="str">
        <f t="shared" si="191"/>
        <v>Orca Angling Club</v>
      </c>
      <c r="I1814" s="92"/>
      <c r="J1814" s="92"/>
      <c r="K1814" s="92"/>
      <c r="L1814" s="91" t="str">
        <f t="shared" si="186"/>
        <v/>
      </c>
      <c r="M1814" s="91" t="str">
        <f t="shared" si="187"/>
        <v/>
      </c>
    </row>
    <row r="1815" spans="1:13" x14ac:dyDescent="0.2">
      <c r="A1815" s="60" t="s">
        <v>2045</v>
      </c>
      <c r="B1815" s="59">
        <v>44513</v>
      </c>
      <c r="C1815" s="60" t="s">
        <v>2046</v>
      </c>
      <c r="D1815" s="92" t="s">
        <v>571</v>
      </c>
      <c r="E1815" s="58" t="str">
        <f t="shared" si="188"/>
        <v>Carlien</v>
      </c>
      <c r="F1815" s="58" t="str">
        <f t="shared" si="189"/>
        <v>Steyn</v>
      </c>
      <c r="G1815" s="58" t="str">
        <f t="shared" si="190"/>
        <v>Ladies Veteran</v>
      </c>
      <c r="H1815" s="58" t="str">
        <f t="shared" si="191"/>
        <v>Welwitschia</v>
      </c>
      <c r="I1815" s="92" t="s">
        <v>9</v>
      </c>
      <c r="J1815" s="92"/>
      <c r="K1815" s="92">
        <v>39</v>
      </c>
      <c r="L1815" s="91">
        <f t="shared" si="186"/>
        <v>1.1000000000000001</v>
      </c>
      <c r="M1815" s="91">
        <f t="shared" si="187"/>
        <v>1.1000000000000001</v>
      </c>
    </row>
    <row r="1816" spans="1:13" x14ac:dyDescent="0.2">
      <c r="A1816" s="60" t="s">
        <v>2045</v>
      </c>
      <c r="B1816" s="59">
        <v>44513</v>
      </c>
      <c r="C1816" s="60" t="s">
        <v>2046</v>
      </c>
      <c r="D1816" s="92" t="s">
        <v>514</v>
      </c>
      <c r="E1816" s="58" t="str">
        <f t="shared" si="188"/>
        <v>Willem</v>
      </c>
      <c r="F1816" s="58" t="str">
        <f t="shared" si="189"/>
        <v>Steyn</v>
      </c>
      <c r="G1816" s="58" t="str">
        <f t="shared" si="190"/>
        <v>Men Veteran</v>
      </c>
      <c r="H1816" s="58" t="str">
        <f t="shared" si="191"/>
        <v>Welwitschia</v>
      </c>
      <c r="I1816" s="92"/>
      <c r="J1816" s="92"/>
      <c r="K1816" s="92"/>
      <c r="L1816" s="91" t="str">
        <f t="shared" si="186"/>
        <v/>
      </c>
      <c r="M1816" s="91" t="str">
        <f t="shared" si="187"/>
        <v/>
      </c>
    </row>
    <row r="1817" spans="1:13" x14ac:dyDescent="0.2">
      <c r="A1817" s="60" t="s">
        <v>2045</v>
      </c>
      <c r="B1817" s="59">
        <v>44513</v>
      </c>
      <c r="C1817" s="60" t="s">
        <v>2046</v>
      </c>
      <c r="D1817" s="92" t="s">
        <v>566</v>
      </c>
      <c r="E1817" s="58" t="str">
        <f t="shared" si="188"/>
        <v>Nols</v>
      </c>
      <c r="F1817" s="58" t="str">
        <f t="shared" si="189"/>
        <v>Diedericks</v>
      </c>
      <c r="G1817" s="58" t="str">
        <f t="shared" si="190"/>
        <v>Men Senior</v>
      </c>
      <c r="H1817" s="58" t="str">
        <f t="shared" si="191"/>
        <v>Welwitschia</v>
      </c>
      <c r="I1817" s="92"/>
      <c r="J1817" s="92" t="s">
        <v>1356</v>
      </c>
      <c r="K1817" s="92">
        <v>88</v>
      </c>
      <c r="L1817" s="91">
        <f t="shared" si="186"/>
        <v>2.4</v>
      </c>
      <c r="M1817" s="91">
        <f t="shared" si="187"/>
        <v>2.4</v>
      </c>
    </row>
    <row r="1818" spans="1:13" x14ac:dyDescent="0.2">
      <c r="A1818" s="60" t="s">
        <v>2045</v>
      </c>
      <c r="B1818" s="59">
        <v>44513</v>
      </c>
      <c r="C1818" s="60" t="s">
        <v>2046</v>
      </c>
      <c r="D1818" s="92" t="s">
        <v>566</v>
      </c>
      <c r="E1818" s="58" t="str">
        <f t="shared" si="188"/>
        <v>Nols</v>
      </c>
      <c r="F1818" s="58" t="str">
        <f t="shared" si="189"/>
        <v>Diedericks</v>
      </c>
      <c r="G1818" s="58" t="str">
        <f t="shared" si="190"/>
        <v>Men Senior</v>
      </c>
      <c r="H1818" s="58" t="str">
        <f t="shared" si="191"/>
        <v>Welwitschia</v>
      </c>
      <c r="I1818" s="92"/>
      <c r="J1818" s="92" t="s">
        <v>1356</v>
      </c>
      <c r="K1818" s="92">
        <v>75</v>
      </c>
      <c r="L1818" s="91">
        <f t="shared" si="186"/>
        <v>1.3</v>
      </c>
      <c r="M1818" s="91">
        <f t="shared" si="187"/>
        <v>1.3</v>
      </c>
    </row>
    <row r="1819" spans="1:13" x14ac:dyDescent="0.2">
      <c r="A1819" s="60" t="s">
        <v>2045</v>
      </c>
      <c r="B1819" s="59">
        <v>44513</v>
      </c>
      <c r="C1819" s="60" t="s">
        <v>2046</v>
      </c>
      <c r="D1819" s="92" t="s">
        <v>1049</v>
      </c>
      <c r="E1819" s="58" t="str">
        <f t="shared" si="188"/>
        <v>Bernd</v>
      </c>
      <c r="F1819" s="58" t="str">
        <f t="shared" si="189"/>
        <v>Beddies</v>
      </c>
      <c r="G1819" s="58" t="str">
        <f t="shared" si="190"/>
        <v>Men U/21</v>
      </c>
      <c r="H1819" s="58" t="str">
        <f t="shared" si="191"/>
        <v>Welwitschia</v>
      </c>
      <c r="I1819" s="92"/>
      <c r="J1819" s="92" t="s">
        <v>1356</v>
      </c>
      <c r="K1819" s="92">
        <v>75</v>
      </c>
      <c r="L1819" s="91">
        <f t="shared" si="186"/>
        <v>1.3</v>
      </c>
      <c r="M1819" s="91">
        <f t="shared" si="187"/>
        <v>1.3</v>
      </c>
    </row>
    <row r="1820" spans="1:13" x14ac:dyDescent="0.2">
      <c r="A1820" s="60" t="s">
        <v>2045</v>
      </c>
      <c r="B1820" s="59">
        <v>44513</v>
      </c>
      <c r="C1820" s="60" t="s">
        <v>2046</v>
      </c>
      <c r="D1820" s="92" t="s">
        <v>503</v>
      </c>
      <c r="E1820" s="58" t="str">
        <f t="shared" si="188"/>
        <v>Bertie</v>
      </c>
      <c r="F1820" s="58" t="str">
        <f t="shared" si="189"/>
        <v>Diedericks</v>
      </c>
      <c r="G1820" s="58" t="str">
        <f t="shared" si="190"/>
        <v>Men Grand Masters</v>
      </c>
      <c r="H1820" s="58" t="str">
        <f t="shared" si="191"/>
        <v>Welwitschia</v>
      </c>
      <c r="I1820" s="92"/>
      <c r="J1820" s="92"/>
      <c r="K1820" s="92"/>
      <c r="L1820" s="91" t="str">
        <f t="shared" si="186"/>
        <v/>
      </c>
      <c r="M1820" s="91" t="str">
        <f t="shared" si="187"/>
        <v/>
      </c>
    </row>
    <row r="1821" spans="1:13" x14ac:dyDescent="0.2">
      <c r="A1821" s="60" t="s">
        <v>2045</v>
      </c>
      <c r="B1821" s="59">
        <v>44513</v>
      </c>
      <c r="C1821" s="60" t="s">
        <v>2046</v>
      </c>
      <c r="D1821" s="92" t="s">
        <v>1641</v>
      </c>
      <c r="E1821" s="58" t="str">
        <f t="shared" si="188"/>
        <v>Daniel</v>
      </c>
      <c r="F1821" s="58" t="str">
        <f t="shared" si="189"/>
        <v>Pretorius</v>
      </c>
      <c r="G1821" s="58" t="str">
        <f t="shared" si="190"/>
        <v>Men Senior</v>
      </c>
      <c r="H1821" s="58" t="str">
        <f t="shared" si="191"/>
        <v>Welwitschia</v>
      </c>
      <c r="I1821" s="92"/>
      <c r="J1821" s="92" t="s">
        <v>1355</v>
      </c>
      <c r="K1821" s="92">
        <v>139</v>
      </c>
      <c r="L1821" s="91">
        <f t="shared" si="186"/>
        <v>13.4</v>
      </c>
      <c r="M1821" s="91">
        <f t="shared" si="187"/>
        <v>13.4</v>
      </c>
    </row>
    <row r="1822" spans="1:13" x14ac:dyDescent="0.2">
      <c r="A1822" s="60" t="s">
        <v>2045</v>
      </c>
      <c r="B1822" s="59">
        <v>44513</v>
      </c>
      <c r="C1822" s="60" t="s">
        <v>2046</v>
      </c>
      <c r="D1822" s="92" t="s">
        <v>1641</v>
      </c>
      <c r="E1822" s="58" t="str">
        <f t="shared" si="188"/>
        <v>Daniel</v>
      </c>
      <c r="F1822" s="58" t="str">
        <f t="shared" si="189"/>
        <v>Pretorius</v>
      </c>
      <c r="G1822" s="58" t="str">
        <f t="shared" si="190"/>
        <v>Men Senior</v>
      </c>
      <c r="H1822" s="58" t="str">
        <f t="shared" si="191"/>
        <v>Welwitschia</v>
      </c>
      <c r="I1822" s="92" t="s">
        <v>9</v>
      </c>
      <c r="J1822" s="92"/>
      <c r="K1822" s="92">
        <v>35</v>
      </c>
      <c r="L1822" s="91">
        <f t="shared" si="186"/>
        <v>0.8</v>
      </c>
      <c r="M1822" s="91">
        <f t="shared" si="187"/>
        <v>0.8</v>
      </c>
    </row>
    <row r="1823" spans="1:13" x14ac:dyDescent="0.2">
      <c r="A1823" s="60" t="s">
        <v>2045</v>
      </c>
      <c r="B1823" s="59">
        <v>44513</v>
      </c>
      <c r="C1823" s="60" t="s">
        <v>2046</v>
      </c>
      <c r="D1823" s="92" t="s">
        <v>1265</v>
      </c>
      <c r="E1823" s="58" t="str">
        <f t="shared" si="188"/>
        <v>Jean</v>
      </c>
      <c r="F1823" s="58" t="str">
        <f t="shared" si="189"/>
        <v>Visser</v>
      </c>
      <c r="G1823" s="58" t="str">
        <f t="shared" si="190"/>
        <v>Men Senior</v>
      </c>
      <c r="H1823" s="58" t="str">
        <f t="shared" si="191"/>
        <v>Benguella</v>
      </c>
      <c r="I1823" s="92"/>
      <c r="J1823" s="92"/>
      <c r="K1823" s="92"/>
      <c r="L1823" s="91" t="str">
        <f t="shared" si="186"/>
        <v/>
      </c>
      <c r="M1823" s="91" t="str">
        <f t="shared" si="187"/>
        <v/>
      </c>
    </row>
    <row r="1824" spans="1:13" x14ac:dyDescent="0.2">
      <c r="A1824" s="60" t="s">
        <v>2045</v>
      </c>
      <c r="B1824" s="59">
        <v>44513</v>
      </c>
      <c r="C1824" s="60" t="s">
        <v>2046</v>
      </c>
      <c r="D1824" s="92" t="s">
        <v>716</v>
      </c>
      <c r="E1824" s="58" t="str">
        <f t="shared" si="188"/>
        <v>Paul</v>
      </c>
      <c r="F1824" s="58" t="str">
        <f t="shared" si="189"/>
        <v>Smit</v>
      </c>
      <c r="G1824" s="58" t="str">
        <f t="shared" si="190"/>
        <v>Men Grand Masters</v>
      </c>
      <c r="H1824" s="58" t="str">
        <f t="shared" si="191"/>
        <v>Benguella</v>
      </c>
      <c r="I1824" s="92"/>
      <c r="J1824" s="92"/>
      <c r="K1824" s="92"/>
      <c r="L1824" s="91" t="str">
        <f t="shared" si="186"/>
        <v/>
      </c>
      <c r="M1824" s="91" t="str">
        <f t="shared" si="187"/>
        <v/>
      </c>
    </row>
    <row r="1825" spans="1:13" x14ac:dyDescent="0.2">
      <c r="A1825" s="60" t="s">
        <v>2045</v>
      </c>
      <c r="B1825" s="59">
        <v>44513</v>
      </c>
      <c r="C1825" s="60" t="s">
        <v>2046</v>
      </c>
      <c r="D1825" s="92" t="s">
        <v>562</v>
      </c>
      <c r="E1825" s="58" t="str">
        <f t="shared" si="188"/>
        <v>Piet</v>
      </c>
      <c r="F1825" s="58" t="str">
        <f t="shared" si="189"/>
        <v>Weitz</v>
      </c>
      <c r="G1825" s="58" t="str">
        <f t="shared" si="190"/>
        <v>Men Grand Masters</v>
      </c>
      <c r="H1825" s="58" t="str">
        <f t="shared" si="191"/>
        <v>Benguella</v>
      </c>
      <c r="I1825" s="92"/>
      <c r="J1825" s="92"/>
      <c r="K1825" s="92"/>
      <c r="L1825" s="91" t="str">
        <f t="shared" si="186"/>
        <v/>
      </c>
      <c r="M1825" s="91" t="str">
        <f t="shared" si="187"/>
        <v/>
      </c>
    </row>
    <row r="1826" spans="1:13" x14ac:dyDescent="0.2">
      <c r="A1826" s="60" t="s">
        <v>2045</v>
      </c>
      <c r="B1826" s="59">
        <v>44513</v>
      </c>
      <c r="C1826" s="60" t="s">
        <v>2046</v>
      </c>
      <c r="D1826" s="92" t="s">
        <v>825</v>
      </c>
      <c r="E1826" s="58" t="str">
        <f t="shared" si="188"/>
        <v>Chris</v>
      </c>
      <c r="F1826" s="58" t="str">
        <f t="shared" si="189"/>
        <v>Coetzee</v>
      </c>
      <c r="G1826" s="58" t="str">
        <f t="shared" si="190"/>
        <v>Men Grand Masters</v>
      </c>
      <c r="H1826" s="58" t="str">
        <f t="shared" si="191"/>
        <v>xBenguella</v>
      </c>
      <c r="I1826" s="92"/>
      <c r="J1826" s="92"/>
      <c r="K1826" s="92"/>
      <c r="L1826" s="91" t="str">
        <f t="shared" si="186"/>
        <v/>
      </c>
      <c r="M1826" s="91" t="str">
        <f t="shared" si="187"/>
        <v/>
      </c>
    </row>
    <row r="1827" spans="1:13" x14ac:dyDescent="0.2">
      <c r="A1827" s="60" t="s">
        <v>2045</v>
      </c>
      <c r="B1827" s="59">
        <v>44513</v>
      </c>
      <c r="C1827" s="60" t="s">
        <v>2046</v>
      </c>
      <c r="D1827" s="92" t="s">
        <v>591</v>
      </c>
      <c r="E1827" s="58" t="str">
        <f t="shared" si="188"/>
        <v>Deon</v>
      </c>
      <c r="F1827" s="58" t="str">
        <f t="shared" si="189"/>
        <v>Jacobs</v>
      </c>
      <c r="G1827" s="58" t="str">
        <f t="shared" si="190"/>
        <v>Men Grand Masters</v>
      </c>
      <c r="H1827" s="58" t="str">
        <f t="shared" si="191"/>
        <v>Benguella</v>
      </c>
      <c r="I1827" s="92"/>
      <c r="J1827" s="92"/>
      <c r="K1827" s="92"/>
      <c r="L1827" s="91" t="str">
        <f t="shared" si="186"/>
        <v/>
      </c>
      <c r="M1827" s="91" t="str">
        <f t="shared" si="187"/>
        <v/>
      </c>
    </row>
    <row r="1828" spans="1:13" x14ac:dyDescent="0.2">
      <c r="A1828" s="60" t="s">
        <v>2045</v>
      </c>
      <c r="B1828" s="59">
        <v>44513</v>
      </c>
      <c r="C1828" s="60" t="s">
        <v>2046</v>
      </c>
      <c r="D1828" s="92" t="s">
        <v>621</v>
      </c>
      <c r="E1828" s="58" t="str">
        <f t="shared" si="188"/>
        <v>Lezelle</v>
      </c>
      <c r="F1828" s="58" t="str">
        <f t="shared" si="189"/>
        <v xml:space="preserve">Smit </v>
      </c>
      <c r="G1828" s="58" t="str">
        <f t="shared" si="190"/>
        <v>Ladies Veteran</v>
      </c>
      <c r="H1828" s="58" t="str">
        <f t="shared" si="191"/>
        <v>Benguella</v>
      </c>
      <c r="I1828" s="92"/>
      <c r="J1828" s="92"/>
      <c r="K1828" s="92"/>
      <c r="L1828" s="91" t="str">
        <f t="shared" si="186"/>
        <v/>
      </c>
      <c r="M1828" s="91" t="str">
        <f t="shared" si="187"/>
        <v/>
      </c>
    </row>
    <row r="1829" spans="1:13" x14ac:dyDescent="0.2">
      <c r="A1829" s="60" t="s">
        <v>2045</v>
      </c>
      <c r="B1829" s="59">
        <v>44513</v>
      </c>
      <c r="C1829" s="60" t="s">
        <v>2046</v>
      </c>
      <c r="D1829" s="92" t="s">
        <v>1551</v>
      </c>
      <c r="E1829" s="58" t="str">
        <f t="shared" si="188"/>
        <v>Luan</v>
      </c>
      <c r="F1829" s="58" t="str">
        <f t="shared" si="189"/>
        <v>Karstens</v>
      </c>
      <c r="G1829" s="58" t="str">
        <f t="shared" si="190"/>
        <v>Men U/16</v>
      </c>
      <c r="H1829" s="58" t="str">
        <f t="shared" si="191"/>
        <v>Benguella</v>
      </c>
      <c r="I1829" s="92"/>
      <c r="J1829" s="92"/>
      <c r="K1829" s="92"/>
      <c r="L1829" s="91" t="str">
        <f t="shared" si="186"/>
        <v/>
      </c>
      <c r="M1829" s="91" t="str">
        <f t="shared" si="187"/>
        <v/>
      </c>
    </row>
    <row r="1830" spans="1:13" x14ac:dyDescent="0.2">
      <c r="A1830" s="60" t="s">
        <v>2045</v>
      </c>
      <c r="B1830" s="59">
        <v>44513</v>
      </c>
      <c r="C1830" s="60" t="s">
        <v>2046</v>
      </c>
      <c r="D1830" s="92" t="s">
        <v>699</v>
      </c>
      <c r="E1830" s="58" t="str">
        <f t="shared" si="188"/>
        <v>Karel</v>
      </c>
      <c r="F1830" s="58" t="str">
        <f t="shared" si="189"/>
        <v>Van Der Bank</v>
      </c>
      <c r="G1830" s="58" t="str">
        <f t="shared" si="190"/>
        <v>Men Grand Masters</v>
      </c>
      <c r="H1830" s="58" t="str">
        <f t="shared" si="191"/>
        <v>Benguella</v>
      </c>
      <c r="I1830" s="92"/>
      <c r="J1830" s="92"/>
      <c r="K1830" s="92"/>
      <c r="L1830" s="91" t="str">
        <f t="shared" si="186"/>
        <v/>
      </c>
      <c r="M1830" s="91" t="str">
        <f t="shared" si="187"/>
        <v/>
      </c>
    </row>
    <row r="1831" spans="1:13" x14ac:dyDescent="0.2">
      <c r="A1831" s="60" t="s">
        <v>2045</v>
      </c>
      <c r="B1831" s="59">
        <v>44513</v>
      </c>
      <c r="C1831" s="60" t="s">
        <v>2046</v>
      </c>
      <c r="D1831" s="92" t="s">
        <v>1393</v>
      </c>
      <c r="E1831" s="58" t="str">
        <f t="shared" si="188"/>
        <v>Helmut</v>
      </c>
      <c r="F1831" s="58" t="str">
        <f t="shared" si="189"/>
        <v>Dobberstein</v>
      </c>
      <c r="G1831" s="58" t="str">
        <f t="shared" si="190"/>
        <v>Men U/16</v>
      </c>
      <c r="H1831" s="58" t="str">
        <f t="shared" si="191"/>
        <v>Benguella</v>
      </c>
      <c r="I1831" s="92"/>
      <c r="J1831" s="92"/>
      <c r="K1831" s="92"/>
      <c r="L1831" s="91" t="str">
        <f t="shared" si="186"/>
        <v/>
      </c>
      <c r="M1831" s="91" t="str">
        <f t="shared" si="187"/>
        <v/>
      </c>
    </row>
    <row r="1832" spans="1:13" x14ac:dyDescent="0.2">
      <c r="A1832" s="60" t="s">
        <v>2045</v>
      </c>
      <c r="B1832" s="59">
        <v>44513</v>
      </c>
      <c r="C1832" s="60" t="s">
        <v>2046</v>
      </c>
      <c r="D1832" s="92" t="s">
        <v>718</v>
      </c>
      <c r="E1832" s="58" t="str">
        <f t="shared" si="188"/>
        <v>Jaco</v>
      </c>
      <c r="F1832" s="58" t="str">
        <f t="shared" si="189"/>
        <v>Serfontein</v>
      </c>
      <c r="G1832" s="58" t="str">
        <f t="shared" si="190"/>
        <v>Men Veteran</v>
      </c>
      <c r="H1832" s="58" t="str">
        <f t="shared" si="191"/>
        <v>Benguella</v>
      </c>
      <c r="I1832" s="92"/>
      <c r="J1832" s="92"/>
      <c r="K1832" s="92"/>
      <c r="L1832" s="91" t="str">
        <f t="shared" si="186"/>
        <v/>
      </c>
      <c r="M1832" s="91" t="str">
        <f t="shared" si="187"/>
        <v/>
      </c>
    </row>
    <row r="1833" spans="1:13" x14ac:dyDescent="0.2">
      <c r="A1833" s="60" t="s">
        <v>2045</v>
      </c>
      <c r="B1833" s="59">
        <v>44513</v>
      </c>
      <c r="C1833" s="60" t="s">
        <v>2046</v>
      </c>
      <c r="D1833" s="92" t="s">
        <v>1793</v>
      </c>
      <c r="E1833" s="58" t="str">
        <f t="shared" si="188"/>
        <v>Hendrik JNR</v>
      </c>
      <c r="F1833" s="58" t="str">
        <f t="shared" si="189"/>
        <v>Cloete</v>
      </c>
      <c r="G1833" s="58" t="str">
        <f t="shared" si="190"/>
        <v>Men Senior</v>
      </c>
      <c r="H1833" s="58" t="str">
        <f t="shared" si="191"/>
        <v>Benguella</v>
      </c>
      <c r="I1833" s="92"/>
      <c r="J1833" s="92"/>
      <c r="K1833" s="92"/>
      <c r="L1833" s="91" t="str">
        <f t="shared" si="186"/>
        <v/>
      </c>
      <c r="M1833" s="91" t="str">
        <f t="shared" si="187"/>
        <v/>
      </c>
    </row>
    <row r="1834" spans="1:13" x14ac:dyDescent="0.2">
      <c r="A1834" s="60" t="s">
        <v>2045</v>
      </c>
      <c r="B1834" s="59">
        <v>44513</v>
      </c>
      <c r="C1834" s="60" t="s">
        <v>2046</v>
      </c>
      <c r="D1834" s="92" t="s">
        <v>634</v>
      </c>
      <c r="E1834" s="58" t="str">
        <f t="shared" si="188"/>
        <v>Hennie</v>
      </c>
      <c r="F1834" s="58" t="str">
        <f t="shared" si="189"/>
        <v>Cloete</v>
      </c>
      <c r="G1834" s="58" t="str">
        <f t="shared" si="190"/>
        <v>Men Grand Masters</v>
      </c>
      <c r="H1834" s="58" t="str">
        <f t="shared" si="191"/>
        <v>Benguella</v>
      </c>
      <c r="I1834" s="92"/>
      <c r="J1834" s="92"/>
      <c r="K1834" s="92"/>
      <c r="L1834" s="91" t="str">
        <f t="shared" si="186"/>
        <v/>
      </c>
      <c r="M1834" s="91" t="str">
        <f t="shared" si="187"/>
        <v/>
      </c>
    </row>
    <row r="1835" spans="1:13" x14ac:dyDescent="0.2">
      <c r="A1835" s="60" t="s">
        <v>2045</v>
      </c>
      <c r="B1835" s="59">
        <v>44513</v>
      </c>
      <c r="C1835" s="60" t="s">
        <v>2046</v>
      </c>
      <c r="D1835" s="92" t="s">
        <v>573</v>
      </c>
      <c r="E1835" s="58" t="str">
        <f t="shared" si="188"/>
        <v>Marina</v>
      </c>
      <c r="F1835" s="58" t="str">
        <f t="shared" si="189"/>
        <v>Kruger</v>
      </c>
      <c r="G1835" s="58" t="str">
        <f t="shared" si="190"/>
        <v>Ladies Master</v>
      </c>
      <c r="H1835" s="58" t="str">
        <f t="shared" si="191"/>
        <v>Benguella</v>
      </c>
      <c r="I1835" s="92"/>
      <c r="J1835" s="92"/>
      <c r="K1835" s="92"/>
      <c r="L1835" s="91" t="str">
        <f t="shared" si="186"/>
        <v/>
      </c>
      <c r="M1835" s="91" t="str">
        <f t="shared" si="187"/>
        <v/>
      </c>
    </row>
    <row r="1836" spans="1:13" x14ac:dyDescent="0.2">
      <c r="A1836" s="60" t="s">
        <v>2045</v>
      </c>
      <c r="B1836" s="59">
        <v>44513</v>
      </c>
      <c r="C1836" s="60" t="s">
        <v>2046</v>
      </c>
      <c r="D1836" s="92" t="s">
        <v>728</v>
      </c>
      <c r="E1836" s="58" t="str">
        <f t="shared" si="188"/>
        <v>Spyker</v>
      </c>
      <c r="F1836" s="58" t="str">
        <f t="shared" si="189"/>
        <v>Kruger</v>
      </c>
      <c r="G1836" s="58" t="str">
        <f t="shared" si="190"/>
        <v>Men Master</v>
      </c>
      <c r="H1836" s="58" t="str">
        <f t="shared" si="191"/>
        <v>Benguella</v>
      </c>
      <c r="I1836" s="92"/>
      <c r="J1836" s="92"/>
      <c r="K1836" s="92"/>
      <c r="L1836" s="91" t="str">
        <f t="shared" si="186"/>
        <v/>
      </c>
      <c r="M1836" s="91" t="str">
        <f t="shared" si="187"/>
        <v/>
      </c>
    </row>
    <row r="1837" spans="1:13" x14ac:dyDescent="0.2">
      <c r="A1837" s="60" t="s">
        <v>2045</v>
      </c>
      <c r="B1837" s="59">
        <v>44513</v>
      </c>
      <c r="C1837" s="60" t="s">
        <v>2046</v>
      </c>
      <c r="D1837" s="92" t="s">
        <v>1710</v>
      </c>
      <c r="E1837" s="58" t="str">
        <f t="shared" si="188"/>
        <v>Dries</v>
      </c>
      <c r="F1837" s="58" t="str">
        <f t="shared" si="189"/>
        <v>Van Zyl</v>
      </c>
      <c r="G1837" s="58" t="str">
        <f t="shared" si="190"/>
        <v>Men Senior</v>
      </c>
      <c r="H1837" s="58" t="str">
        <f t="shared" si="191"/>
        <v>Benguella</v>
      </c>
      <c r="I1837" s="92"/>
      <c r="J1837" s="92"/>
      <c r="K1837" s="92"/>
      <c r="L1837" s="91" t="str">
        <f t="shared" si="186"/>
        <v/>
      </c>
      <c r="M1837" s="91" t="str">
        <f t="shared" si="187"/>
        <v/>
      </c>
    </row>
    <row r="1838" spans="1:13" x14ac:dyDescent="0.2">
      <c r="A1838" s="60" t="s">
        <v>2045</v>
      </c>
      <c r="B1838" s="59">
        <v>44513</v>
      </c>
      <c r="C1838" s="60" t="s">
        <v>2046</v>
      </c>
      <c r="D1838" s="92" t="s">
        <v>715</v>
      </c>
      <c r="E1838" s="58" t="str">
        <f t="shared" si="188"/>
        <v>Loandro</v>
      </c>
      <c r="F1838" s="58" t="str">
        <f t="shared" si="189"/>
        <v>Steenkamp</v>
      </c>
      <c r="G1838" s="58" t="str">
        <f t="shared" si="190"/>
        <v>Men Master</v>
      </c>
      <c r="H1838" s="58" t="str">
        <f t="shared" si="191"/>
        <v>Benguella</v>
      </c>
      <c r="I1838" s="92" t="s">
        <v>19</v>
      </c>
      <c r="J1838" s="92"/>
      <c r="K1838" s="92">
        <v>41</v>
      </c>
      <c r="L1838" s="91">
        <f t="shared" si="186"/>
        <v>0.7</v>
      </c>
      <c r="M1838" s="91">
        <f t="shared" si="187"/>
        <v>0.7</v>
      </c>
    </row>
    <row r="1839" spans="1:13" x14ac:dyDescent="0.2">
      <c r="A1839" s="60" t="s">
        <v>2045</v>
      </c>
      <c r="B1839" s="59">
        <v>44513</v>
      </c>
      <c r="C1839" s="60" t="s">
        <v>2046</v>
      </c>
      <c r="D1839" s="92" t="s">
        <v>715</v>
      </c>
      <c r="E1839" s="58" t="str">
        <f t="shared" si="188"/>
        <v>Loandro</v>
      </c>
      <c r="F1839" s="58" t="str">
        <f t="shared" si="189"/>
        <v>Steenkamp</v>
      </c>
      <c r="G1839" s="58" t="str">
        <f t="shared" si="190"/>
        <v>Men Master</v>
      </c>
      <c r="H1839" s="58" t="str">
        <f t="shared" si="191"/>
        <v>Benguella</v>
      </c>
      <c r="I1839" s="92" t="s">
        <v>19</v>
      </c>
      <c r="J1839" s="92"/>
      <c r="K1839" s="92">
        <v>50</v>
      </c>
      <c r="L1839" s="91">
        <f t="shared" si="186"/>
        <v>1.3</v>
      </c>
      <c r="M1839" s="91">
        <f t="shared" si="187"/>
        <v>1.3</v>
      </c>
    </row>
    <row r="1840" spans="1:13" x14ac:dyDescent="0.2">
      <c r="A1840" s="60" t="s">
        <v>2045</v>
      </c>
      <c r="B1840" s="59">
        <v>44513</v>
      </c>
      <c r="C1840" s="60" t="s">
        <v>2046</v>
      </c>
      <c r="D1840" s="92" t="s">
        <v>715</v>
      </c>
      <c r="E1840" s="58" t="str">
        <f t="shared" si="188"/>
        <v>Loandro</v>
      </c>
      <c r="F1840" s="58" t="str">
        <f t="shared" si="189"/>
        <v>Steenkamp</v>
      </c>
      <c r="G1840" s="58" t="str">
        <f t="shared" si="190"/>
        <v>Men Master</v>
      </c>
      <c r="H1840" s="58" t="str">
        <f t="shared" si="191"/>
        <v>Benguella</v>
      </c>
      <c r="I1840" s="92"/>
      <c r="J1840" s="92" t="s">
        <v>20</v>
      </c>
      <c r="K1840" s="92">
        <v>76</v>
      </c>
      <c r="L1840" s="91">
        <f t="shared" si="186"/>
        <v>1.6</v>
      </c>
      <c r="M1840" s="91">
        <f t="shared" si="187"/>
        <v>1.6</v>
      </c>
    </row>
    <row r="1841" spans="1:13" x14ac:dyDescent="0.2">
      <c r="A1841" s="60" t="s">
        <v>2045</v>
      </c>
      <c r="B1841" s="59">
        <v>44513</v>
      </c>
      <c r="C1841" s="60" t="s">
        <v>2046</v>
      </c>
      <c r="D1841" s="92" t="s">
        <v>715</v>
      </c>
      <c r="E1841" s="58" t="str">
        <f t="shared" si="188"/>
        <v>Loandro</v>
      </c>
      <c r="F1841" s="58" t="str">
        <f t="shared" si="189"/>
        <v>Steenkamp</v>
      </c>
      <c r="G1841" s="58" t="str">
        <f t="shared" si="190"/>
        <v>Men Master</v>
      </c>
      <c r="H1841" s="58" t="str">
        <f t="shared" si="191"/>
        <v>Benguella</v>
      </c>
      <c r="I1841" s="92"/>
      <c r="J1841" s="92" t="s">
        <v>8</v>
      </c>
      <c r="K1841" s="92">
        <v>85</v>
      </c>
      <c r="L1841" s="91">
        <f t="shared" si="186"/>
        <v>4.9000000000000004</v>
      </c>
      <c r="M1841" s="91">
        <f t="shared" si="187"/>
        <v>4.9000000000000004</v>
      </c>
    </row>
    <row r="1842" spans="1:13" x14ac:dyDescent="0.2">
      <c r="A1842" s="60" t="s">
        <v>2045</v>
      </c>
      <c r="B1842" s="59">
        <v>44513</v>
      </c>
      <c r="C1842" s="60" t="s">
        <v>2046</v>
      </c>
      <c r="D1842" s="92" t="s">
        <v>1060</v>
      </c>
      <c r="E1842" s="58" t="str">
        <f t="shared" si="188"/>
        <v>Graham</v>
      </c>
      <c r="F1842" s="58" t="str">
        <f t="shared" si="189"/>
        <v>Gramovsky</v>
      </c>
      <c r="G1842" s="58" t="str">
        <f t="shared" si="190"/>
        <v>Men Veteran</v>
      </c>
      <c r="H1842" s="58" t="str">
        <f t="shared" si="191"/>
        <v>Benguella</v>
      </c>
      <c r="I1842" s="92"/>
      <c r="J1842" s="92" t="s">
        <v>1356</v>
      </c>
      <c r="K1842" s="92">
        <v>102</v>
      </c>
      <c r="L1842" s="91">
        <f t="shared" si="186"/>
        <v>4</v>
      </c>
      <c r="M1842" s="91">
        <f t="shared" si="187"/>
        <v>4</v>
      </c>
    </row>
    <row r="1843" spans="1:13" x14ac:dyDescent="0.2">
      <c r="A1843" s="60" t="s">
        <v>2045</v>
      </c>
      <c r="B1843" s="59">
        <v>44513</v>
      </c>
      <c r="C1843" s="60" t="s">
        <v>2046</v>
      </c>
      <c r="D1843" s="92" t="s">
        <v>719</v>
      </c>
      <c r="E1843" s="58" t="str">
        <f t="shared" si="188"/>
        <v>Nadia</v>
      </c>
      <c r="F1843" s="58" t="str">
        <f t="shared" si="189"/>
        <v>Steenkamp</v>
      </c>
      <c r="G1843" s="58" t="str">
        <f t="shared" si="190"/>
        <v>Ladies Veteran</v>
      </c>
      <c r="H1843" s="58" t="str">
        <f t="shared" si="191"/>
        <v>Benguella</v>
      </c>
      <c r="I1843" s="92"/>
      <c r="J1843" s="92" t="s">
        <v>1356</v>
      </c>
      <c r="K1843" s="92">
        <v>89</v>
      </c>
      <c r="L1843" s="91">
        <f t="shared" si="186"/>
        <v>2.5</v>
      </c>
      <c r="M1843" s="91">
        <f t="shared" si="187"/>
        <v>2.5</v>
      </c>
    </row>
    <row r="1844" spans="1:13" x14ac:dyDescent="0.2">
      <c r="A1844" s="60" t="s">
        <v>2045</v>
      </c>
      <c r="B1844" s="59">
        <v>44513</v>
      </c>
      <c r="C1844" s="60" t="s">
        <v>2046</v>
      </c>
      <c r="D1844" s="92" t="s">
        <v>1818</v>
      </c>
      <c r="E1844" s="58" t="str">
        <f t="shared" si="188"/>
        <v>Norman</v>
      </c>
      <c r="F1844" s="58" t="str">
        <f t="shared" si="189"/>
        <v>Campbell</v>
      </c>
      <c r="G1844" s="58" t="str">
        <f t="shared" si="190"/>
        <v>Men Senior</v>
      </c>
      <c r="H1844" s="58" t="str">
        <f t="shared" si="191"/>
        <v>Benguella</v>
      </c>
      <c r="I1844" s="92" t="s">
        <v>19</v>
      </c>
      <c r="J1844" s="92"/>
      <c r="K1844" s="92">
        <v>49</v>
      </c>
      <c r="L1844" s="91">
        <f t="shared" si="186"/>
        <v>1.2</v>
      </c>
      <c r="M1844" s="91">
        <f t="shared" si="187"/>
        <v>1.2</v>
      </c>
    </row>
    <row r="1845" spans="1:13" x14ac:dyDescent="0.2">
      <c r="A1845" s="60" t="s">
        <v>2045</v>
      </c>
      <c r="B1845" s="59">
        <v>44513</v>
      </c>
      <c r="C1845" s="60" t="s">
        <v>2046</v>
      </c>
      <c r="D1845" s="92" t="s">
        <v>1394</v>
      </c>
      <c r="E1845" s="58" t="str">
        <f t="shared" si="188"/>
        <v>Kurt</v>
      </c>
      <c r="F1845" s="58" t="str">
        <f t="shared" si="189"/>
        <v>Dobberstein</v>
      </c>
      <c r="G1845" s="58" t="str">
        <f t="shared" si="190"/>
        <v>Men Master</v>
      </c>
      <c r="H1845" s="58" t="str">
        <f t="shared" si="191"/>
        <v>Benguella</v>
      </c>
      <c r="I1845" s="92"/>
      <c r="J1845" s="92" t="s">
        <v>1356</v>
      </c>
      <c r="K1845" s="92">
        <v>73</v>
      </c>
      <c r="L1845" s="91">
        <f t="shared" si="186"/>
        <v>1.2</v>
      </c>
      <c r="M1845" s="91">
        <f t="shared" si="187"/>
        <v>1.2</v>
      </c>
    </row>
    <row r="1846" spans="1:13" x14ac:dyDescent="0.2">
      <c r="A1846" s="60" t="s">
        <v>2045</v>
      </c>
      <c r="B1846" s="59">
        <v>44513</v>
      </c>
      <c r="C1846" s="60" t="s">
        <v>2046</v>
      </c>
      <c r="D1846" s="92" t="s">
        <v>694</v>
      </c>
      <c r="E1846" s="58" t="str">
        <f t="shared" si="188"/>
        <v>Cecilia</v>
      </c>
      <c r="F1846" s="58" t="str">
        <f t="shared" si="189"/>
        <v>Brandt</v>
      </c>
      <c r="G1846" s="58" t="str">
        <f t="shared" si="190"/>
        <v>Ladies Senior</v>
      </c>
      <c r="H1846" s="58" t="str">
        <f t="shared" si="191"/>
        <v>Seagull Angling Club</v>
      </c>
      <c r="I1846" s="92" t="s">
        <v>9</v>
      </c>
      <c r="J1846" s="92"/>
      <c r="K1846" s="92">
        <v>31</v>
      </c>
      <c r="L1846" s="91">
        <f t="shared" si="186"/>
        <v>0.5</v>
      </c>
      <c r="M1846" s="91">
        <f t="shared" si="187"/>
        <v>0.5</v>
      </c>
    </row>
    <row r="1847" spans="1:13" x14ac:dyDescent="0.2">
      <c r="A1847" s="60" t="s">
        <v>2045</v>
      </c>
      <c r="B1847" s="59">
        <v>44513</v>
      </c>
      <c r="C1847" s="60" t="s">
        <v>2046</v>
      </c>
      <c r="D1847" s="92" t="s">
        <v>694</v>
      </c>
      <c r="E1847" s="58" t="str">
        <f t="shared" si="188"/>
        <v>Cecilia</v>
      </c>
      <c r="F1847" s="58" t="str">
        <f t="shared" si="189"/>
        <v>Brandt</v>
      </c>
      <c r="G1847" s="58" t="str">
        <f t="shared" si="190"/>
        <v>Ladies Senior</v>
      </c>
      <c r="H1847" s="58" t="str">
        <f t="shared" si="191"/>
        <v>Seagull Angling Club</v>
      </c>
      <c r="I1847" s="92" t="s">
        <v>9</v>
      </c>
      <c r="J1847" s="92"/>
      <c r="K1847" s="92">
        <v>30</v>
      </c>
      <c r="L1847" s="91">
        <f t="shared" si="186"/>
        <v>0.5</v>
      </c>
      <c r="M1847" s="91">
        <f t="shared" si="187"/>
        <v>0.5</v>
      </c>
    </row>
    <row r="1848" spans="1:13" x14ac:dyDescent="0.2">
      <c r="A1848" s="60" t="s">
        <v>2045</v>
      </c>
      <c r="B1848" s="59">
        <v>44513</v>
      </c>
      <c r="C1848" s="60" t="s">
        <v>2046</v>
      </c>
      <c r="D1848" s="92" t="s">
        <v>1704</v>
      </c>
      <c r="E1848" s="58" t="str">
        <f t="shared" si="188"/>
        <v>Ivan</v>
      </c>
      <c r="F1848" s="58" t="str">
        <f t="shared" si="189"/>
        <v>Kotze</v>
      </c>
      <c r="G1848" s="58" t="str">
        <f t="shared" si="190"/>
        <v>Men Senior</v>
      </c>
      <c r="H1848" s="58" t="str">
        <f t="shared" si="191"/>
        <v>Seagull Angling Club</v>
      </c>
      <c r="I1848" s="92" t="s">
        <v>9</v>
      </c>
      <c r="J1848" s="92"/>
      <c r="K1848" s="92">
        <v>33</v>
      </c>
      <c r="L1848" s="91">
        <f t="shared" ref="L1848:L1892" si="192">IF(K1848="","",IF(I1848="",ROUND(HLOOKUP(J1848,kgList,K1848,FALSE),1),ROUND(HLOOKUP(I1848,kgList,K1848,FALSE),1)))</f>
        <v>0.7</v>
      </c>
      <c r="M1848" s="91">
        <f t="shared" ref="M1848:M1892" si="193">IF(L1848="","",IF(COUNTA(I1848:J1848)&gt;1,"Edible or Inedible",IF(COUNTA(I1848)=1,L1848*1,IF(COUNTA(J1848)=1,L1848*1,"ERROR"))))</f>
        <v>0.7</v>
      </c>
    </row>
    <row r="1849" spans="1:13" x14ac:dyDescent="0.2">
      <c r="A1849" s="60" t="s">
        <v>2045</v>
      </c>
      <c r="B1849" s="59">
        <v>44513</v>
      </c>
      <c r="C1849" s="60" t="s">
        <v>2046</v>
      </c>
      <c r="D1849" s="92" t="s">
        <v>1554</v>
      </c>
      <c r="E1849" s="58" t="str">
        <f t="shared" si="188"/>
        <v>Jaco</v>
      </c>
      <c r="F1849" s="58" t="str">
        <f t="shared" si="189"/>
        <v>Wiese</v>
      </c>
      <c r="G1849" s="58" t="str">
        <f t="shared" si="190"/>
        <v>Men Senior</v>
      </c>
      <c r="H1849" s="58" t="str">
        <f t="shared" si="191"/>
        <v>Seagull Angling Club</v>
      </c>
      <c r="I1849" s="92" t="s">
        <v>9</v>
      </c>
      <c r="J1849" s="92"/>
      <c r="K1849" s="92">
        <v>30</v>
      </c>
      <c r="L1849" s="91">
        <f t="shared" si="192"/>
        <v>0.5</v>
      </c>
      <c r="M1849" s="91">
        <f t="shared" si="193"/>
        <v>0.5</v>
      </c>
    </row>
    <row r="1850" spans="1:13" x14ac:dyDescent="0.2">
      <c r="A1850" s="60" t="s">
        <v>2045</v>
      </c>
      <c r="B1850" s="59">
        <v>44513</v>
      </c>
      <c r="C1850" s="60" t="s">
        <v>2046</v>
      </c>
      <c r="D1850" s="92" t="s">
        <v>935</v>
      </c>
      <c r="E1850" s="58" t="str">
        <f t="shared" ref="E1850:E1894" si="194">IF(D1850="","",VLOOKUP(D1850,Master,3,FALSE))</f>
        <v>Martin</v>
      </c>
      <c r="F1850" s="58" t="str">
        <f t="shared" ref="F1850:F1894" si="195">IF(D1850="","",VLOOKUP(D1850,Master,4,FALSE))</f>
        <v>Gouws</v>
      </c>
      <c r="G1850" s="58" t="str">
        <f t="shared" ref="G1850:G1894" si="196">IF(D1850="","",VLOOKUP(D1850,Master,5,FALSE))</f>
        <v>Men Senior</v>
      </c>
      <c r="H1850" s="58" t="str">
        <f t="shared" ref="H1850:H1894" si="197">IF(D1850="","",VLOOKUP(D1850,Master,2,FALSE))</f>
        <v>Seagull Angling Club</v>
      </c>
      <c r="I1850" s="92" t="s">
        <v>19</v>
      </c>
      <c r="J1850" s="92"/>
      <c r="K1850" s="92">
        <v>44</v>
      </c>
      <c r="L1850" s="91">
        <f t="shared" si="192"/>
        <v>0.9</v>
      </c>
      <c r="M1850" s="91">
        <f t="shared" si="193"/>
        <v>0.9</v>
      </c>
    </row>
    <row r="1851" spans="1:13" x14ac:dyDescent="0.2">
      <c r="A1851" s="60" t="s">
        <v>2045</v>
      </c>
      <c r="B1851" s="59">
        <v>44513</v>
      </c>
      <c r="C1851" s="60" t="s">
        <v>2046</v>
      </c>
      <c r="D1851" s="92" t="s">
        <v>935</v>
      </c>
      <c r="E1851" s="58" t="str">
        <f t="shared" si="194"/>
        <v>Martin</v>
      </c>
      <c r="F1851" s="58" t="str">
        <f t="shared" si="195"/>
        <v>Gouws</v>
      </c>
      <c r="G1851" s="58" t="str">
        <f t="shared" si="196"/>
        <v>Men Senior</v>
      </c>
      <c r="H1851" s="58" t="str">
        <f t="shared" si="197"/>
        <v>Seagull Angling Club</v>
      </c>
      <c r="I1851" s="92" t="s">
        <v>19</v>
      </c>
      <c r="J1851" s="92"/>
      <c r="K1851" s="92">
        <v>47</v>
      </c>
      <c r="L1851" s="91">
        <f t="shared" si="192"/>
        <v>1.1000000000000001</v>
      </c>
      <c r="M1851" s="91">
        <f t="shared" si="193"/>
        <v>1.1000000000000001</v>
      </c>
    </row>
    <row r="1852" spans="1:13" x14ac:dyDescent="0.2">
      <c r="A1852" s="60" t="s">
        <v>2045</v>
      </c>
      <c r="B1852" s="59">
        <v>44513</v>
      </c>
      <c r="C1852" s="60" t="s">
        <v>2046</v>
      </c>
      <c r="D1852" s="92" t="s">
        <v>550</v>
      </c>
      <c r="E1852" s="58" t="str">
        <f t="shared" si="194"/>
        <v>Sean</v>
      </c>
      <c r="F1852" s="58" t="str">
        <f t="shared" si="195"/>
        <v>Van Den Heuvel</v>
      </c>
      <c r="G1852" s="58" t="str">
        <f t="shared" si="196"/>
        <v>Men Veteran</v>
      </c>
      <c r="H1852" s="58" t="str">
        <f t="shared" si="197"/>
        <v>Seagull Angling Club</v>
      </c>
      <c r="I1852" s="92"/>
      <c r="J1852" s="92"/>
      <c r="K1852" s="92"/>
      <c r="L1852" s="91" t="str">
        <f t="shared" si="192"/>
        <v/>
      </c>
      <c r="M1852" s="91" t="str">
        <f t="shared" si="193"/>
        <v/>
      </c>
    </row>
    <row r="1853" spans="1:13" x14ac:dyDescent="0.2">
      <c r="A1853" s="60" t="s">
        <v>2045</v>
      </c>
      <c r="B1853" s="59">
        <v>44513</v>
      </c>
      <c r="C1853" s="60" t="s">
        <v>2046</v>
      </c>
      <c r="D1853" s="92" t="s">
        <v>986</v>
      </c>
      <c r="E1853" s="58" t="str">
        <f t="shared" si="194"/>
        <v>Hannes</v>
      </c>
      <c r="F1853" s="58" t="str">
        <f t="shared" si="195"/>
        <v>Swartz</v>
      </c>
      <c r="G1853" s="58" t="str">
        <f t="shared" si="196"/>
        <v>Men Veteran</v>
      </c>
      <c r="H1853" s="58" t="str">
        <f t="shared" si="197"/>
        <v>Seagull Angling Club</v>
      </c>
      <c r="I1853" s="92"/>
      <c r="J1853" s="92"/>
      <c r="K1853" s="92"/>
      <c r="L1853" s="91" t="str">
        <f t="shared" si="192"/>
        <v/>
      </c>
      <c r="M1853" s="91" t="str">
        <f t="shared" si="193"/>
        <v/>
      </c>
    </row>
    <row r="1854" spans="1:13" x14ac:dyDescent="0.2">
      <c r="A1854" s="60" t="s">
        <v>2045</v>
      </c>
      <c r="B1854" s="59">
        <v>44513</v>
      </c>
      <c r="C1854" s="60" t="s">
        <v>2046</v>
      </c>
      <c r="D1854" s="92" t="s">
        <v>797</v>
      </c>
      <c r="E1854" s="58" t="str">
        <f t="shared" si="194"/>
        <v>Danie</v>
      </c>
      <c r="F1854" s="58" t="str">
        <f t="shared" si="195"/>
        <v>Smith</v>
      </c>
      <c r="G1854" s="58" t="str">
        <f t="shared" si="196"/>
        <v>Men Veteran</v>
      </c>
      <c r="H1854" s="58" t="str">
        <f t="shared" si="197"/>
        <v>Seagull Angling Club</v>
      </c>
      <c r="I1854" s="92" t="s">
        <v>9</v>
      </c>
      <c r="J1854" s="92"/>
      <c r="K1854" s="92">
        <v>33</v>
      </c>
      <c r="L1854" s="91">
        <f t="shared" si="192"/>
        <v>0.7</v>
      </c>
      <c r="M1854" s="91">
        <f t="shared" si="193"/>
        <v>0.7</v>
      </c>
    </row>
    <row r="1855" spans="1:13" x14ac:dyDescent="0.2">
      <c r="A1855" s="60" t="s">
        <v>2045</v>
      </c>
      <c r="B1855" s="59">
        <v>44513</v>
      </c>
      <c r="C1855" s="60" t="s">
        <v>2046</v>
      </c>
      <c r="D1855" s="92" t="s">
        <v>601</v>
      </c>
      <c r="E1855" s="58" t="str">
        <f t="shared" si="194"/>
        <v>Tertius</v>
      </c>
      <c r="F1855" s="58" t="str">
        <f t="shared" si="195"/>
        <v>Potgieter</v>
      </c>
      <c r="G1855" s="58" t="str">
        <f t="shared" si="196"/>
        <v>Men Senior</v>
      </c>
      <c r="H1855" s="58" t="str">
        <f t="shared" si="197"/>
        <v>Seagull Angling Club</v>
      </c>
      <c r="I1855" s="92"/>
      <c r="J1855" s="92" t="s">
        <v>1356</v>
      </c>
      <c r="K1855" s="92">
        <v>79</v>
      </c>
      <c r="L1855" s="91">
        <f t="shared" si="192"/>
        <v>1.6</v>
      </c>
      <c r="M1855" s="91">
        <f t="shared" si="193"/>
        <v>1.6</v>
      </c>
    </row>
    <row r="1856" spans="1:13" x14ac:dyDescent="0.2">
      <c r="A1856" s="60" t="s">
        <v>2045</v>
      </c>
      <c r="B1856" s="59">
        <v>44513</v>
      </c>
      <c r="C1856" s="60" t="s">
        <v>2046</v>
      </c>
      <c r="D1856" s="92" t="s">
        <v>652</v>
      </c>
      <c r="E1856" s="58" t="str">
        <f t="shared" si="194"/>
        <v>Steve</v>
      </c>
      <c r="F1856" s="58" t="str">
        <f t="shared" si="195"/>
        <v>Mertens</v>
      </c>
      <c r="G1856" s="58" t="str">
        <f t="shared" si="196"/>
        <v>Men Master</v>
      </c>
      <c r="H1856" s="58" t="str">
        <f t="shared" si="197"/>
        <v>XSeagull Angling Club</v>
      </c>
      <c r="I1856" s="92"/>
      <c r="J1856" s="92" t="s">
        <v>1333</v>
      </c>
      <c r="K1856" s="92">
        <v>70</v>
      </c>
      <c r="L1856" s="91">
        <f t="shared" si="192"/>
        <v>6.2</v>
      </c>
      <c r="M1856" s="91">
        <f t="shared" si="193"/>
        <v>6.2</v>
      </c>
    </row>
    <row r="1857" spans="1:13" x14ac:dyDescent="0.2">
      <c r="A1857" s="60" t="s">
        <v>2045</v>
      </c>
      <c r="B1857" s="59">
        <v>44513</v>
      </c>
      <c r="C1857" s="60" t="s">
        <v>2046</v>
      </c>
      <c r="D1857" s="92" t="s">
        <v>532</v>
      </c>
      <c r="E1857" s="58" t="str">
        <f t="shared" si="194"/>
        <v>Jaco</v>
      </c>
      <c r="F1857" s="58" t="str">
        <f t="shared" si="195"/>
        <v>Mertens</v>
      </c>
      <c r="G1857" s="58" t="str">
        <f t="shared" si="196"/>
        <v>Men Senior</v>
      </c>
      <c r="H1857" s="58" t="str">
        <f t="shared" si="197"/>
        <v>Seagull Angling Club</v>
      </c>
      <c r="I1857" s="92"/>
      <c r="J1857" s="92" t="s">
        <v>1355</v>
      </c>
      <c r="K1857" s="92">
        <v>145</v>
      </c>
      <c r="L1857" s="91">
        <f t="shared" si="192"/>
        <v>15.5</v>
      </c>
      <c r="M1857" s="91">
        <f t="shared" si="193"/>
        <v>15.5</v>
      </c>
    </row>
    <row r="1858" spans="1:13" x14ac:dyDescent="0.2">
      <c r="A1858" s="60" t="s">
        <v>2045</v>
      </c>
      <c r="B1858" s="59">
        <v>44513</v>
      </c>
      <c r="C1858" s="60" t="s">
        <v>2046</v>
      </c>
      <c r="D1858" s="92" t="s">
        <v>532</v>
      </c>
      <c r="E1858" s="58" t="str">
        <f t="shared" si="194"/>
        <v>Jaco</v>
      </c>
      <c r="F1858" s="58" t="str">
        <f t="shared" si="195"/>
        <v>Mertens</v>
      </c>
      <c r="G1858" s="58" t="str">
        <f t="shared" si="196"/>
        <v>Men Senior</v>
      </c>
      <c r="H1858" s="58" t="str">
        <f t="shared" si="197"/>
        <v>Seagull Angling Club</v>
      </c>
      <c r="I1858" s="92"/>
      <c r="J1858" s="92" t="s">
        <v>20</v>
      </c>
      <c r="K1858" s="92">
        <v>100</v>
      </c>
      <c r="L1858" s="91">
        <f t="shared" si="192"/>
        <v>3.7</v>
      </c>
      <c r="M1858" s="91">
        <f t="shared" si="193"/>
        <v>3.7</v>
      </c>
    </row>
    <row r="1859" spans="1:13" x14ac:dyDescent="0.2">
      <c r="A1859" s="60" t="s">
        <v>2045</v>
      </c>
      <c r="B1859" s="59">
        <v>44513</v>
      </c>
      <c r="C1859" s="60" t="s">
        <v>2046</v>
      </c>
      <c r="D1859" s="92" t="s">
        <v>1303</v>
      </c>
      <c r="E1859" s="58" t="str">
        <f t="shared" si="194"/>
        <v>Lian</v>
      </c>
      <c r="F1859" s="58" t="str">
        <f t="shared" si="195"/>
        <v>De Jager</v>
      </c>
      <c r="G1859" s="58" t="str">
        <f t="shared" si="196"/>
        <v>Men Senior</v>
      </c>
      <c r="H1859" s="58" t="str">
        <f t="shared" si="197"/>
        <v>Seagull Angling Club</v>
      </c>
      <c r="I1859" s="92" t="s">
        <v>9</v>
      </c>
      <c r="J1859" s="92"/>
      <c r="K1859" s="92">
        <v>34</v>
      </c>
      <c r="L1859" s="91">
        <f t="shared" si="192"/>
        <v>0.7</v>
      </c>
      <c r="M1859" s="91">
        <f t="shared" si="193"/>
        <v>0.7</v>
      </c>
    </row>
    <row r="1860" spans="1:13" x14ac:dyDescent="0.2">
      <c r="A1860" s="60" t="s">
        <v>2045</v>
      </c>
      <c r="B1860" s="59">
        <v>44513</v>
      </c>
      <c r="C1860" s="60" t="s">
        <v>2046</v>
      </c>
      <c r="D1860" s="92" t="s">
        <v>1553</v>
      </c>
      <c r="E1860" s="58" t="str">
        <f t="shared" si="194"/>
        <v>Gerhard</v>
      </c>
      <c r="F1860" s="58" t="str">
        <f t="shared" si="195"/>
        <v>Van Niekerk</v>
      </c>
      <c r="G1860" s="58" t="str">
        <f t="shared" si="196"/>
        <v>Men Senior</v>
      </c>
      <c r="H1860" s="58" t="str">
        <f t="shared" si="197"/>
        <v>Seagull Angling Club</v>
      </c>
      <c r="I1860" s="92"/>
      <c r="J1860" s="92"/>
      <c r="K1860" s="92"/>
      <c r="L1860" s="91" t="str">
        <f t="shared" si="192"/>
        <v/>
      </c>
      <c r="M1860" s="91" t="str">
        <f t="shared" si="193"/>
        <v/>
      </c>
    </row>
    <row r="1861" spans="1:13" x14ac:dyDescent="0.2">
      <c r="A1861" s="60" t="s">
        <v>2045</v>
      </c>
      <c r="B1861" s="59">
        <v>44513</v>
      </c>
      <c r="C1861" s="60" t="s">
        <v>2046</v>
      </c>
      <c r="D1861" s="92" t="s">
        <v>1226</v>
      </c>
      <c r="E1861" s="58" t="str">
        <f t="shared" si="194"/>
        <v>Lourens</v>
      </c>
      <c r="F1861" s="58" t="str">
        <f t="shared" si="195"/>
        <v>Fourie</v>
      </c>
      <c r="G1861" s="58" t="str">
        <f t="shared" si="196"/>
        <v>Men Master</v>
      </c>
      <c r="H1861" s="58" t="str">
        <f t="shared" si="197"/>
        <v>Henties Bay</v>
      </c>
      <c r="I1861" s="92"/>
      <c r="J1861" s="92" t="s">
        <v>1355</v>
      </c>
      <c r="K1861" s="92">
        <v>123</v>
      </c>
      <c r="L1861" s="91">
        <f t="shared" si="192"/>
        <v>8.8000000000000007</v>
      </c>
      <c r="M1861" s="91">
        <f t="shared" si="193"/>
        <v>8.8000000000000007</v>
      </c>
    </row>
    <row r="1862" spans="1:13" x14ac:dyDescent="0.2">
      <c r="A1862" s="60" t="s">
        <v>2045</v>
      </c>
      <c r="B1862" s="59">
        <v>44513</v>
      </c>
      <c r="C1862" s="60" t="s">
        <v>2046</v>
      </c>
      <c r="D1862" s="92" t="s">
        <v>1226</v>
      </c>
      <c r="E1862" s="58" t="str">
        <f t="shared" si="194"/>
        <v>Lourens</v>
      </c>
      <c r="F1862" s="58" t="str">
        <f t="shared" si="195"/>
        <v>Fourie</v>
      </c>
      <c r="G1862" s="58" t="str">
        <f t="shared" si="196"/>
        <v>Men Master</v>
      </c>
      <c r="H1862" s="58" t="str">
        <f t="shared" si="197"/>
        <v>Henties Bay</v>
      </c>
      <c r="I1862" s="92"/>
      <c r="J1862" s="92" t="s">
        <v>1355</v>
      </c>
      <c r="K1862" s="92">
        <v>152</v>
      </c>
      <c r="L1862" s="91">
        <f t="shared" si="192"/>
        <v>18.2</v>
      </c>
      <c r="M1862" s="91">
        <f t="shared" si="193"/>
        <v>18.2</v>
      </c>
    </row>
    <row r="1863" spans="1:13" x14ac:dyDescent="0.2">
      <c r="A1863" s="60" t="s">
        <v>2045</v>
      </c>
      <c r="B1863" s="59">
        <v>44513</v>
      </c>
      <c r="C1863" s="60" t="s">
        <v>2046</v>
      </c>
      <c r="D1863" s="92" t="s">
        <v>1226</v>
      </c>
      <c r="E1863" s="58" t="str">
        <f t="shared" si="194"/>
        <v>Lourens</v>
      </c>
      <c r="F1863" s="58" t="str">
        <f t="shared" si="195"/>
        <v>Fourie</v>
      </c>
      <c r="G1863" s="58" t="str">
        <f t="shared" si="196"/>
        <v>Men Master</v>
      </c>
      <c r="H1863" s="58" t="str">
        <f t="shared" si="197"/>
        <v>Henties Bay</v>
      </c>
      <c r="I1863" s="92"/>
      <c r="J1863" s="92" t="s">
        <v>1355</v>
      </c>
      <c r="K1863" s="92">
        <v>105</v>
      </c>
      <c r="L1863" s="91">
        <f t="shared" si="192"/>
        <v>5.0999999999999996</v>
      </c>
      <c r="M1863" s="91">
        <f t="shared" si="193"/>
        <v>5.0999999999999996</v>
      </c>
    </row>
    <row r="1864" spans="1:13" x14ac:dyDescent="0.2">
      <c r="A1864" s="60" t="s">
        <v>2045</v>
      </c>
      <c r="B1864" s="59">
        <v>44513</v>
      </c>
      <c r="C1864" s="60" t="s">
        <v>2046</v>
      </c>
      <c r="D1864" s="92" t="s">
        <v>1521</v>
      </c>
      <c r="E1864" s="58" t="str">
        <f t="shared" si="194"/>
        <v>Tiaan</v>
      </c>
      <c r="F1864" s="58" t="str">
        <f t="shared" si="195"/>
        <v>Fourie</v>
      </c>
      <c r="G1864" s="58" t="str">
        <f t="shared" si="196"/>
        <v>Men Senior</v>
      </c>
      <c r="H1864" s="58" t="str">
        <f t="shared" si="197"/>
        <v>Henties Bay</v>
      </c>
      <c r="I1864" s="92"/>
      <c r="J1864" s="92"/>
      <c r="K1864" s="92"/>
      <c r="L1864" s="91" t="str">
        <f t="shared" si="192"/>
        <v/>
      </c>
      <c r="M1864" s="91" t="str">
        <f t="shared" si="193"/>
        <v/>
      </c>
    </row>
    <row r="1865" spans="1:13" x14ac:dyDescent="0.2">
      <c r="A1865" s="60" t="s">
        <v>2045</v>
      </c>
      <c r="B1865" s="59">
        <v>44513</v>
      </c>
      <c r="C1865" s="60" t="s">
        <v>2046</v>
      </c>
      <c r="D1865" s="92" t="s">
        <v>809</v>
      </c>
      <c r="E1865" s="58" t="str">
        <f t="shared" si="194"/>
        <v>Kobus</v>
      </c>
      <c r="F1865" s="58" t="str">
        <f t="shared" si="195"/>
        <v>Mostert</v>
      </c>
      <c r="G1865" s="58" t="str">
        <f t="shared" si="196"/>
        <v>Men Senior</v>
      </c>
      <c r="H1865" s="58" t="str">
        <f t="shared" si="197"/>
        <v>Henties Bay</v>
      </c>
      <c r="I1865" s="92"/>
      <c r="J1865" s="92" t="s">
        <v>1355</v>
      </c>
      <c r="K1865" s="92">
        <v>153</v>
      </c>
      <c r="L1865" s="91">
        <f t="shared" si="192"/>
        <v>18.600000000000001</v>
      </c>
      <c r="M1865" s="91">
        <f t="shared" si="193"/>
        <v>18.600000000000001</v>
      </c>
    </row>
    <row r="1866" spans="1:13" x14ac:dyDescent="0.2">
      <c r="A1866" s="60" t="s">
        <v>2045</v>
      </c>
      <c r="B1866" s="59">
        <v>44513</v>
      </c>
      <c r="C1866" s="60" t="s">
        <v>2046</v>
      </c>
      <c r="D1866" s="92" t="s">
        <v>809</v>
      </c>
      <c r="E1866" s="58" t="str">
        <f t="shared" si="194"/>
        <v>Kobus</v>
      </c>
      <c r="F1866" s="58" t="str">
        <f t="shared" si="195"/>
        <v>Mostert</v>
      </c>
      <c r="G1866" s="58" t="str">
        <f t="shared" si="196"/>
        <v>Men Senior</v>
      </c>
      <c r="H1866" s="58" t="str">
        <f t="shared" si="197"/>
        <v>Henties Bay</v>
      </c>
      <c r="I1866" s="92"/>
      <c r="J1866" s="92" t="s">
        <v>1355</v>
      </c>
      <c r="K1866" s="92">
        <v>102</v>
      </c>
      <c r="L1866" s="91">
        <f t="shared" si="192"/>
        <v>4.5999999999999996</v>
      </c>
      <c r="M1866" s="91">
        <f t="shared" si="193"/>
        <v>4.5999999999999996</v>
      </c>
    </row>
    <row r="1867" spans="1:13" x14ac:dyDescent="0.2">
      <c r="A1867" s="60" t="s">
        <v>2045</v>
      </c>
      <c r="B1867" s="59">
        <v>44513</v>
      </c>
      <c r="C1867" s="60" t="s">
        <v>2046</v>
      </c>
      <c r="D1867" s="92" t="s">
        <v>623</v>
      </c>
      <c r="E1867" s="58" t="str">
        <f t="shared" si="194"/>
        <v>Veronica</v>
      </c>
      <c r="F1867" s="58" t="str">
        <f t="shared" si="195"/>
        <v>Nel</v>
      </c>
      <c r="G1867" s="58" t="str">
        <f t="shared" si="196"/>
        <v>Ladies Master</v>
      </c>
      <c r="H1867" s="58" t="str">
        <f t="shared" si="197"/>
        <v>Henties Bay</v>
      </c>
      <c r="I1867" s="92"/>
      <c r="J1867" s="92"/>
      <c r="K1867" s="92"/>
      <c r="L1867" s="91" t="str">
        <f t="shared" si="192"/>
        <v/>
      </c>
      <c r="M1867" s="91" t="str">
        <f t="shared" si="193"/>
        <v/>
      </c>
    </row>
    <row r="1868" spans="1:13" x14ac:dyDescent="0.2">
      <c r="A1868" s="60" t="s">
        <v>2045</v>
      </c>
      <c r="B1868" s="59">
        <v>44513</v>
      </c>
      <c r="C1868" s="60" t="s">
        <v>2046</v>
      </c>
      <c r="D1868" s="92" t="s">
        <v>533</v>
      </c>
      <c r="E1868" s="58" t="str">
        <f t="shared" si="194"/>
        <v>Kobus</v>
      </c>
      <c r="F1868" s="58" t="str">
        <f t="shared" si="195"/>
        <v>Nel</v>
      </c>
      <c r="G1868" s="58" t="str">
        <f t="shared" si="196"/>
        <v>Men Master</v>
      </c>
      <c r="H1868" s="58" t="str">
        <f t="shared" si="197"/>
        <v>Henties Bay</v>
      </c>
      <c r="I1868" s="92"/>
      <c r="J1868" s="92"/>
      <c r="K1868" s="92"/>
      <c r="L1868" s="91" t="str">
        <f t="shared" si="192"/>
        <v/>
      </c>
      <c r="M1868" s="91" t="str">
        <f t="shared" si="193"/>
        <v/>
      </c>
    </row>
    <row r="1869" spans="1:13" x14ac:dyDescent="0.2">
      <c r="A1869" s="60" t="s">
        <v>2045</v>
      </c>
      <c r="B1869" s="59">
        <v>44513</v>
      </c>
      <c r="C1869" s="60" t="s">
        <v>2046</v>
      </c>
      <c r="D1869" s="92" t="s">
        <v>768</v>
      </c>
      <c r="E1869" s="58" t="str">
        <f t="shared" si="194"/>
        <v>Heinz</v>
      </c>
      <c r="F1869" s="58" t="str">
        <f t="shared" si="195"/>
        <v>Bresele</v>
      </c>
      <c r="G1869" s="58" t="str">
        <f t="shared" si="196"/>
        <v>Men Grand Masters</v>
      </c>
      <c r="H1869" s="58" t="str">
        <f t="shared" si="197"/>
        <v>Atlantic Angling Club</v>
      </c>
      <c r="I1869" s="92"/>
      <c r="J1869" s="92"/>
      <c r="K1869" s="92"/>
      <c r="L1869" s="91" t="str">
        <f t="shared" si="192"/>
        <v/>
      </c>
      <c r="M1869" s="91" t="str">
        <f t="shared" si="193"/>
        <v/>
      </c>
    </row>
    <row r="1870" spans="1:13" x14ac:dyDescent="0.2">
      <c r="A1870" s="60" t="s">
        <v>2045</v>
      </c>
      <c r="B1870" s="59">
        <v>44513</v>
      </c>
      <c r="C1870" s="60" t="s">
        <v>2046</v>
      </c>
      <c r="D1870" s="92" t="s">
        <v>595</v>
      </c>
      <c r="E1870" s="58" t="str">
        <f t="shared" si="194"/>
        <v>Simen</v>
      </c>
      <c r="F1870" s="58" t="str">
        <f t="shared" si="195"/>
        <v>Andersen</v>
      </c>
      <c r="G1870" s="58" t="str">
        <f t="shared" si="196"/>
        <v>Men Master</v>
      </c>
      <c r="H1870" s="58" t="str">
        <f t="shared" si="197"/>
        <v>Henties Bay</v>
      </c>
      <c r="I1870" s="92"/>
      <c r="J1870" s="92" t="s">
        <v>1356</v>
      </c>
      <c r="K1870" s="92">
        <v>72</v>
      </c>
      <c r="L1870" s="91">
        <f t="shared" si="192"/>
        <v>1.2</v>
      </c>
      <c r="M1870" s="91">
        <f t="shared" si="193"/>
        <v>1.2</v>
      </c>
    </row>
    <row r="1871" spans="1:13" x14ac:dyDescent="0.2">
      <c r="A1871" s="60" t="s">
        <v>2045</v>
      </c>
      <c r="B1871" s="59">
        <v>44513</v>
      </c>
      <c r="C1871" s="60" t="s">
        <v>2046</v>
      </c>
      <c r="D1871" s="92" t="s">
        <v>614</v>
      </c>
      <c r="E1871" s="58" t="str">
        <f t="shared" si="194"/>
        <v>Michele</v>
      </c>
      <c r="F1871" s="58" t="str">
        <f t="shared" si="195"/>
        <v>Andersen</v>
      </c>
      <c r="G1871" s="58" t="str">
        <f t="shared" si="196"/>
        <v>Ladies Grand Masters</v>
      </c>
      <c r="H1871" s="58" t="str">
        <f t="shared" si="197"/>
        <v>Henties Bay</v>
      </c>
      <c r="I1871" s="92"/>
      <c r="J1871" s="92"/>
      <c r="K1871" s="92"/>
      <c r="L1871" s="91" t="str">
        <f t="shared" si="192"/>
        <v/>
      </c>
      <c r="M1871" s="91" t="str">
        <f t="shared" si="193"/>
        <v/>
      </c>
    </row>
    <row r="1872" spans="1:13" x14ac:dyDescent="0.2">
      <c r="A1872" s="60" t="s">
        <v>2045</v>
      </c>
      <c r="B1872" s="59">
        <v>44513</v>
      </c>
      <c r="C1872" s="60" t="s">
        <v>2046</v>
      </c>
      <c r="D1872" s="92" t="s">
        <v>1445</v>
      </c>
      <c r="E1872" s="58" t="str">
        <f t="shared" si="194"/>
        <v>Nadine</v>
      </c>
      <c r="F1872" s="58" t="str">
        <f t="shared" si="195"/>
        <v>Downing</v>
      </c>
      <c r="G1872" s="58" t="str">
        <f t="shared" si="196"/>
        <v>Ladies Veteran</v>
      </c>
      <c r="H1872" s="58" t="str">
        <f t="shared" si="197"/>
        <v>Henties Bay</v>
      </c>
      <c r="I1872" s="92"/>
      <c r="J1872" s="92"/>
      <c r="K1872" s="92"/>
      <c r="L1872" s="91" t="str">
        <f t="shared" si="192"/>
        <v/>
      </c>
      <c r="M1872" s="91" t="str">
        <f t="shared" si="193"/>
        <v/>
      </c>
    </row>
    <row r="1873" spans="1:13" x14ac:dyDescent="0.2">
      <c r="A1873" s="60" t="s">
        <v>2045</v>
      </c>
      <c r="B1873" s="59">
        <v>44513</v>
      </c>
      <c r="C1873" s="60" t="s">
        <v>2046</v>
      </c>
      <c r="D1873" s="92" t="s">
        <v>1472</v>
      </c>
      <c r="E1873" s="58" t="str">
        <f t="shared" si="194"/>
        <v>Jacomien</v>
      </c>
      <c r="F1873" s="58" t="str">
        <f t="shared" si="195"/>
        <v>Heath</v>
      </c>
      <c r="G1873" s="58" t="str">
        <f t="shared" si="196"/>
        <v>Ladies Senior</v>
      </c>
      <c r="H1873" s="58" t="str">
        <f t="shared" si="197"/>
        <v>Henties Bay</v>
      </c>
      <c r="I1873" s="92"/>
      <c r="J1873" s="92"/>
      <c r="K1873" s="92"/>
      <c r="L1873" s="91" t="str">
        <f t="shared" si="192"/>
        <v/>
      </c>
      <c r="M1873" s="91" t="str">
        <f t="shared" si="193"/>
        <v/>
      </c>
    </row>
    <row r="1874" spans="1:13" x14ac:dyDescent="0.2">
      <c r="A1874" s="60" t="s">
        <v>2045</v>
      </c>
      <c r="B1874" s="59">
        <v>44513</v>
      </c>
      <c r="C1874" s="60" t="s">
        <v>2046</v>
      </c>
      <c r="D1874" s="92" t="s">
        <v>1652</v>
      </c>
      <c r="E1874" s="58" t="str">
        <f t="shared" si="194"/>
        <v>Sven</v>
      </c>
      <c r="F1874" s="58" t="str">
        <f t="shared" si="195"/>
        <v>Welzig</v>
      </c>
      <c r="G1874" s="58" t="str">
        <f t="shared" si="196"/>
        <v>Men U/21</v>
      </c>
      <c r="H1874" s="58" t="str">
        <f t="shared" si="197"/>
        <v>Atlantic Angling Club</v>
      </c>
      <c r="I1874" s="92"/>
      <c r="J1874" s="92" t="s">
        <v>1355</v>
      </c>
      <c r="K1874" s="92">
        <v>79</v>
      </c>
      <c r="L1874" s="91">
        <f t="shared" si="192"/>
        <v>1.9</v>
      </c>
      <c r="M1874" s="91">
        <f t="shared" si="193"/>
        <v>1.9</v>
      </c>
    </row>
    <row r="1875" spans="1:13" x14ac:dyDescent="0.2">
      <c r="A1875" s="60" t="s">
        <v>2045</v>
      </c>
      <c r="B1875" s="59">
        <v>44513</v>
      </c>
      <c r="C1875" s="60" t="s">
        <v>2046</v>
      </c>
      <c r="D1875" s="92" t="s">
        <v>1777</v>
      </c>
      <c r="E1875" s="58" t="str">
        <f t="shared" si="194"/>
        <v>Andy</v>
      </c>
      <c r="F1875" s="58" t="str">
        <f t="shared" si="195"/>
        <v>Welzig</v>
      </c>
      <c r="G1875" s="58" t="str">
        <f t="shared" si="196"/>
        <v>Men Master</v>
      </c>
      <c r="H1875" s="58" t="str">
        <f t="shared" si="197"/>
        <v>Atlantic Angling Club</v>
      </c>
      <c r="I1875" s="92"/>
      <c r="J1875" s="92"/>
      <c r="K1875" s="92"/>
      <c r="L1875" s="91" t="str">
        <f t="shared" si="192"/>
        <v/>
      </c>
      <c r="M1875" s="91" t="str">
        <f t="shared" si="193"/>
        <v/>
      </c>
    </row>
    <row r="1876" spans="1:13" x14ac:dyDescent="0.2">
      <c r="A1876" s="60" t="s">
        <v>2045</v>
      </c>
      <c r="B1876" s="59">
        <v>44513</v>
      </c>
      <c r="C1876" s="60" t="s">
        <v>2046</v>
      </c>
      <c r="D1876" s="92" t="s">
        <v>644</v>
      </c>
      <c r="E1876" s="58" t="str">
        <f t="shared" si="194"/>
        <v>Sarah</v>
      </c>
      <c r="F1876" s="58" t="str">
        <f t="shared" si="195"/>
        <v>Coetzee</v>
      </c>
      <c r="G1876" s="58" t="str">
        <f t="shared" si="196"/>
        <v>Ladies Grand Masters</v>
      </c>
      <c r="H1876" s="58" t="str">
        <f t="shared" si="197"/>
        <v>Atlantic Angling Club</v>
      </c>
      <c r="I1876" s="92"/>
      <c r="J1876" s="92"/>
      <c r="K1876" s="92"/>
      <c r="L1876" s="91" t="str">
        <f t="shared" si="192"/>
        <v/>
      </c>
      <c r="M1876" s="91" t="str">
        <f t="shared" si="193"/>
        <v/>
      </c>
    </row>
    <row r="1877" spans="1:13" x14ac:dyDescent="0.2">
      <c r="A1877" s="60" t="s">
        <v>2045</v>
      </c>
      <c r="B1877" s="59">
        <v>44513</v>
      </c>
      <c r="C1877" s="60" t="s">
        <v>2046</v>
      </c>
      <c r="D1877" s="92" t="s">
        <v>1302</v>
      </c>
      <c r="E1877" s="58" t="str">
        <f t="shared" si="194"/>
        <v>Ryan</v>
      </c>
      <c r="F1877" s="58" t="str">
        <f t="shared" si="195"/>
        <v>Wolmarans</v>
      </c>
      <c r="G1877" s="58" t="str">
        <f t="shared" si="196"/>
        <v>Men Senior</v>
      </c>
      <c r="H1877" s="58" t="str">
        <f t="shared" si="197"/>
        <v>Atlantic Angling Club</v>
      </c>
      <c r="I1877" s="92"/>
      <c r="J1877" s="92"/>
      <c r="K1877" s="92"/>
      <c r="L1877" s="91" t="str">
        <f t="shared" si="192"/>
        <v/>
      </c>
      <c r="M1877" s="91" t="str">
        <f t="shared" si="193"/>
        <v/>
      </c>
    </row>
    <row r="1878" spans="1:13" x14ac:dyDescent="0.2">
      <c r="A1878" s="60" t="s">
        <v>2045</v>
      </c>
      <c r="B1878" s="59">
        <v>44513</v>
      </c>
      <c r="C1878" s="60" t="s">
        <v>2046</v>
      </c>
      <c r="D1878" s="92" t="s">
        <v>645</v>
      </c>
      <c r="E1878" s="58" t="str">
        <f t="shared" si="194"/>
        <v>Hennie</v>
      </c>
      <c r="F1878" s="58" t="str">
        <f t="shared" si="195"/>
        <v>Roets</v>
      </c>
      <c r="G1878" s="58" t="str">
        <f t="shared" si="196"/>
        <v>Men Veteran</v>
      </c>
      <c r="H1878" s="58" t="str">
        <f t="shared" si="197"/>
        <v>Atlantic Angling Club</v>
      </c>
      <c r="I1878" s="92"/>
      <c r="J1878" s="92" t="s">
        <v>1356</v>
      </c>
      <c r="K1878" s="92">
        <v>87</v>
      </c>
      <c r="L1878" s="91">
        <f t="shared" si="192"/>
        <v>2.2999999999999998</v>
      </c>
      <c r="M1878" s="91">
        <f t="shared" si="193"/>
        <v>2.2999999999999998</v>
      </c>
    </row>
    <row r="1879" spans="1:13" x14ac:dyDescent="0.2">
      <c r="A1879" s="60" t="s">
        <v>2045</v>
      </c>
      <c r="B1879" s="59">
        <v>44513</v>
      </c>
      <c r="C1879" s="60" t="s">
        <v>2046</v>
      </c>
      <c r="D1879" s="92" t="s">
        <v>523</v>
      </c>
      <c r="E1879" s="58" t="str">
        <f t="shared" si="194"/>
        <v>Jörg</v>
      </c>
      <c r="F1879" s="58" t="str">
        <f t="shared" si="195"/>
        <v>Walter</v>
      </c>
      <c r="G1879" s="58" t="str">
        <f t="shared" si="196"/>
        <v>Men Grand Masters</v>
      </c>
      <c r="H1879" s="58" t="str">
        <f t="shared" si="197"/>
        <v>Atlantic Angling Club</v>
      </c>
      <c r="I1879" s="92"/>
      <c r="J1879" s="92" t="s">
        <v>1355</v>
      </c>
      <c r="K1879" s="92">
        <v>156</v>
      </c>
      <c r="L1879" s="91">
        <f t="shared" si="192"/>
        <v>19.899999999999999</v>
      </c>
      <c r="M1879" s="91">
        <f t="shared" si="193"/>
        <v>19.899999999999999</v>
      </c>
    </row>
    <row r="1880" spans="1:13" x14ac:dyDescent="0.2">
      <c r="A1880" s="60" t="s">
        <v>2045</v>
      </c>
      <c r="B1880" s="59">
        <v>44513</v>
      </c>
      <c r="C1880" s="60" t="s">
        <v>2046</v>
      </c>
      <c r="D1880" s="92" t="s">
        <v>523</v>
      </c>
      <c r="E1880" s="58" t="str">
        <f t="shared" si="194"/>
        <v>Jörg</v>
      </c>
      <c r="F1880" s="58" t="str">
        <f t="shared" si="195"/>
        <v>Walter</v>
      </c>
      <c r="G1880" s="58" t="str">
        <f t="shared" si="196"/>
        <v>Men Grand Masters</v>
      </c>
      <c r="H1880" s="58" t="str">
        <f t="shared" si="197"/>
        <v>Atlantic Angling Club</v>
      </c>
      <c r="I1880" s="92"/>
      <c r="J1880" s="92" t="s">
        <v>1355</v>
      </c>
      <c r="K1880" s="92">
        <v>149</v>
      </c>
      <c r="L1880" s="91">
        <f t="shared" si="192"/>
        <v>17</v>
      </c>
      <c r="M1880" s="91">
        <f t="shared" si="193"/>
        <v>17</v>
      </c>
    </row>
    <row r="1881" spans="1:13" x14ac:dyDescent="0.2">
      <c r="A1881" s="60" t="s">
        <v>2045</v>
      </c>
      <c r="B1881" s="59">
        <v>44513</v>
      </c>
      <c r="C1881" s="60" t="s">
        <v>2046</v>
      </c>
      <c r="D1881" s="92" t="s">
        <v>523</v>
      </c>
      <c r="E1881" s="58" t="str">
        <f t="shared" si="194"/>
        <v>Jörg</v>
      </c>
      <c r="F1881" s="58" t="str">
        <f t="shared" si="195"/>
        <v>Walter</v>
      </c>
      <c r="G1881" s="58" t="str">
        <f t="shared" si="196"/>
        <v>Men Grand Masters</v>
      </c>
      <c r="H1881" s="58" t="str">
        <f t="shared" si="197"/>
        <v>Atlantic Angling Club</v>
      </c>
      <c r="I1881" s="92"/>
      <c r="J1881" s="92" t="s">
        <v>1356</v>
      </c>
      <c r="K1881" s="92">
        <v>84</v>
      </c>
      <c r="L1881" s="91">
        <f t="shared" si="192"/>
        <v>2</v>
      </c>
      <c r="M1881" s="91">
        <f t="shared" si="193"/>
        <v>2</v>
      </c>
    </row>
    <row r="1882" spans="1:13" x14ac:dyDescent="0.2">
      <c r="A1882" s="60" t="s">
        <v>2045</v>
      </c>
      <c r="B1882" s="59">
        <v>44513</v>
      </c>
      <c r="C1882" s="60" t="s">
        <v>2046</v>
      </c>
      <c r="D1882" s="92" t="s">
        <v>958</v>
      </c>
      <c r="E1882" s="58" t="str">
        <f t="shared" si="194"/>
        <v>Jaco</v>
      </c>
      <c r="F1882" s="58" t="str">
        <f t="shared" si="195"/>
        <v>Venter</v>
      </c>
      <c r="G1882" s="58" t="str">
        <f t="shared" si="196"/>
        <v>Men Master</v>
      </c>
      <c r="H1882" s="58" t="str">
        <f t="shared" si="197"/>
        <v>Atlantic Angling Club</v>
      </c>
      <c r="I1882" s="92"/>
      <c r="J1882" s="92"/>
      <c r="K1882" s="92"/>
      <c r="L1882" s="91" t="str">
        <f t="shared" si="192"/>
        <v/>
      </c>
      <c r="M1882" s="91" t="str">
        <f t="shared" si="193"/>
        <v/>
      </c>
    </row>
    <row r="1883" spans="1:13" x14ac:dyDescent="0.2">
      <c r="A1883" s="60" t="s">
        <v>2045</v>
      </c>
      <c r="B1883" s="59">
        <v>44513</v>
      </c>
      <c r="C1883" s="60" t="s">
        <v>2046</v>
      </c>
      <c r="D1883" s="92" t="s">
        <v>1734</v>
      </c>
      <c r="E1883" s="58" t="str">
        <f t="shared" si="194"/>
        <v>Espe</v>
      </c>
      <c r="F1883" s="58" t="str">
        <f t="shared" si="195"/>
        <v>Steyl</v>
      </c>
      <c r="G1883" s="58" t="str">
        <f t="shared" si="196"/>
        <v>Men Veteran</v>
      </c>
      <c r="H1883" s="58" t="str">
        <f t="shared" si="197"/>
        <v>Atlantic Angling Club</v>
      </c>
      <c r="I1883" s="92"/>
      <c r="J1883" s="92" t="s">
        <v>1356</v>
      </c>
      <c r="K1883" s="92">
        <v>74</v>
      </c>
      <c r="L1883" s="91">
        <f t="shared" si="192"/>
        <v>1.3</v>
      </c>
      <c r="M1883" s="91">
        <f t="shared" si="193"/>
        <v>1.3</v>
      </c>
    </row>
    <row r="1884" spans="1:13" x14ac:dyDescent="0.2">
      <c r="A1884" s="60" t="s">
        <v>2045</v>
      </c>
      <c r="B1884" s="59">
        <v>44513</v>
      </c>
      <c r="C1884" s="60" t="s">
        <v>2046</v>
      </c>
      <c r="D1884" s="92" t="s">
        <v>1734</v>
      </c>
      <c r="E1884" s="58" t="str">
        <f t="shared" si="194"/>
        <v>Espe</v>
      </c>
      <c r="F1884" s="58" t="str">
        <f t="shared" si="195"/>
        <v>Steyl</v>
      </c>
      <c r="G1884" s="58" t="str">
        <f t="shared" si="196"/>
        <v>Men Veteran</v>
      </c>
      <c r="H1884" s="58" t="str">
        <f t="shared" si="197"/>
        <v>Atlantic Angling Club</v>
      </c>
      <c r="I1884" s="92"/>
      <c r="J1884" s="92" t="s">
        <v>1356</v>
      </c>
      <c r="K1884" s="92">
        <v>101</v>
      </c>
      <c r="L1884" s="91">
        <f t="shared" si="192"/>
        <v>3.8</v>
      </c>
      <c r="M1884" s="91">
        <f t="shared" si="193"/>
        <v>3.8</v>
      </c>
    </row>
    <row r="1885" spans="1:13" x14ac:dyDescent="0.2">
      <c r="A1885" s="60" t="s">
        <v>2045</v>
      </c>
      <c r="B1885" s="59">
        <v>44513</v>
      </c>
      <c r="C1885" s="60" t="s">
        <v>2046</v>
      </c>
      <c r="D1885" s="92" t="s">
        <v>676</v>
      </c>
      <c r="E1885" s="58" t="str">
        <f t="shared" si="194"/>
        <v>Kobus</v>
      </c>
      <c r="F1885" s="58" t="str">
        <f t="shared" si="195"/>
        <v>Van Schalkwyk</v>
      </c>
      <c r="G1885" s="58" t="str">
        <f t="shared" si="196"/>
        <v>Men Veteran</v>
      </c>
      <c r="H1885" s="58" t="str">
        <f t="shared" si="197"/>
        <v>Atlantic Angling Club</v>
      </c>
      <c r="I1885" s="92"/>
      <c r="J1885" s="92"/>
      <c r="K1885" s="92"/>
      <c r="L1885" s="91" t="str">
        <f t="shared" si="192"/>
        <v/>
      </c>
      <c r="M1885" s="91" t="str">
        <f t="shared" si="193"/>
        <v/>
      </c>
    </row>
    <row r="1886" spans="1:13" x14ac:dyDescent="0.2">
      <c r="A1886" s="60" t="s">
        <v>2045</v>
      </c>
      <c r="B1886" s="59">
        <v>44513</v>
      </c>
      <c r="C1886" s="60" t="s">
        <v>2046</v>
      </c>
      <c r="D1886" s="92" t="s">
        <v>1642</v>
      </c>
      <c r="E1886" s="58" t="str">
        <f t="shared" si="194"/>
        <v>Stefano</v>
      </c>
      <c r="F1886" s="58" t="str">
        <f t="shared" si="195"/>
        <v>Strappazzon</v>
      </c>
      <c r="G1886" s="58" t="str">
        <f t="shared" si="196"/>
        <v>Men Veteran</v>
      </c>
      <c r="H1886" s="58" t="str">
        <f t="shared" si="197"/>
        <v>Atlantic Angling Club</v>
      </c>
      <c r="I1886" s="92"/>
      <c r="J1886" s="92" t="s">
        <v>8</v>
      </c>
      <c r="K1886" s="92">
        <v>75</v>
      </c>
      <c r="L1886" s="91">
        <f t="shared" si="192"/>
        <v>3.4</v>
      </c>
      <c r="M1886" s="91">
        <f t="shared" si="193"/>
        <v>3.4</v>
      </c>
    </row>
    <row r="1887" spans="1:13" x14ac:dyDescent="0.2">
      <c r="A1887" s="60" t="s">
        <v>2045</v>
      </c>
      <c r="B1887" s="59">
        <v>44513</v>
      </c>
      <c r="C1887" s="60" t="s">
        <v>2046</v>
      </c>
      <c r="D1887" s="92" t="s">
        <v>1642</v>
      </c>
      <c r="E1887" s="58" t="str">
        <f t="shared" si="194"/>
        <v>Stefano</v>
      </c>
      <c r="F1887" s="58" t="str">
        <f t="shared" si="195"/>
        <v>Strappazzon</v>
      </c>
      <c r="G1887" s="58" t="str">
        <f t="shared" si="196"/>
        <v>Men Veteran</v>
      </c>
      <c r="H1887" s="58" t="str">
        <f t="shared" si="197"/>
        <v>Atlantic Angling Club</v>
      </c>
      <c r="I1887" s="92"/>
      <c r="J1887" s="92" t="s">
        <v>1355</v>
      </c>
      <c r="K1887" s="92">
        <v>115</v>
      </c>
      <c r="L1887" s="91">
        <f t="shared" si="192"/>
        <v>7</v>
      </c>
      <c r="M1887" s="91">
        <f t="shared" si="193"/>
        <v>7</v>
      </c>
    </row>
    <row r="1888" spans="1:13" x14ac:dyDescent="0.2">
      <c r="A1888" s="60" t="s">
        <v>2045</v>
      </c>
      <c r="B1888" s="59">
        <v>44513</v>
      </c>
      <c r="C1888" s="60" t="s">
        <v>2046</v>
      </c>
      <c r="D1888" s="92" t="s">
        <v>1642</v>
      </c>
      <c r="E1888" s="58" t="str">
        <f t="shared" si="194"/>
        <v>Stefano</v>
      </c>
      <c r="F1888" s="58" t="str">
        <f t="shared" si="195"/>
        <v>Strappazzon</v>
      </c>
      <c r="G1888" s="58" t="str">
        <f t="shared" si="196"/>
        <v>Men Veteran</v>
      </c>
      <c r="H1888" s="58" t="str">
        <f t="shared" si="197"/>
        <v>Atlantic Angling Club</v>
      </c>
      <c r="I1888" s="92"/>
      <c r="J1888" s="92" t="s">
        <v>1355</v>
      </c>
      <c r="K1888" s="92">
        <v>92</v>
      </c>
      <c r="L1888" s="91">
        <f t="shared" si="192"/>
        <v>3.3</v>
      </c>
      <c r="M1888" s="91">
        <f t="shared" si="193"/>
        <v>3.3</v>
      </c>
    </row>
    <row r="1889" spans="1:13" x14ac:dyDescent="0.2">
      <c r="A1889" s="60" t="s">
        <v>2045</v>
      </c>
      <c r="B1889" s="59">
        <v>44513</v>
      </c>
      <c r="C1889" s="60" t="s">
        <v>2046</v>
      </c>
      <c r="D1889" s="92" t="s">
        <v>1094</v>
      </c>
      <c r="E1889" s="58" t="str">
        <f t="shared" si="194"/>
        <v>Luigi</v>
      </c>
      <c r="F1889" s="58" t="str">
        <f t="shared" si="195"/>
        <v>Strappazzon</v>
      </c>
      <c r="G1889" s="58" t="str">
        <f t="shared" si="196"/>
        <v>Men U/16</v>
      </c>
      <c r="H1889" s="58" t="str">
        <f t="shared" si="197"/>
        <v>Atlantic Angling Club</v>
      </c>
      <c r="I1889" s="92"/>
      <c r="J1889" s="92"/>
      <c r="K1889" s="92"/>
      <c r="L1889" s="91" t="str">
        <f t="shared" si="192"/>
        <v/>
      </c>
      <c r="M1889" s="91" t="str">
        <f t="shared" si="193"/>
        <v/>
      </c>
    </row>
    <row r="1890" spans="1:13" x14ac:dyDescent="0.2">
      <c r="A1890" s="60" t="s">
        <v>2045</v>
      </c>
      <c r="B1890" s="59">
        <v>44513</v>
      </c>
      <c r="C1890" s="60" t="s">
        <v>2046</v>
      </c>
      <c r="D1890" s="92" t="s">
        <v>962</v>
      </c>
      <c r="E1890" s="58" t="str">
        <f t="shared" si="194"/>
        <v>Sarel</v>
      </c>
      <c r="F1890" s="58" t="str">
        <f t="shared" si="195"/>
        <v>Mynhardt</v>
      </c>
      <c r="G1890" s="58" t="str">
        <f t="shared" si="196"/>
        <v>Men Master</v>
      </c>
      <c r="H1890" s="58" t="str">
        <f t="shared" si="197"/>
        <v>Atlantic Angling Club</v>
      </c>
      <c r="I1890" s="92"/>
      <c r="J1890" s="92" t="s">
        <v>1355</v>
      </c>
      <c r="K1890" s="92">
        <v>117</v>
      </c>
      <c r="L1890" s="91">
        <f t="shared" si="192"/>
        <v>7.4</v>
      </c>
      <c r="M1890" s="91">
        <f t="shared" si="193"/>
        <v>7.4</v>
      </c>
    </row>
    <row r="1891" spans="1:13" x14ac:dyDescent="0.2">
      <c r="A1891" s="60" t="s">
        <v>2045</v>
      </c>
      <c r="B1891" s="59">
        <v>44513</v>
      </c>
      <c r="C1891" s="60" t="s">
        <v>2046</v>
      </c>
      <c r="D1891" s="92" t="s">
        <v>1218</v>
      </c>
      <c r="E1891" s="58" t="str">
        <f t="shared" si="194"/>
        <v>Karmen</v>
      </c>
      <c r="F1891" s="58" t="str">
        <f t="shared" si="195"/>
        <v>Mynhardt</v>
      </c>
      <c r="G1891" s="58" t="str">
        <f t="shared" si="196"/>
        <v>Ladies Master</v>
      </c>
      <c r="H1891" s="58" t="str">
        <f t="shared" si="197"/>
        <v>Atlantic Angling Club</v>
      </c>
      <c r="I1891" s="92"/>
      <c r="J1891" s="92"/>
      <c r="K1891" s="92"/>
      <c r="L1891" s="91" t="str">
        <f t="shared" si="192"/>
        <v/>
      </c>
      <c r="M1891" s="91" t="str">
        <f t="shared" si="193"/>
        <v/>
      </c>
    </row>
    <row r="1892" spans="1:13" x14ac:dyDescent="0.2">
      <c r="A1892" s="60" t="s">
        <v>2045</v>
      </c>
      <c r="B1892" s="59">
        <v>44513</v>
      </c>
      <c r="C1892" s="60" t="s">
        <v>2046</v>
      </c>
      <c r="D1892" s="92" t="s">
        <v>1792</v>
      </c>
      <c r="E1892" s="58" t="str">
        <f t="shared" si="194"/>
        <v>Jacobus</v>
      </c>
      <c r="F1892" s="58" t="str">
        <f t="shared" si="195"/>
        <v>Steyl</v>
      </c>
      <c r="G1892" s="58" t="str">
        <f t="shared" si="196"/>
        <v>Men Grand Masters</v>
      </c>
      <c r="H1892" s="58" t="str">
        <f t="shared" si="197"/>
        <v>Atlantic Angling Club</v>
      </c>
      <c r="I1892" s="92" t="s">
        <v>9</v>
      </c>
      <c r="J1892" s="92"/>
      <c r="K1892" s="92">
        <v>34</v>
      </c>
      <c r="L1892" s="91">
        <f t="shared" si="192"/>
        <v>0.7</v>
      </c>
      <c r="M1892" s="91">
        <f t="shared" si="193"/>
        <v>0.7</v>
      </c>
    </row>
    <row r="1893" spans="1:13" x14ac:dyDescent="0.2">
      <c r="A1893" s="60" t="s">
        <v>2045</v>
      </c>
      <c r="B1893" s="59">
        <v>44513</v>
      </c>
      <c r="C1893" s="60" t="s">
        <v>2046</v>
      </c>
      <c r="D1893" s="92" t="s">
        <v>1515</v>
      </c>
      <c r="E1893" s="58" t="str">
        <f t="shared" si="194"/>
        <v>Andi</v>
      </c>
      <c r="F1893" s="58" t="str">
        <f t="shared" si="195"/>
        <v>Bachran</v>
      </c>
      <c r="G1893" s="58" t="str">
        <f t="shared" si="196"/>
        <v>Men Master</v>
      </c>
      <c r="H1893" s="58" t="str">
        <f t="shared" si="197"/>
        <v>Atlantic Angling Club</v>
      </c>
      <c r="I1893" s="92"/>
      <c r="J1893" s="92"/>
      <c r="K1893" s="92"/>
      <c r="L1893" s="91" t="str">
        <f t="shared" ref="L1893:L1905" si="198">IF(K1893="","",IF(I1893="",ROUND(HLOOKUP(J1893,kgList,K1893,FALSE),1),ROUND(HLOOKUP(I1893,kgList,K1893,FALSE),1)))</f>
        <v/>
      </c>
      <c r="M1893" s="91" t="str">
        <f t="shared" ref="M1893:M1905" si="199">IF(L1893="","",IF(COUNTA(I1893:J1893)&gt;1,"Edible or Inedible",IF(COUNTA(I1893)=1,L1893*1,IF(COUNTA(J1893)=1,L1893*1,"ERROR"))))</f>
        <v/>
      </c>
    </row>
    <row r="1894" spans="1:13" x14ac:dyDescent="0.2">
      <c r="A1894" s="60" t="s">
        <v>2045</v>
      </c>
      <c r="B1894" s="59">
        <v>44513</v>
      </c>
      <c r="C1894" s="60" t="s">
        <v>2046</v>
      </c>
      <c r="D1894" s="92" t="s">
        <v>733</v>
      </c>
      <c r="E1894" s="58" t="str">
        <f t="shared" si="194"/>
        <v>Henning</v>
      </c>
      <c r="F1894" s="58" t="str">
        <f t="shared" si="195"/>
        <v>Du Plessis</v>
      </c>
      <c r="G1894" s="58" t="str">
        <f t="shared" si="196"/>
        <v>Men Master</v>
      </c>
      <c r="H1894" s="58" t="str">
        <f t="shared" si="197"/>
        <v>Atlantic Angling Club</v>
      </c>
      <c r="I1894" s="92"/>
      <c r="J1894" s="92"/>
      <c r="K1894" s="92"/>
      <c r="L1894" s="91" t="str">
        <f t="shared" si="198"/>
        <v/>
      </c>
      <c r="M1894" s="91" t="str">
        <f t="shared" si="199"/>
        <v/>
      </c>
    </row>
    <row r="1895" spans="1:13" x14ac:dyDescent="0.2">
      <c r="A1895" s="60" t="s">
        <v>2045</v>
      </c>
      <c r="B1895" s="59">
        <v>44513</v>
      </c>
      <c r="C1895" s="60" t="s">
        <v>2046</v>
      </c>
      <c r="D1895" s="92" t="s">
        <v>530</v>
      </c>
      <c r="E1895" s="58" t="str">
        <f t="shared" ref="E1895" si="200">IF(D1895="","",VLOOKUP(D1895,Master,3,FALSE))</f>
        <v>Etienne</v>
      </c>
      <c r="F1895" s="58" t="str">
        <f t="shared" ref="F1895" si="201">IF(D1895="","",VLOOKUP(D1895,Master,4,FALSE))</f>
        <v>Stipp</v>
      </c>
      <c r="G1895" s="58" t="str">
        <f t="shared" ref="G1895" si="202">IF(D1895="","",VLOOKUP(D1895,Master,5,FALSE))</f>
        <v>Men Master</v>
      </c>
      <c r="H1895" s="58" t="str">
        <f t="shared" ref="H1895" si="203">IF(D1895="","",VLOOKUP(D1895,Master,2,FALSE))</f>
        <v>Benguella</v>
      </c>
      <c r="I1895" s="92"/>
      <c r="J1895" s="92"/>
      <c r="K1895" s="92"/>
      <c r="L1895" s="91" t="str">
        <f t="shared" si="198"/>
        <v/>
      </c>
      <c r="M1895" s="91" t="str">
        <f t="shared" si="199"/>
        <v/>
      </c>
    </row>
    <row r="1896" spans="1:13" x14ac:dyDescent="0.2">
      <c r="A1896" s="60" t="s">
        <v>2045</v>
      </c>
      <c r="B1896" s="59">
        <v>44513</v>
      </c>
      <c r="C1896" s="60" t="s">
        <v>2046</v>
      </c>
      <c r="D1896" s="92" t="s">
        <v>1516</v>
      </c>
      <c r="E1896" s="58" t="str">
        <f t="shared" ref="E1896:E1900" si="204">IF(D1896="","",VLOOKUP(D1896,Master,3,FALSE))</f>
        <v>Kay</v>
      </c>
      <c r="F1896" s="58" t="str">
        <f t="shared" ref="F1896:F1900" si="205">IF(D1896="","",VLOOKUP(D1896,Master,4,FALSE))</f>
        <v>Bachran</v>
      </c>
      <c r="G1896" s="58" t="str">
        <f t="shared" ref="G1896:G1900" si="206">IF(D1896="","",VLOOKUP(D1896,Master,5,FALSE))</f>
        <v>Men U/21</v>
      </c>
      <c r="H1896" s="58" t="str">
        <f t="shared" ref="H1896:H1900" si="207">IF(D1896="","",VLOOKUP(D1896,Master,2,FALSE))</f>
        <v>Atlantic Angling Club</v>
      </c>
      <c r="I1896" s="92" t="s">
        <v>19</v>
      </c>
      <c r="J1896" s="92"/>
      <c r="K1896" s="92">
        <v>49</v>
      </c>
      <c r="L1896" s="91">
        <f t="shared" si="198"/>
        <v>1.2</v>
      </c>
      <c r="M1896" s="91">
        <f t="shared" si="199"/>
        <v>1.2</v>
      </c>
    </row>
    <row r="1897" spans="1:13" x14ac:dyDescent="0.2">
      <c r="A1897" s="60" t="s">
        <v>2045</v>
      </c>
      <c r="B1897" s="59">
        <v>44513</v>
      </c>
      <c r="C1897" s="60" t="s">
        <v>2046</v>
      </c>
      <c r="D1897" s="92" t="s">
        <v>1515</v>
      </c>
      <c r="E1897" s="58" t="str">
        <f t="shared" si="204"/>
        <v>Andi</v>
      </c>
      <c r="F1897" s="58" t="str">
        <f t="shared" si="205"/>
        <v>Bachran</v>
      </c>
      <c r="G1897" s="58" t="str">
        <f t="shared" si="206"/>
        <v>Men Master</v>
      </c>
      <c r="H1897" s="58" t="str">
        <f t="shared" si="207"/>
        <v>Atlantic Angling Club</v>
      </c>
      <c r="I1897" s="92"/>
      <c r="J1897" s="92"/>
      <c r="K1897" s="92"/>
      <c r="L1897" s="91" t="str">
        <f t="shared" si="198"/>
        <v/>
      </c>
      <c r="M1897" s="91" t="str">
        <f t="shared" si="199"/>
        <v/>
      </c>
    </row>
    <row r="1898" spans="1:13" ht="14.25" thickBot="1" x14ac:dyDescent="0.25">
      <c r="A1898" s="335" t="s">
        <v>2045</v>
      </c>
      <c r="B1898" s="336">
        <v>44513</v>
      </c>
      <c r="C1898" s="335" t="s">
        <v>2046</v>
      </c>
      <c r="D1898" s="337" t="s">
        <v>1714</v>
      </c>
      <c r="E1898" s="338" t="str">
        <f t="shared" si="204"/>
        <v>Danie</v>
      </c>
      <c r="F1898" s="338" t="str">
        <f t="shared" si="205"/>
        <v>Van Wyk</v>
      </c>
      <c r="G1898" s="338" t="str">
        <f t="shared" si="206"/>
        <v>Men Senior</v>
      </c>
      <c r="H1898" s="338" t="str">
        <f t="shared" si="207"/>
        <v>Okahandja</v>
      </c>
      <c r="I1898" s="337"/>
      <c r="J1898" s="337" t="s">
        <v>1356</v>
      </c>
      <c r="K1898" s="337">
        <v>72</v>
      </c>
      <c r="L1898" s="339">
        <f t="shared" si="198"/>
        <v>1.2</v>
      </c>
      <c r="M1898" s="339">
        <f t="shared" si="199"/>
        <v>1.2</v>
      </c>
    </row>
    <row r="1899" spans="1:13" x14ac:dyDescent="0.25">
      <c r="A1899" s="333" t="s">
        <v>2111</v>
      </c>
      <c r="B1899" s="334">
        <v>44618</v>
      </c>
      <c r="C1899" s="333" t="s">
        <v>2112</v>
      </c>
      <c r="D1899" s="90" t="s">
        <v>1276</v>
      </c>
      <c r="E1899" s="58" t="str">
        <f t="shared" si="204"/>
        <v>Flippie</v>
      </c>
      <c r="F1899" s="58" t="str">
        <f t="shared" si="205"/>
        <v>Scheepers</v>
      </c>
      <c r="G1899" s="58" t="str">
        <f t="shared" si="206"/>
        <v>Men Veteran</v>
      </c>
      <c r="H1899" s="58" t="str">
        <f t="shared" si="207"/>
        <v>Walvis Bay</v>
      </c>
      <c r="I1899" s="90"/>
      <c r="J1899" s="92" t="s">
        <v>1356</v>
      </c>
      <c r="K1899" s="90">
        <v>129</v>
      </c>
      <c r="L1899" s="91">
        <f t="shared" si="198"/>
        <v>9</v>
      </c>
      <c r="M1899" s="91">
        <f t="shared" si="199"/>
        <v>9</v>
      </c>
    </row>
    <row r="1900" spans="1:13" x14ac:dyDescent="0.25">
      <c r="A1900" s="333" t="str">
        <f t="shared" ref="A1900" si="208">IF(D1900="","",A1899)</f>
        <v>2022-IC-L1</v>
      </c>
      <c r="B1900" s="332">
        <f t="shared" ref="B1900" si="209">IF(D1900="","",B1899)</f>
        <v>44618</v>
      </c>
      <c r="C1900" s="333" t="str">
        <f t="shared" ref="C1900" si="210">IF(D1900="","",C1899)</f>
        <v>Zone 3 - Mile68</v>
      </c>
      <c r="D1900" s="92" t="s">
        <v>1276</v>
      </c>
      <c r="E1900" s="58" t="str">
        <f t="shared" si="204"/>
        <v>Flippie</v>
      </c>
      <c r="F1900" s="58" t="str">
        <f t="shared" si="205"/>
        <v>Scheepers</v>
      </c>
      <c r="G1900" s="58" t="str">
        <f t="shared" si="206"/>
        <v>Men Veteran</v>
      </c>
      <c r="H1900" s="58" t="str">
        <f t="shared" si="207"/>
        <v>Walvis Bay</v>
      </c>
      <c r="I1900" s="92"/>
      <c r="J1900" s="92" t="s">
        <v>1355</v>
      </c>
      <c r="K1900" s="92">
        <v>135</v>
      </c>
      <c r="L1900" s="91">
        <f t="shared" si="198"/>
        <v>12.1</v>
      </c>
      <c r="M1900" s="91">
        <f t="shared" si="199"/>
        <v>12.1</v>
      </c>
    </row>
    <row r="1901" spans="1:13" x14ac:dyDescent="0.25">
      <c r="A1901" s="333" t="str">
        <f t="shared" ref="A1901:A1964" si="211">IF(D1901="","",A1900)</f>
        <v>2022-IC-L1</v>
      </c>
      <c r="B1901" s="332">
        <f t="shared" ref="B1901:B1964" si="212">IF(D1901="","",B1900)</f>
        <v>44618</v>
      </c>
      <c r="C1901" s="333" t="str">
        <f t="shared" ref="C1901:C1964" si="213">IF(D1901="","",C1900)</f>
        <v>Zone 3 - Mile68</v>
      </c>
      <c r="D1901" s="92" t="s">
        <v>1276</v>
      </c>
      <c r="E1901" s="58" t="str">
        <f t="shared" ref="E1901:E1964" si="214">IF(D1901="","",VLOOKUP(D1901,Master,3,FALSE))</f>
        <v>Flippie</v>
      </c>
      <c r="F1901" s="58" t="str">
        <f t="shared" ref="F1901:F1964" si="215">IF(D1901="","",VLOOKUP(D1901,Master,4,FALSE))</f>
        <v>Scheepers</v>
      </c>
      <c r="G1901" s="58" t="str">
        <f t="shared" ref="G1901:G1964" si="216">IF(D1901="","",VLOOKUP(D1901,Master,5,FALSE))</f>
        <v>Men Veteran</v>
      </c>
      <c r="H1901" s="58" t="str">
        <f t="shared" ref="H1901:H1964" si="217">IF(D1901="","",VLOOKUP(D1901,Master,2,FALSE))</f>
        <v>Walvis Bay</v>
      </c>
      <c r="I1901" s="92"/>
      <c r="J1901" s="92" t="s">
        <v>1355</v>
      </c>
      <c r="K1901" s="92">
        <v>135</v>
      </c>
      <c r="L1901" s="91">
        <f t="shared" si="198"/>
        <v>12.1</v>
      </c>
      <c r="M1901" s="91">
        <f t="shared" si="199"/>
        <v>12.1</v>
      </c>
    </row>
    <row r="1902" spans="1:13" x14ac:dyDescent="0.25">
      <c r="A1902" s="333" t="str">
        <f t="shared" si="211"/>
        <v>2022-IC-L1</v>
      </c>
      <c r="B1902" s="332">
        <f t="shared" si="212"/>
        <v>44618</v>
      </c>
      <c r="C1902" s="333" t="str">
        <f t="shared" si="213"/>
        <v>Zone 3 - Mile68</v>
      </c>
      <c r="D1902" s="92" t="s">
        <v>1276</v>
      </c>
      <c r="E1902" s="58" t="str">
        <f t="shared" si="214"/>
        <v>Flippie</v>
      </c>
      <c r="F1902" s="58" t="str">
        <f t="shared" si="215"/>
        <v>Scheepers</v>
      </c>
      <c r="G1902" s="58" t="str">
        <f t="shared" si="216"/>
        <v>Men Veteran</v>
      </c>
      <c r="H1902" s="58" t="str">
        <f t="shared" si="217"/>
        <v>Walvis Bay</v>
      </c>
      <c r="I1902" s="92"/>
      <c r="J1902" s="92" t="s">
        <v>1355</v>
      </c>
      <c r="K1902" s="92">
        <v>116</v>
      </c>
      <c r="L1902" s="91">
        <f t="shared" si="198"/>
        <v>7.2</v>
      </c>
      <c r="M1902" s="91">
        <f t="shared" si="199"/>
        <v>7.2</v>
      </c>
    </row>
    <row r="1903" spans="1:13" x14ac:dyDescent="0.25">
      <c r="A1903" s="333" t="str">
        <f t="shared" si="211"/>
        <v>2022-IC-L1</v>
      </c>
      <c r="B1903" s="332">
        <f t="shared" si="212"/>
        <v>44618</v>
      </c>
      <c r="C1903" s="333" t="str">
        <f t="shared" si="213"/>
        <v>Zone 3 - Mile68</v>
      </c>
      <c r="D1903" s="92" t="s">
        <v>1276</v>
      </c>
      <c r="E1903" s="58" t="str">
        <f t="shared" si="214"/>
        <v>Flippie</v>
      </c>
      <c r="F1903" s="58" t="str">
        <f t="shared" si="215"/>
        <v>Scheepers</v>
      </c>
      <c r="G1903" s="58" t="str">
        <f t="shared" si="216"/>
        <v>Men Veteran</v>
      </c>
      <c r="H1903" s="58" t="str">
        <f t="shared" si="217"/>
        <v>Walvis Bay</v>
      </c>
      <c r="I1903" s="92"/>
      <c r="J1903" s="92" t="s">
        <v>1355</v>
      </c>
      <c r="K1903" s="92">
        <v>93</v>
      </c>
      <c r="L1903" s="91">
        <f t="shared" si="198"/>
        <v>3.4</v>
      </c>
      <c r="M1903" s="91">
        <f t="shared" si="199"/>
        <v>3.4</v>
      </c>
    </row>
    <row r="1904" spans="1:13" x14ac:dyDescent="0.25">
      <c r="A1904" s="333" t="str">
        <f t="shared" si="211"/>
        <v>2022-IC-L1</v>
      </c>
      <c r="B1904" s="332">
        <f t="shared" si="212"/>
        <v>44618</v>
      </c>
      <c r="C1904" s="333" t="str">
        <f t="shared" si="213"/>
        <v>Zone 3 - Mile68</v>
      </c>
      <c r="D1904" s="92" t="s">
        <v>1050</v>
      </c>
      <c r="E1904" s="58" t="str">
        <f t="shared" si="214"/>
        <v>Jarred Joshua</v>
      </c>
      <c r="F1904" s="58" t="str">
        <f t="shared" si="215"/>
        <v>Mouton</v>
      </c>
      <c r="G1904" s="58" t="str">
        <f t="shared" si="216"/>
        <v>Men U/21</v>
      </c>
      <c r="H1904" s="58" t="str">
        <f t="shared" si="217"/>
        <v>Walvis Bay</v>
      </c>
      <c r="I1904" s="92"/>
      <c r="J1904" s="92" t="s">
        <v>1355</v>
      </c>
      <c r="K1904" s="92">
        <v>107</v>
      </c>
      <c r="L1904" s="91">
        <f t="shared" si="198"/>
        <v>5.5</v>
      </c>
      <c r="M1904" s="91">
        <f t="shared" si="199"/>
        <v>5.5</v>
      </c>
    </row>
    <row r="1905" spans="1:13" x14ac:dyDescent="0.25">
      <c r="A1905" s="333" t="str">
        <f t="shared" si="211"/>
        <v>2022-IC-L1</v>
      </c>
      <c r="B1905" s="332">
        <f t="shared" si="212"/>
        <v>44618</v>
      </c>
      <c r="C1905" s="333" t="str">
        <f t="shared" si="213"/>
        <v>Zone 3 - Mile68</v>
      </c>
      <c r="D1905" s="92" t="s">
        <v>1824</v>
      </c>
      <c r="E1905" s="58" t="str">
        <f t="shared" si="214"/>
        <v>Andre</v>
      </c>
      <c r="F1905" s="58" t="str">
        <f t="shared" si="215"/>
        <v>Bezuidehout</v>
      </c>
      <c r="G1905" s="58" t="str">
        <f t="shared" si="216"/>
        <v>Men Master</v>
      </c>
      <c r="H1905" s="58" t="str">
        <f t="shared" si="217"/>
        <v>Walvis Bay</v>
      </c>
      <c r="I1905" s="92"/>
      <c r="J1905" s="92" t="s">
        <v>1356</v>
      </c>
      <c r="K1905" s="92">
        <v>101</v>
      </c>
      <c r="L1905" s="91">
        <f t="shared" si="198"/>
        <v>3.8</v>
      </c>
      <c r="M1905" s="91">
        <f t="shared" si="199"/>
        <v>3.8</v>
      </c>
    </row>
    <row r="1906" spans="1:13" x14ac:dyDescent="0.25">
      <c r="A1906" s="333" t="str">
        <f t="shared" si="211"/>
        <v>2022-IC-L1</v>
      </c>
      <c r="B1906" s="332">
        <f t="shared" si="212"/>
        <v>44618</v>
      </c>
      <c r="C1906" s="333" t="str">
        <f t="shared" si="213"/>
        <v>Zone 3 - Mile68</v>
      </c>
      <c r="D1906" s="92" t="s">
        <v>1824</v>
      </c>
      <c r="E1906" s="58" t="str">
        <f t="shared" si="214"/>
        <v>Andre</v>
      </c>
      <c r="F1906" s="58" t="str">
        <f t="shared" si="215"/>
        <v>Bezuidehout</v>
      </c>
      <c r="G1906" s="58" t="str">
        <f t="shared" si="216"/>
        <v>Men Master</v>
      </c>
      <c r="H1906" s="58" t="str">
        <f t="shared" si="217"/>
        <v>Walvis Bay</v>
      </c>
      <c r="I1906" s="92"/>
      <c r="J1906" s="92" t="s">
        <v>1356</v>
      </c>
      <c r="K1906" s="92">
        <v>76</v>
      </c>
      <c r="L1906" s="91">
        <f t="shared" ref="L1906:L1969" si="218">IF(K1906="","",IF(I1906="",ROUND(HLOOKUP(J1906,kgList,K1906,FALSE),1),ROUND(HLOOKUP(I1906,kgList,K1906,FALSE),1)))</f>
        <v>1.4</v>
      </c>
      <c r="M1906" s="91">
        <f t="shared" ref="M1906:M1969" si="219">IF(L1906="","",IF(COUNTA(I1906:J1906)&gt;1,"Edible or Inedible",IF(COUNTA(I1906)=1,L1906*1,IF(COUNTA(J1906)=1,L1906*1,"ERROR"))))</f>
        <v>1.4</v>
      </c>
    </row>
    <row r="1907" spans="1:13" x14ac:dyDescent="0.25">
      <c r="A1907" s="333" t="str">
        <f t="shared" si="211"/>
        <v>2022-IC-L1</v>
      </c>
      <c r="B1907" s="332">
        <f t="shared" si="212"/>
        <v>44618</v>
      </c>
      <c r="C1907" s="333" t="str">
        <f t="shared" si="213"/>
        <v>Zone 3 - Mile68</v>
      </c>
      <c r="D1907" s="92" t="s">
        <v>1824</v>
      </c>
      <c r="E1907" s="58" t="str">
        <f t="shared" si="214"/>
        <v>Andre</v>
      </c>
      <c r="F1907" s="58" t="str">
        <f t="shared" si="215"/>
        <v>Bezuidehout</v>
      </c>
      <c r="G1907" s="58" t="str">
        <f t="shared" si="216"/>
        <v>Men Master</v>
      </c>
      <c r="H1907" s="58" t="str">
        <f t="shared" si="217"/>
        <v>Walvis Bay</v>
      </c>
      <c r="I1907" s="92"/>
      <c r="J1907" s="92" t="s">
        <v>1355</v>
      </c>
      <c r="K1907" s="92">
        <v>88</v>
      </c>
      <c r="L1907" s="91">
        <f t="shared" si="218"/>
        <v>2.8</v>
      </c>
      <c r="M1907" s="91">
        <f t="shared" si="219"/>
        <v>2.8</v>
      </c>
    </row>
    <row r="1908" spans="1:13" x14ac:dyDescent="0.25">
      <c r="A1908" s="333" t="str">
        <f t="shared" si="211"/>
        <v>2022-IC-L1</v>
      </c>
      <c r="B1908" s="332">
        <f t="shared" si="212"/>
        <v>44618</v>
      </c>
      <c r="C1908" s="333" t="str">
        <f t="shared" si="213"/>
        <v>Zone 3 - Mile68</v>
      </c>
      <c r="D1908" s="92" t="s">
        <v>1824</v>
      </c>
      <c r="E1908" s="58" t="str">
        <f t="shared" si="214"/>
        <v>Andre</v>
      </c>
      <c r="F1908" s="58" t="str">
        <f t="shared" si="215"/>
        <v>Bezuidehout</v>
      </c>
      <c r="G1908" s="58" t="str">
        <f t="shared" si="216"/>
        <v>Men Master</v>
      </c>
      <c r="H1908" s="58" t="str">
        <f t="shared" si="217"/>
        <v>Walvis Bay</v>
      </c>
      <c r="I1908" s="92"/>
      <c r="J1908" s="92" t="s">
        <v>1355</v>
      </c>
      <c r="K1908" s="92">
        <v>100</v>
      </c>
      <c r="L1908" s="91">
        <f t="shared" si="218"/>
        <v>4.3</v>
      </c>
      <c r="M1908" s="91">
        <f t="shared" si="219"/>
        <v>4.3</v>
      </c>
    </row>
    <row r="1909" spans="1:13" x14ac:dyDescent="0.25">
      <c r="A1909" s="333" t="str">
        <f t="shared" si="211"/>
        <v>2022-IC-L1</v>
      </c>
      <c r="B1909" s="332">
        <f t="shared" si="212"/>
        <v>44618</v>
      </c>
      <c r="C1909" s="333" t="str">
        <f t="shared" si="213"/>
        <v>Zone 3 - Mile68</v>
      </c>
      <c r="D1909" s="92" t="s">
        <v>541</v>
      </c>
      <c r="E1909" s="58" t="str">
        <f t="shared" si="214"/>
        <v>Terence</v>
      </c>
      <c r="F1909" s="58" t="str">
        <f t="shared" si="215"/>
        <v>Clark</v>
      </c>
      <c r="G1909" s="58" t="str">
        <f t="shared" si="216"/>
        <v>Men Grand Masters</v>
      </c>
      <c r="H1909" s="58" t="str">
        <f t="shared" si="217"/>
        <v>Walvis Bay</v>
      </c>
      <c r="I1909" s="92"/>
      <c r="J1909" s="92"/>
      <c r="K1909" s="92"/>
      <c r="L1909" s="91" t="str">
        <f t="shared" si="218"/>
        <v/>
      </c>
      <c r="M1909" s="91" t="str">
        <f t="shared" si="219"/>
        <v/>
      </c>
    </row>
    <row r="1910" spans="1:13" x14ac:dyDescent="0.25">
      <c r="A1910" s="333" t="str">
        <f t="shared" si="211"/>
        <v>2022-IC-L1</v>
      </c>
      <c r="B1910" s="332">
        <f t="shared" si="212"/>
        <v>44618</v>
      </c>
      <c r="C1910" s="333" t="str">
        <f t="shared" si="213"/>
        <v>Zone 3 - Mile68</v>
      </c>
      <c r="D1910" s="92" t="s">
        <v>885</v>
      </c>
      <c r="E1910" s="58" t="str">
        <f t="shared" si="214"/>
        <v>Raymond</v>
      </c>
      <c r="F1910" s="58" t="str">
        <f t="shared" si="215"/>
        <v>Duvenhage</v>
      </c>
      <c r="G1910" s="58" t="str">
        <f t="shared" si="216"/>
        <v>Men Veteran</v>
      </c>
      <c r="H1910" s="58" t="str">
        <f t="shared" si="217"/>
        <v>Walvis Bay</v>
      </c>
      <c r="I1910" s="92"/>
      <c r="J1910" s="92" t="s">
        <v>1333</v>
      </c>
      <c r="K1910" s="92">
        <v>99</v>
      </c>
      <c r="L1910" s="91">
        <f t="shared" si="218"/>
        <v>18</v>
      </c>
      <c r="M1910" s="91">
        <f t="shared" si="219"/>
        <v>18</v>
      </c>
    </row>
    <row r="1911" spans="1:13" x14ac:dyDescent="0.25">
      <c r="A1911" s="333" t="str">
        <f t="shared" si="211"/>
        <v>2022-IC-L1</v>
      </c>
      <c r="B1911" s="332">
        <f t="shared" si="212"/>
        <v>44618</v>
      </c>
      <c r="C1911" s="333" t="str">
        <f t="shared" si="213"/>
        <v>Zone 3 - Mile68</v>
      </c>
      <c r="D1911" s="92" t="s">
        <v>830</v>
      </c>
      <c r="E1911" s="58" t="str">
        <f t="shared" si="214"/>
        <v>Jean Pierre</v>
      </c>
      <c r="F1911" s="58" t="str">
        <f t="shared" si="215"/>
        <v>Hugo</v>
      </c>
      <c r="G1911" s="58" t="str">
        <f t="shared" si="216"/>
        <v>Men Senior</v>
      </c>
      <c r="H1911" s="58" t="str">
        <f t="shared" si="217"/>
        <v>Walvis Bay</v>
      </c>
      <c r="I1911" s="92"/>
      <c r="J1911" s="92" t="s">
        <v>1355</v>
      </c>
      <c r="K1911" s="92">
        <v>144</v>
      </c>
      <c r="L1911" s="91">
        <f t="shared" si="218"/>
        <v>15.1</v>
      </c>
      <c r="M1911" s="91">
        <f t="shared" si="219"/>
        <v>15.1</v>
      </c>
    </row>
    <row r="1912" spans="1:13" x14ac:dyDescent="0.25">
      <c r="A1912" s="333" t="str">
        <f t="shared" si="211"/>
        <v>2022-IC-L1</v>
      </c>
      <c r="B1912" s="332">
        <f t="shared" si="212"/>
        <v>44618</v>
      </c>
      <c r="C1912" s="333" t="str">
        <f t="shared" si="213"/>
        <v>Zone 3 - Mile68</v>
      </c>
      <c r="D1912" s="92" t="s">
        <v>1882</v>
      </c>
      <c r="E1912" s="58" t="str">
        <f t="shared" si="214"/>
        <v>Morne</v>
      </c>
      <c r="F1912" s="58" t="str">
        <f t="shared" si="215"/>
        <v>Riekert</v>
      </c>
      <c r="G1912" s="58" t="str">
        <f t="shared" si="216"/>
        <v>Men U/21</v>
      </c>
      <c r="H1912" s="58" t="str">
        <f t="shared" si="217"/>
        <v>Walvis Bay</v>
      </c>
      <c r="I1912" s="92"/>
      <c r="J1912" s="92" t="s">
        <v>1355</v>
      </c>
      <c r="K1912" s="92">
        <v>111</v>
      </c>
      <c r="L1912" s="91">
        <f t="shared" si="218"/>
        <v>6.2</v>
      </c>
      <c r="M1912" s="91">
        <f t="shared" si="219"/>
        <v>6.2</v>
      </c>
    </row>
    <row r="1913" spans="1:13" x14ac:dyDescent="0.25">
      <c r="A1913" s="333" t="str">
        <f t="shared" si="211"/>
        <v>2022-IC-L1</v>
      </c>
      <c r="B1913" s="332">
        <f t="shared" si="212"/>
        <v>44618</v>
      </c>
      <c r="C1913" s="333" t="str">
        <f t="shared" si="213"/>
        <v>Zone 3 - Mile68</v>
      </c>
      <c r="D1913" s="92" t="s">
        <v>648</v>
      </c>
      <c r="E1913" s="58" t="str">
        <f t="shared" si="214"/>
        <v>Gunther</v>
      </c>
      <c r="F1913" s="58" t="str">
        <f t="shared" si="215"/>
        <v>Krauer</v>
      </c>
      <c r="G1913" s="58" t="str">
        <f t="shared" si="216"/>
        <v>Men Veteran</v>
      </c>
      <c r="H1913" s="58" t="str">
        <f t="shared" si="217"/>
        <v>Walvis Bay</v>
      </c>
      <c r="I1913" s="92"/>
      <c r="J1913" s="92" t="s">
        <v>1355</v>
      </c>
      <c r="K1913" s="92">
        <v>132</v>
      </c>
      <c r="L1913" s="91">
        <f t="shared" si="218"/>
        <v>11.2</v>
      </c>
      <c r="M1913" s="91">
        <f t="shared" si="219"/>
        <v>11.2</v>
      </c>
    </row>
    <row r="1914" spans="1:13" x14ac:dyDescent="0.25">
      <c r="A1914" s="333" t="str">
        <f t="shared" si="211"/>
        <v>2022-IC-L1</v>
      </c>
      <c r="B1914" s="332">
        <f t="shared" si="212"/>
        <v>44618</v>
      </c>
      <c r="C1914" s="333" t="str">
        <f t="shared" si="213"/>
        <v>Zone 3 - Mile68</v>
      </c>
      <c r="D1914" s="92" t="s">
        <v>648</v>
      </c>
      <c r="E1914" s="58" t="str">
        <f t="shared" si="214"/>
        <v>Gunther</v>
      </c>
      <c r="F1914" s="58" t="str">
        <f t="shared" si="215"/>
        <v>Krauer</v>
      </c>
      <c r="G1914" s="58" t="str">
        <f t="shared" si="216"/>
        <v>Men Veteran</v>
      </c>
      <c r="H1914" s="58" t="str">
        <f t="shared" si="217"/>
        <v>Walvis Bay</v>
      </c>
      <c r="I1914" s="92"/>
      <c r="J1914" s="92" t="s">
        <v>1355</v>
      </c>
      <c r="K1914" s="92">
        <v>78</v>
      </c>
      <c r="L1914" s="91">
        <f t="shared" si="218"/>
        <v>1.9</v>
      </c>
      <c r="M1914" s="91">
        <f t="shared" si="219"/>
        <v>1.9</v>
      </c>
    </row>
    <row r="1915" spans="1:13" x14ac:dyDescent="0.25">
      <c r="A1915" s="333" t="str">
        <f t="shared" si="211"/>
        <v>2022-IC-L1</v>
      </c>
      <c r="B1915" s="332">
        <f t="shared" si="212"/>
        <v>44618</v>
      </c>
      <c r="C1915" s="333" t="str">
        <f t="shared" si="213"/>
        <v>Zone 3 - Mile68</v>
      </c>
      <c r="D1915" s="92" t="s">
        <v>648</v>
      </c>
      <c r="E1915" s="58" t="str">
        <f t="shared" si="214"/>
        <v>Gunther</v>
      </c>
      <c r="F1915" s="58" t="str">
        <f t="shared" si="215"/>
        <v>Krauer</v>
      </c>
      <c r="G1915" s="58" t="str">
        <f t="shared" si="216"/>
        <v>Men Veteran</v>
      </c>
      <c r="H1915" s="58" t="str">
        <f t="shared" si="217"/>
        <v>Walvis Bay</v>
      </c>
      <c r="I1915" s="92"/>
      <c r="J1915" s="92" t="s">
        <v>1355</v>
      </c>
      <c r="K1915" s="92">
        <v>148</v>
      </c>
      <c r="L1915" s="91">
        <f t="shared" si="218"/>
        <v>16.600000000000001</v>
      </c>
      <c r="M1915" s="91">
        <f t="shared" si="219"/>
        <v>16.600000000000001</v>
      </c>
    </row>
    <row r="1916" spans="1:13" x14ac:dyDescent="0.25">
      <c r="A1916" s="333" t="str">
        <f t="shared" si="211"/>
        <v>2022-IC-L1</v>
      </c>
      <c r="B1916" s="332">
        <f t="shared" si="212"/>
        <v>44618</v>
      </c>
      <c r="C1916" s="333" t="str">
        <f t="shared" si="213"/>
        <v>Zone 3 - Mile68</v>
      </c>
      <c r="D1916" s="92" t="s">
        <v>648</v>
      </c>
      <c r="E1916" s="58" t="str">
        <f t="shared" si="214"/>
        <v>Gunther</v>
      </c>
      <c r="F1916" s="58" t="str">
        <f t="shared" si="215"/>
        <v>Krauer</v>
      </c>
      <c r="G1916" s="58" t="str">
        <f t="shared" si="216"/>
        <v>Men Veteran</v>
      </c>
      <c r="H1916" s="58" t="str">
        <f t="shared" si="217"/>
        <v>Walvis Bay</v>
      </c>
      <c r="I1916" s="92"/>
      <c r="J1916" s="92" t="s">
        <v>1355</v>
      </c>
      <c r="K1916" s="92">
        <v>157</v>
      </c>
      <c r="L1916" s="91">
        <f t="shared" si="218"/>
        <v>20.399999999999999</v>
      </c>
      <c r="M1916" s="91">
        <f t="shared" si="219"/>
        <v>20.399999999999999</v>
      </c>
    </row>
    <row r="1917" spans="1:13" x14ac:dyDescent="0.25">
      <c r="A1917" s="333" t="str">
        <f t="shared" si="211"/>
        <v>2022-IC-L1</v>
      </c>
      <c r="B1917" s="332">
        <f t="shared" si="212"/>
        <v>44618</v>
      </c>
      <c r="C1917" s="333" t="str">
        <f t="shared" si="213"/>
        <v>Zone 3 - Mile68</v>
      </c>
      <c r="D1917" s="92" t="s">
        <v>687</v>
      </c>
      <c r="E1917" s="58" t="str">
        <f t="shared" si="214"/>
        <v>Alessandro</v>
      </c>
      <c r="F1917" s="58" t="str">
        <f t="shared" si="215"/>
        <v>Engelbrecht</v>
      </c>
      <c r="G1917" s="58" t="str">
        <f t="shared" si="216"/>
        <v>Men Senior</v>
      </c>
      <c r="H1917" s="58" t="str">
        <f t="shared" si="217"/>
        <v>Walvis Bay</v>
      </c>
      <c r="I1917" s="92"/>
      <c r="J1917" s="92"/>
      <c r="K1917" s="92"/>
      <c r="L1917" s="91" t="str">
        <f t="shared" si="218"/>
        <v/>
      </c>
      <c r="M1917" s="91" t="str">
        <f t="shared" si="219"/>
        <v/>
      </c>
    </row>
    <row r="1918" spans="1:13" x14ac:dyDescent="0.25">
      <c r="A1918" s="333" t="str">
        <f t="shared" si="211"/>
        <v>2022-IC-L1</v>
      </c>
      <c r="B1918" s="332">
        <f t="shared" si="212"/>
        <v>44618</v>
      </c>
      <c r="C1918" s="333" t="str">
        <f t="shared" si="213"/>
        <v>Zone 3 - Mile68</v>
      </c>
      <c r="D1918" s="92" t="s">
        <v>838</v>
      </c>
      <c r="E1918" s="58" t="str">
        <f t="shared" si="214"/>
        <v>Morne</v>
      </c>
      <c r="F1918" s="58" t="str">
        <f t="shared" si="215"/>
        <v>Hugo</v>
      </c>
      <c r="G1918" s="58" t="str">
        <f t="shared" si="216"/>
        <v>Men Veteran</v>
      </c>
      <c r="H1918" s="58" t="str">
        <f t="shared" si="217"/>
        <v>Walvis Bay</v>
      </c>
      <c r="I1918" s="92"/>
      <c r="J1918" s="92" t="s">
        <v>1355</v>
      </c>
      <c r="K1918" s="92">
        <v>106</v>
      </c>
      <c r="L1918" s="91">
        <f t="shared" si="218"/>
        <v>5.3</v>
      </c>
      <c r="M1918" s="91">
        <f t="shared" si="219"/>
        <v>5.3</v>
      </c>
    </row>
    <row r="1919" spans="1:13" x14ac:dyDescent="0.25">
      <c r="A1919" s="333" t="str">
        <f t="shared" si="211"/>
        <v>2022-IC-L1</v>
      </c>
      <c r="B1919" s="332">
        <f t="shared" si="212"/>
        <v>44618</v>
      </c>
      <c r="C1919" s="333" t="str">
        <f t="shared" si="213"/>
        <v>Zone 3 - Mile68</v>
      </c>
      <c r="D1919" s="92" t="s">
        <v>838</v>
      </c>
      <c r="E1919" s="58" t="str">
        <f t="shared" si="214"/>
        <v>Morne</v>
      </c>
      <c r="F1919" s="58" t="str">
        <f t="shared" si="215"/>
        <v>Hugo</v>
      </c>
      <c r="G1919" s="58" t="str">
        <f t="shared" si="216"/>
        <v>Men Veteran</v>
      </c>
      <c r="H1919" s="58" t="str">
        <f t="shared" si="217"/>
        <v>Walvis Bay</v>
      </c>
      <c r="I1919" s="92"/>
      <c r="J1919" s="92" t="s">
        <v>1355</v>
      </c>
      <c r="K1919" s="92">
        <v>149</v>
      </c>
      <c r="L1919" s="91">
        <f t="shared" si="218"/>
        <v>17</v>
      </c>
      <c r="M1919" s="91">
        <f t="shared" si="219"/>
        <v>17</v>
      </c>
    </row>
    <row r="1920" spans="1:13" x14ac:dyDescent="0.25">
      <c r="A1920" s="333" t="str">
        <f t="shared" si="211"/>
        <v>2022-IC-L1</v>
      </c>
      <c r="B1920" s="332">
        <f t="shared" si="212"/>
        <v>44618</v>
      </c>
      <c r="C1920" s="333" t="str">
        <f t="shared" si="213"/>
        <v>Zone 3 - Mile68</v>
      </c>
      <c r="D1920" s="92" t="s">
        <v>553</v>
      </c>
      <c r="E1920" s="58" t="str">
        <f t="shared" si="214"/>
        <v>Stefan</v>
      </c>
      <c r="F1920" s="58" t="str">
        <f t="shared" si="215"/>
        <v>Du Preez</v>
      </c>
      <c r="G1920" s="58" t="str">
        <f t="shared" si="216"/>
        <v>Men Master</v>
      </c>
      <c r="H1920" s="58" t="str">
        <f t="shared" si="217"/>
        <v>Walvis Bay</v>
      </c>
      <c r="I1920" s="92"/>
      <c r="J1920" s="92" t="s">
        <v>1355</v>
      </c>
      <c r="K1920" s="92">
        <v>88</v>
      </c>
      <c r="L1920" s="91">
        <f t="shared" si="218"/>
        <v>2.8</v>
      </c>
      <c r="M1920" s="91">
        <f t="shared" si="219"/>
        <v>2.8</v>
      </c>
    </row>
    <row r="1921" spans="1:13" x14ac:dyDescent="0.25">
      <c r="A1921" s="333" t="str">
        <f t="shared" si="211"/>
        <v>2022-IC-L1</v>
      </c>
      <c r="B1921" s="332">
        <f t="shared" si="212"/>
        <v>44618</v>
      </c>
      <c r="C1921" s="333" t="str">
        <f t="shared" si="213"/>
        <v>Zone 3 - Mile68</v>
      </c>
      <c r="D1921" s="92" t="s">
        <v>553</v>
      </c>
      <c r="E1921" s="58" t="str">
        <f t="shared" si="214"/>
        <v>Stefan</v>
      </c>
      <c r="F1921" s="58" t="str">
        <f t="shared" si="215"/>
        <v>Du Preez</v>
      </c>
      <c r="G1921" s="58" t="str">
        <f t="shared" si="216"/>
        <v>Men Master</v>
      </c>
      <c r="H1921" s="58" t="str">
        <f t="shared" si="217"/>
        <v>Walvis Bay</v>
      </c>
      <c r="I1921" s="92" t="s">
        <v>19</v>
      </c>
      <c r="J1921" s="92"/>
      <c r="K1921" s="92">
        <v>42</v>
      </c>
      <c r="L1921" s="91">
        <f t="shared" si="218"/>
        <v>0.8</v>
      </c>
      <c r="M1921" s="91">
        <f t="shared" si="219"/>
        <v>0.8</v>
      </c>
    </row>
    <row r="1922" spans="1:13" x14ac:dyDescent="0.25">
      <c r="A1922" s="333" t="str">
        <f t="shared" si="211"/>
        <v>2022-IC-L1</v>
      </c>
      <c r="B1922" s="332">
        <f t="shared" si="212"/>
        <v>44618</v>
      </c>
      <c r="C1922" s="333" t="str">
        <f t="shared" si="213"/>
        <v>Zone 3 - Mile68</v>
      </c>
      <c r="D1922" s="92" t="s">
        <v>624</v>
      </c>
      <c r="E1922" s="58" t="str">
        <f t="shared" si="214"/>
        <v>Stefan Jnr</v>
      </c>
      <c r="F1922" s="58" t="str">
        <f t="shared" si="215"/>
        <v>Du Preez</v>
      </c>
      <c r="G1922" s="58" t="str">
        <f t="shared" si="216"/>
        <v>Men U/21</v>
      </c>
      <c r="H1922" s="58" t="str">
        <f t="shared" si="217"/>
        <v>Walvis Bay</v>
      </c>
      <c r="I1922" s="92"/>
      <c r="J1922" s="92"/>
      <c r="K1922" s="92"/>
      <c r="L1922" s="91" t="str">
        <f t="shared" si="218"/>
        <v/>
      </c>
      <c r="M1922" s="91" t="str">
        <f t="shared" si="219"/>
        <v/>
      </c>
    </row>
    <row r="1923" spans="1:13" x14ac:dyDescent="0.25">
      <c r="A1923" s="333" t="str">
        <f t="shared" si="211"/>
        <v>2022-IC-L1</v>
      </c>
      <c r="B1923" s="332">
        <f t="shared" si="212"/>
        <v>44618</v>
      </c>
      <c r="C1923" s="333" t="str">
        <f t="shared" si="213"/>
        <v>Zone 3 - Mile68</v>
      </c>
      <c r="D1923" s="92" t="s">
        <v>1657</v>
      </c>
      <c r="E1923" s="58" t="str">
        <f t="shared" si="214"/>
        <v>Francois Jnr</v>
      </c>
      <c r="F1923" s="58" t="str">
        <f t="shared" si="215"/>
        <v>Wolfaardt</v>
      </c>
      <c r="G1923" s="58" t="str">
        <f t="shared" si="216"/>
        <v>Men U/21</v>
      </c>
      <c r="H1923" s="58" t="str">
        <f t="shared" si="217"/>
        <v>Walvis Bay</v>
      </c>
      <c r="I1923" s="92"/>
      <c r="J1923" s="92" t="s">
        <v>1355</v>
      </c>
      <c r="K1923" s="92">
        <v>159</v>
      </c>
      <c r="L1923" s="91">
        <f t="shared" si="218"/>
        <v>21.3</v>
      </c>
      <c r="M1923" s="91">
        <f t="shared" si="219"/>
        <v>21.3</v>
      </c>
    </row>
    <row r="1924" spans="1:13" x14ac:dyDescent="0.25">
      <c r="A1924" s="333" t="str">
        <f t="shared" si="211"/>
        <v>2022-IC-L1</v>
      </c>
      <c r="B1924" s="332">
        <f t="shared" si="212"/>
        <v>44618</v>
      </c>
      <c r="C1924" s="333" t="str">
        <f t="shared" si="213"/>
        <v>Zone 3 - Mile68</v>
      </c>
      <c r="D1924" s="92" t="s">
        <v>1657</v>
      </c>
      <c r="E1924" s="58" t="str">
        <f t="shared" si="214"/>
        <v>Francois Jnr</v>
      </c>
      <c r="F1924" s="58" t="str">
        <f t="shared" si="215"/>
        <v>Wolfaardt</v>
      </c>
      <c r="G1924" s="58" t="str">
        <f t="shared" si="216"/>
        <v>Men U/21</v>
      </c>
      <c r="H1924" s="58" t="str">
        <f t="shared" si="217"/>
        <v>Walvis Bay</v>
      </c>
      <c r="I1924" s="92"/>
      <c r="J1924" s="92" t="s">
        <v>1355</v>
      </c>
      <c r="K1924" s="92">
        <v>135</v>
      </c>
      <c r="L1924" s="91">
        <f t="shared" si="218"/>
        <v>12.1</v>
      </c>
      <c r="M1924" s="91">
        <f t="shared" si="219"/>
        <v>12.1</v>
      </c>
    </row>
    <row r="1925" spans="1:13" x14ac:dyDescent="0.25">
      <c r="A1925" s="333" t="str">
        <f t="shared" si="211"/>
        <v>2022-IC-L1</v>
      </c>
      <c r="B1925" s="332">
        <f t="shared" si="212"/>
        <v>44618</v>
      </c>
      <c r="C1925" s="333" t="str">
        <f t="shared" si="213"/>
        <v>Zone 3 - Mile68</v>
      </c>
      <c r="D1925" s="92" t="s">
        <v>1657</v>
      </c>
      <c r="E1925" s="58" t="str">
        <f t="shared" si="214"/>
        <v>Francois Jnr</v>
      </c>
      <c r="F1925" s="58" t="str">
        <f t="shared" si="215"/>
        <v>Wolfaardt</v>
      </c>
      <c r="G1925" s="58" t="str">
        <f t="shared" si="216"/>
        <v>Men U/21</v>
      </c>
      <c r="H1925" s="58" t="str">
        <f t="shared" si="217"/>
        <v>Walvis Bay</v>
      </c>
      <c r="I1925" s="92"/>
      <c r="J1925" s="92" t="s">
        <v>1355</v>
      </c>
      <c r="K1925" s="92">
        <v>114</v>
      </c>
      <c r="L1925" s="91">
        <f t="shared" si="218"/>
        <v>6.8</v>
      </c>
      <c r="M1925" s="91">
        <f t="shared" si="219"/>
        <v>6.8</v>
      </c>
    </row>
    <row r="1926" spans="1:13" x14ac:dyDescent="0.25">
      <c r="A1926" s="333" t="str">
        <f t="shared" si="211"/>
        <v>2022-IC-L1</v>
      </c>
      <c r="B1926" s="332">
        <f t="shared" si="212"/>
        <v>44618</v>
      </c>
      <c r="C1926" s="333" t="str">
        <f t="shared" si="213"/>
        <v>Zone 3 - Mile68</v>
      </c>
      <c r="D1926" s="92" t="s">
        <v>1725</v>
      </c>
      <c r="E1926" s="58" t="str">
        <f t="shared" si="214"/>
        <v>Francois</v>
      </c>
      <c r="F1926" s="58" t="str">
        <f t="shared" si="215"/>
        <v>Wolfaardt</v>
      </c>
      <c r="G1926" s="58" t="str">
        <f t="shared" si="216"/>
        <v>Men Veteran</v>
      </c>
      <c r="H1926" s="58" t="str">
        <f t="shared" si="217"/>
        <v>Walvis Bay</v>
      </c>
      <c r="I1926" s="92"/>
      <c r="J1926" s="92"/>
      <c r="K1926" s="92"/>
      <c r="L1926" s="91" t="str">
        <f t="shared" si="218"/>
        <v/>
      </c>
      <c r="M1926" s="91" t="str">
        <f t="shared" si="219"/>
        <v/>
      </c>
    </row>
    <row r="1927" spans="1:13" x14ac:dyDescent="0.25">
      <c r="A1927" s="333" t="str">
        <f t="shared" si="211"/>
        <v>2022-IC-L1</v>
      </c>
      <c r="B1927" s="332">
        <f t="shared" si="212"/>
        <v>44618</v>
      </c>
      <c r="C1927" s="333" t="str">
        <f t="shared" si="213"/>
        <v>Zone 3 - Mile68</v>
      </c>
      <c r="D1927" s="92" t="s">
        <v>1721</v>
      </c>
      <c r="E1927" s="58" t="str">
        <f t="shared" si="214"/>
        <v>Gert</v>
      </c>
      <c r="F1927" s="58" t="str">
        <f t="shared" si="215"/>
        <v>Nelson</v>
      </c>
      <c r="G1927" s="58" t="str">
        <f t="shared" si="216"/>
        <v>Men Veteran</v>
      </c>
      <c r="H1927" s="58" t="str">
        <f t="shared" si="217"/>
        <v>Walvis Bay</v>
      </c>
      <c r="I1927" s="92"/>
      <c r="J1927" s="92"/>
      <c r="K1927" s="92"/>
      <c r="L1927" s="91" t="str">
        <f t="shared" si="218"/>
        <v/>
      </c>
      <c r="M1927" s="91" t="str">
        <f t="shared" si="219"/>
        <v/>
      </c>
    </row>
    <row r="1928" spans="1:13" x14ac:dyDescent="0.25">
      <c r="A1928" s="333" t="str">
        <f t="shared" si="211"/>
        <v>2022-IC-L1</v>
      </c>
      <c r="B1928" s="332">
        <f t="shared" si="212"/>
        <v>44618</v>
      </c>
      <c r="C1928" s="333" t="str">
        <f t="shared" si="213"/>
        <v>Zone 3 - Mile68</v>
      </c>
      <c r="D1928" s="92" t="s">
        <v>1215</v>
      </c>
      <c r="E1928" s="58" t="str">
        <f t="shared" si="214"/>
        <v>Martin</v>
      </c>
      <c r="F1928" s="58" t="str">
        <f t="shared" si="215"/>
        <v>Cordier</v>
      </c>
      <c r="G1928" s="58" t="str">
        <f t="shared" si="216"/>
        <v>Men Veteran</v>
      </c>
      <c r="H1928" s="58" t="str">
        <f t="shared" si="217"/>
        <v>Walvis Bay</v>
      </c>
      <c r="I1928" s="92"/>
      <c r="J1928" s="92" t="s">
        <v>1355</v>
      </c>
      <c r="K1928" s="92">
        <v>112</v>
      </c>
      <c r="L1928" s="91">
        <f t="shared" si="218"/>
        <v>6.4</v>
      </c>
      <c r="M1928" s="91">
        <f t="shared" si="219"/>
        <v>6.4</v>
      </c>
    </row>
    <row r="1929" spans="1:13" x14ac:dyDescent="0.25">
      <c r="A1929" s="333" t="str">
        <f t="shared" si="211"/>
        <v>2022-IC-L1</v>
      </c>
      <c r="B1929" s="332">
        <f t="shared" si="212"/>
        <v>44618</v>
      </c>
      <c r="C1929" s="333" t="str">
        <f t="shared" si="213"/>
        <v>Zone 3 - Mile68</v>
      </c>
      <c r="D1929" s="92" t="s">
        <v>1215</v>
      </c>
      <c r="E1929" s="58" t="str">
        <f t="shared" si="214"/>
        <v>Martin</v>
      </c>
      <c r="F1929" s="58" t="str">
        <f t="shared" si="215"/>
        <v>Cordier</v>
      </c>
      <c r="G1929" s="58" t="str">
        <f t="shared" si="216"/>
        <v>Men Veteran</v>
      </c>
      <c r="H1929" s="58" t="str">
        <f t="shared" si="217"/>
        <v>Walvis Bay</v>
      </c>
      <c r="I1929" s="92"/>
      <c r="J1929" s="92" t="s">
        <v>1355</v>
      </c>
      <c r="K1929" s="92">
        <v>151</v>
      </c>
      <c r="L1929" s="91">
        <f t="shared" si="218"/>
        <v>17.8</v>
      </c>
      <c r="M1929" s="91">
        <f t="shared" si="219"/>
        <v>17.8</v>
      </c>
    </row>
    <row r="1930" spans="1:13" x14ac:dyDescent="0.25">
      <c r="A1930" s="333" t="str">
        <f t="shared" si="211"/>
        <v>2022-IC-L1</v>
      </c>
      <c r="B1930" s="332">
        <f t="shared" si="212"/>
        <v>44618</v>
      </c>
      <c r="C1930" s="333" t="str">
        <f t="shared" si="213"/>
        <v>Zone 3 - Mile68</v>
      </c>
      <c r="D1930" s="92" t="s">
        <v>1461</v>
      </c>
      <c r="E1930" s="58" t="str">
        <f t="shared" si="214"/>
        <v>Frank</v>
      </c>
      <c r="F1930" s="58" t="str">
        <f t="shared" si="215"/>
        <v>Burusso</v>
      </c>
      <c r="G1930" s="58" t="str">
        <f t="shared" si="216"/>
        <v>Men Master</v>
      </c>
      <c r="H1930" s="58" t="str">
        <f t="shared" si="217"/>
        <v>Walvis Bay</v>
      </c>
      <c r="I1930" s="92"/>
      <c r="J1930" s="92"/>
      <c r="K1930" s="92"/>
      <c r="L1930" s="91" t="str">
        <f t="shared" si="218"/>
        <v/>
      </c>
      <c r="M1930" s="91" t="str">
        <f t="shared" si="219"/>
        <v/>
      </c>
    </row>
    <row r="1931" spans="1:13" x14ac:dyDescent="0.25">
      <c r="A1931" s="333" t="str">
        <f t="shared" si="211"/>
        <v>2022-IC-L1</v>
      </c>
      <c r="B1931" s="332">
        <f t="shared" si="212"/>
        <v>44618</v>
      </c>
      <c r="C1931" s="333" t="str">
        <f t="shared" si="213"/>
        <v>Zone 3 - Mile68</v>
      </c>
      <c r="D1931" s="92" t="s">
        <v>1656</v>
      </c>
      <c r="E1931" s="58" t="str">
        <f t="shared" si="214"/>
        <v>Breggie</v>
      </c>
      <c r="F1931" s="58" t="str">
        <f t="shared" si="215"/>
        <v>Ferreira</v>
      </c>
      <c r="G1931" s="58" t="str">
        <f t="shared" si="216"/>
        <v>Ladies Master</v>
      </c>
      <c r="H1931" s="58" t="str">
        <f t="shared" si="217"/>
        <v>Walvis Bay</v>
      </c>
      <c r="I1931" s="92" t="s">
        <v>19</v>
      </c>
      <c r="J1931" s="92"/>
      <c r="K1931" s="92">
        <v>45</v>
      </c>
      <c r="L1931" s="91">
        <f t="shared" si="218"/>
        <v>0.9</v>
      </c>
      <c r="M1931" s="91">
        <f t="shared" si="219"/>
        <v>0.9</v>
      </c>
    </row>
    <row r="1932" spans="1:13" x14ac:dyDescent="0.25">
      <c r="A1932" s="333" t="str">
        <f t="shared" si="211"/>
        <v>2022-IC-L1</v>
      </c>
      <c r="B1932" s="332">
        <f t="shared" si="212"/>
        <v>44618</v>
      </c>
      <c r="C1932" s="333" t="str">
        <f t="shared" si="213"/>
        <v>Zone 3 - Mile68</v>
      </c>
      <c r="D1932" s="92" t="s">
        <v>1400</v>
      </c>
      <c r="E1932" s="58" t="str">
        <f t="shared" si="214"/>
        <v>Frikkie</v>
      </c>
      <c r="F1932" s="58" t="str">
        <f t="shared" si="215"/>
        <v>Ferreira</v>
      </c>
      <c r="G1932" s="58" t="str">
        <f t="shared" si="216"/>
        <v>Men Master</v>
      </c>
      <c r="H1932" s="58" t="str">
        <f t="shared" si="217"/>
        <v>Walvis Bay</v>
      </c>
      <c r="I1932" s="92"/>
      <c r="J1932" s="92"/>
      <c r="K1932" s="92"/>
      <c r="L1932" s="91" t="str">
        <f t="shared" si="218"/>
        <v/>
      </c>
      <c r="M1932" s="91" t="str">
        <f t="shared" si="219"/>
        <v/>
      </c>
    </row>
    <row r="1933" spans="1:13" x14ac:dyDescent="0.25">
      <c r="A1933" s="333" t="str">
        <f t="shared" si="211"/>
        <v>2022-IC-L1</v>
      </c>
      <c r="B1933" s="332">
        <f t="shared" si="212"/>
        <v>44618</v>
      </c>
      <c r="C1933" s="333" t="str">
        <f t="shared" si="213"/>
        <v>Zone 3 - Mile68</v>
      </c>
      <c r="D1933" s="92" t="s">
        <v>1433</v>
      </c>
      <c r="E1933" s="58" t="str">
        <f t="shared" si="214"/>
        <v>Donavin</v>
      </c>
      <c r="F1933" s="58" t="str">
        <f t="shared" si="215"/>
        <v>Bezuidehout</v>
      </c>
      <c r="G1933" s="58" t="str">
        <f t="shared" si="216"/>
        <v>Men Senior</v>
      </c>
      <c r="H1933" s="58" t="str">
        <f t="shared" si="217"/>
        <v>Walvis Bay</v>
      </c>
      <c r="I1933" s="92"/>
      <c r="J1933" s="92" t="s">
        <v>1355</v>
      </c>
      <c r="K1933" s="92">
        <v>102</v>
      </c>
      <c r="L1933" s="91">
        <f t="shared" si="218"/>
        <v>4.5999999999999996</v>
      </c>
      <c r="M1933" s="91">
        <f t="shared" si="219"/>
        <v>4.5999999999999996</v>
      </c>
    </row>
    <row r="1934" spans="1:13" x14ac:dyDescent="0.25">
      <c r="A1934" s="333" t="str">
        <f t="shared" si="211"/>
        <v>2022-IC-L1</v>
      </c>
      <c r="B1934" s="332">
        <f t="shared" si="212"/>
        <v>44618</v>
      </c>
      <c r="C1934" s="333" t="str">
        <f t="shared" si="213"/>
        <v>Zone 3 - Mile68</v>
      </c>
      <c r="D1934" s="92" t="s">
        <v>1433</v>
      </c>
      <c r="E1934" s="58" t="str">
        <f t="shared" si="214"/>
        <v>Donavin</v>
      </c>
      <c r="F1934" s="58" t="str">
        <f t="shared" si="215"/>
        <v>Bezuidehout</v>
      </c>
      <c r="G1934" s="58" t="str">
        <f t="shared" si="216"/>
        <v>Men Senior</v>
      </c>
      <c r="H1934" s="58" t="str">
        <f t="shared" si="217"/>
        <v>Walvis Bay</v>
      </c>
      <c r="I1934" s="92"/>
      <c r="J1934" s="92" t="s">
        <v>1349</v>
      </c>
      <c r="K1934" s="92">
        <v>185</v>
      </c>
      <c r="L1934" s="91">
        <f t="shared" si="218"/>
        <v>88.2</v>
      </c>
      <c r="M1934" s="91">
        <f t="shared" si="219"/>
        <v>88.2</v>
      </c>
    </row>
    <row r="1935" spans="1:13" x14ac:dyDescent="0.25">
      <c r="A1935" s="333" t="str">
        <f t="shared" si="211"/>
        <v>2022-IC-L1</v>
      </c>
      <c r="B1935" s="332">
        <f t="shared" si="212"/>
        <v>44618</v>
      </c>
      <c r="C1935" s="333" t="str">
        <f t="shared" si="213"/>
        <v>Zone 3 - Mile68</v>
      </c>
      <c r="D1935" s="92" t="s">
        <v>636</v>
      </c>
      <c r="E1935" s="58" t="str">
        <f t="shared" si="214"/>
        <v>Stewart</v>
      </c>
      <c r="F1935" s="58" t="str">
        <f t="shared" si="215"/>
        <v>Reimann</v>
      </c>
      <c r="G1935" s="58" t="str">
        <f t="shared" si="216"/>
        <v>Men U/16</v>
      </c>
      <c r="H1935" s="58" t="str">
        <f t="shared" si="217"/>
        <v>Walvis Bay</v>
      </c>
      <c r="I1935" s="92"/>
      <c r="J1935" s="92"/>
      <c r="K1935" s="92"/>
      <c r="L1935" s="91" t="str">
        <f t="shared" si="218"/>
        <v/>
      </c>
      <c r="M1935" s="91" t="str">
        <f t="shared" si="219"/>
        <v/>
      </c>
    </row>
    <row r="1936" spans="1:13" x14ac:dyDescent="0.25">
      <c r="A1936" s="333" t="str">
        <f t="shared" si="211"/>
        <v>2022-IC-L1</v>
      </c>
      <c r="B1936" s="332">
        <f t="shared" si="212"/>
        <v>44618</v>
      </c>
      <c r="C1936" s="333" t="str">
        <f t="shared" si="213"/>
        <v>Zone 3 - Mile68</v>
      </c>
      <c r="D1936" s="92" t="s">
        <v>1022</v>
      </c>
      <c r="E1936" s="58" t="str">
        <f t="shared" si="214"/>
        <v>Eduard</v>
      </c>
      <c r="F1936" s="58" t="str">
        <f t="shared" si="215"/>
        <v>Janse v Rensburg</v>
      </c>
      <c r="G1936" s="58" t="str">
        <f t="shared" si="216"/>
        <v>Men U/21</v>
      </c>
      <c r="H1936" s="58" t="str">
        <f t="shared" si="217"/>
        <v>Walvis Bay</v>
      </c>
      <c r="I1936" s="92"/>
      <c r="J1936" s="92" t="s">
        <v>1355</v>
      </c>
      <c r="K1936" s="92">
        <v>147</v>
      </c>
      <c r="L1936" s="91">
        <f t="shared" si="218"/>
        <v>16.2</v>
      </c>
      <c r="M1936" s="91">
        <f t="shared" si="219"/>
        <v>16.2</v>
      </c>
    </row>
    <row r="1937" spans="1:13" x14ac:dyDescent="0.25">
      <c r="A1937" s="333" t="str">
        <f t="shared" si="211"/>
        <v>2022-IC-L1</v>
      </c>
      <c r="B1937" s="332">
        <f t="shared" si="212"/>
        <v>44618</v>
      </c>
      <c r="C1937" s="333" t="str">
        <f t="shared" si="213"/>
        <v>Zone 3 - Mile68</v>
      </c>
      <c r="D1937" s="92" t="s">
        <v>669</v>
      </c>
      <c r="E1937" s="58" t="str">
        <f t="shared" si="214"/>
        <v>Morne</v>
      </c>
      <c r="F1937" s="58" t="str">
        <f t="shared" si="215"/>
        <v>Janse v Rensburg</v>
      </c>
      <c r="G1937" s="58" t="str">
        <f t="shared" si="216"/>
        <v>Men Veteran</v>
      </c>
      <c r="H1937" s="58" t="str">
        <f t="shared" si="217"/>
        <v>Walvis Bay</v>
      </c>
      <c r="I1937" s="92"/>
      <c r="J1937" s="92" t="s">
        <v>1355</v>
      </c>
      <c r="K1937" s="92">
        <v>121</v>
      </c>
      <c r="L1937" s="91">
        <f t="shared" si="218"/>
        <v>8.3000000000000007</v>
      </c>
      <c r="M1937" s="91">
        <f t="shared" si="219"/>
        <v>8.3000000000000007</v>
      </c>
    </row>
    <row r="1938" spans="1:13" x14ac:dyDescent="0.25">
      <c r="A1938" s="333" t="str">
        <f t="shared" si="211"/>
        <v>2022-IC-L1</v>
      </c>
      <c r="B1938" s="332">
        <f t="shared" si="212"/>
        <v>44618</v>
      </c>
      <c r="C1938" s="333" t="str">
        <f t="shared" si="213"/>
        <v>Zone 3 - Mile68</v>
      </c>
      <c r="D1938" s="92" t="s">
        <v>713</v>
      </c>
      <c r="E1938" s="58" t="str">
        <f t="shared" si="214"/>
        <v>Elrico</v>
      </c>
      <c r="F1938" s="58" t="str">
        <f t="shared" si="215"/>
        <v>Janse v Rensburg</v>
      </c>
      <c r="G1938" s="58" t="str">
        <f t="shared" si="216"/>
        <v>Men Veteran</v>
      </c>
      <c r="H1938" s="58" t="str">
        <f t="shared" si="217"/>
        <v>Walvis Bay</v>
      </c>
      <c r="I1938" s="92"/>
      <c r="J1938" s="92" t="s">
        <v>1355</v>
      </c>
      <c r="K1938" s="92">
        <v>105</v>
      </c>
      <c r="L1938" s="91">
        <f t="shared" si="218"/>
        <v>5.0999999999999996</v>
      </c>
      <c r="M1938" s="91">
        <f t="shared" si="219"/>
        <v>5.0999999999999996</v>
      </c>
    </row>
    <row r="1939" spans="1:13" x14ac:dyDescent="0.25">
      <c r="A1939" s="333" t="str">
        <f t="shared" si="211"/>
        <v>2022-IC-L1</v>
      </c>
      <c r="B1939" s="332">
        <f t="shared" si="212"/>
        <v>44618</v>
      </c>
      <c r="C1939" s="333" t="str">
        <f t="shared" si="213"/>
        <v>Zone 3 - Mile68</v>
      </c>
      <c r="D1939" s="92" t="s">
        <v>713</v>
      </c>
      <c r="E1939" s="58" t="str">
        <f t="shared" si="214"/>
        <v>Elrico</v>
      </c>
      <c r="F1939" s="58" t="str">
        <f t="shared" si="215"/>
        <v>Janse v Rensburg</v>
      </c>
      <c r="G1939" s="58" t="str">
        <f t="shared" si="216"/>
        <v>Men Veteran</v>
      </c>
      <c r="H1939" s="58" t="str">
        <f t="shared" si="217"/>
        <v>Walvis Bay</v>
      </c>
      <c r="I1939" s="92"/>
      <c r="J1939" s="92" t="s">
        <v>1355</v>
      </c>
      <c r="K1939" s="92">
        <v>87</v>
      </c>
      <c r="L1939" s="91">
        <f t="shared" si="218"/>
        <v>2.7</v>
      </c>
      <c r="M1939" s="91">
        <f t="shared" si="219"/>
        <v>2.7</v>
      </c>
    </row>
    <row r="1940" spans="1:13" x14ac:dyDescent="0.25">
      <c r="A1940" s="333" t="str">
        <f t="shared" si="211"/>
        <v>2022-IC-L1</v>
      </c>
      <c r="B1940" s="332">
        <f t="shared" si="212"/>
        <v>44618</v>
      </c>
      <c r="C1940" s="333" t="str">
        <f t="shared" si="213"/>
        <v>Zone 3 - Mile68</v>
      </c>
      <c r="D1940" s="92" t="s">
        <v>1885</v>
      </c>
      <c r="E1940" s="58" t="str">
        <f t="shared" si="214"/>
        <v>Alexander Albert</v>
      </c>
      <c r="F1940" s="58" t="str">
        <f t="shared" si="215"/>
        <v>Jansen</v>
      </c>
      <c r="G1940" s="58" t="str">
        <f t="shared" si="216"/>
        <v>Men U/21</v>
      </c>
      <c r="H1940" s="58" t="str">
        <f t="shared" si="217"/>
        <v>Walvis Bay</v>
      </c>
      <c r="I1940" s="92"/>
      <c r="J1940" s="92" t="s">
        <v>1355</v>
      </c>
      <c r="K1940" s="92">
        <v>146</v>
      </c>
      <c r="L1940" s="91">
        <f t="shared" si="218"/>
        <v>15.9</v>
      </c>
      <c r="M1940" s="91">
        <f t="shared" si="219"/>
        <v>15.9</v>
      </c>
    </row>
    <row r="1941" spans="1:13" x14ac:dyDescent="0.25">
      <c r="A1941" s="333" t="str">
        <f t="shared" si="211"/>
        <v>2022-IC-L1</v>
      </c>
      <c r="B1941" s="332">
        <f t="shared" si="212"/>
        <v>44618</v>
      </c>
      <c r="C1941" s="333" t="str">
        <f t="shared" si="213"/>
        <v>Zone 3 - Mile68</v>
      </c>
      <c r="D1941" s="92" t="s">
        <v>1885</v>
      </c>
      <c r="E1941" s="58" t="str">
        <f t="shared" si="214"/>
        <v>Alexander Albert</v>
      </c>
      <c r="F1941" s="58" t="str">
        <f t="shared" si="215"/>
        <v>Jansen</v>
      </c>
      <c r="G1941" s="58" t="str">
        <f t="shared" si="216"/>
        <v>Men U/21</v>
      </c>
      <c r="H1941" s="58" t="str">
        <f t="shared" si="217"/>
        <v>Walvis Bay</v>
      </c>
      <c r="I1941" s="92" t="s">
        <v>19</v>
      </c>
      <c r="J1941" s="92"/>
      <c r="K1941" s="92">
        <v>42</v>
      </c>
      <c r="L1941" s="91">
        <f t="shared" si="218"/>
        <v>0.8</v>
      </c>
      <c r="M1941" s="91">
        <f t="shared" si="219"/>
        <v>0.8</v>
      </c>
    </row>
    <row r="1942" spans="1:13" x14ac:dyDescent="0.25">
      <c r="A1942" s="333" t="str">
        <f t="shared" si="211"/>
        <v>2022-IC-L1</v>
      </c>
      <c r="B1942" s="332">
        <f t="shared" si="212"/>
        <v>44618</v>
      </c>
      <c r="C1942" s="333" t="str">
        <f t="shared" si="213"/>
        <v>Zone 3 - Mile68</v>
      </c>
      <c r="D1942" s="92" t="s">
        <v>2000</v>
      </c>
      <c r="E1942" s="58" t="str">
        <f t="shared" si="214"/>
        <v>Joe Imre</v>
      </c>
      <c r="F1942" s="58" t="str">
        <f t="shared" si="215"/>
        <v>Carstens</v>
      </c>
      <c r="G1942" s="58" t="str">
        <f t="shared" si="216"/>
        <v>Men U/21</v>
      </c>
      <c r="H1942" s="58" t="str">
        <f t="shared" si="217"/>
        <v>Walvis Bay</v>
      </c>
      <c r="I1942" s="92"/>
      <c r="J1942" s="92" t="s">
        <v>1355</v>
      </c>
      <c r="K1942" s="92">
        <v>113</v>
      </c>
      <c r="L1942" s="91">
        <f t="shared" si="218"/>
        <v>6.6</v>
      </c>
      <c r="M1942" s="91">
        <f t="shared" si="219"/>
        <v>6.6</v>
      </c>
    </row>
    <row r="1943" spans="1:13" x14ac:dyDescent="0.25">
      <c r="A1943" s="333" t="str">
        <f t="shared" si="211"/>
        <v>2022-IC-L1</v>
      </c>
      <c r="B1943" s="332">
        <f t="shared" si="212"/>
        <v>44618</v>
      </c>
      <c r="C1943" s="333" t="str">
        <f t="shared" si="213"/>
        <v>Zone 3 - Mile68</v>
      </c>
      <c r="D1943" s="92" t="s">
        <v>870</v>
      </c>
      <c r="E1943" s="58" t="str">
        <f t="shared" si="214"/>
        <v>Luke</v>
      </c>
      <c r="F1943" s="58" t="str">
        <f t="shared" si="215"/>
        <v>Jansen</v>
      </c>
      <c r="G1943" s="58" t="str">
        <f t="shared" si="216"/>
        <v>Men Senior</v>
      </c>
      <c r="H1943" s="58" t="str">
        <f t="shared" si="217"/>
        <v>Walvis Bay</v>
      </c>
      <c r="I1943" s="92"/>
      <c r="J1943" s="92" t="s">
        <v>1355</v>
      </c>
      <c r="K1943" s="92">
        <v>147</v>
      </c>
      <c r="L1943" s="91">
        <f t="shared" si="218"/>
        <v>16.2</v>
      </c>
      <c r="M1943" s="91">
        <f t="shared" si="219"/>
        <v>16.2</v>
      </c>
    </row>
    <row r="1944" spans="1:13" x14ac:dyDescent="0.25">
      <c r="A1944" s="333" t="str">
        <f t="shared" si="211"/>
        <v>2022-IC-L1</v>
      </c>
      <c r="B1944" s="332">
        <f t="shared" si="212"/>
        <v>44618</v>
      </c>
      <c r="C1944" s="333" t="str">
        <f t="shared" si="213"/>
        <v>Zone 3 - Mile68</v>
      </c>
      <c r="D1944" s="92" t="s">
        <v>864</v>
      </c>
      <c r="E1944" s="58" t="str">
        <f t="shared" si="214"/>
        <v>Christiano</v>
      </c>
      <c r="F1944" s="58" t="str">
        <f t="shared" si="215"/>
        <v>Bampton</v>
      </c>
      <c r="G1944" s="58" t="str">
        <f t="shared" si="216"/>
        <v>Men U/16</v>
      </c>
      <c r="H1944" s="58" t="str">
        <f t="shared" si="217"/>
        <v>Walvis Bay</v>
      </c>
      <c r="I1944" s="92"/>
      <c r="J1944" s="92"/>
      <c r="K1944" s="92"/>
      <c r="L1944" s="91" t="str">
        <f t="shared" si="218"/>
        <v/>
      </c>
      <c r="M1944" s="91" t="str">
        <f t="shared" si="219"/>
        <v/>
      </c>
    </row>
    <row r="1945" spans="1:13" x14ac:dyDescent="0.25">
      <c r="A1945" s="333" t="str">
        <f t="shared" si="211"/>
        <v>2022-IC-L1</v>
      </c>
      <c r="B1945" s="332">
        <f t="shared" si="212"/>
        <v>44618</v>
      </c>
      <c r="C1945" s="333" t="str">
        <f t="shared" si="213"/>
        <v>Zone 3 - Mile68</v>
      </c>
      <c r="D1945" s="92" t="s">
        <v>600</v>
      </c>
      <c r="E1945" s="58" t="str">
        <f t="shared" si="214"/>
        <v>Werner</v>
      </c>
      <c r="F1945" s="58" t="str">
        <f t="shared" si="215"/>
        <v>Van Riet</v>
      </c>
      <c r="G1945" s="58" t="str">
        <f t="shared" si="216"/>
        <v>Men Veteran</v>
      </c>
      <c r="H1945" s="58" t="str">
        <f t="shared" si="217"/>
        <v>Walvis Bay</v>
      </c>
      <c r="I1945" s="92"/>
      <c r="J1945" s="92" t="s">
        <v>1355</v>
      </c>
      <c r="K1945" s="92">
        <v>113</v>
      </c>
      <c r="L1945" s="91">
        <f t="shared" si="218"/>
        <v>6.6</v>
      </c>
      <c r="M1945" s="91">
        <f t="shared" si="219"/>
        <v>6.6</v>
      </c>
    </row>
    <row r="1946" spans="1:13" x14ac:dyDescent="0.25">
      <c r="A1946" s="333" t="str">
        <f t="shared" si="211"/>
        <v>2022-IC-L1</v>
      </c>
      <c r="B1946" s="332">
        <f t="shared" si="212"/>
        <v>44618</v>
      </c>
      <c r="C1946" s="333" t="str">
        <f t="shared" si="213"/>
        <v>Zone 3 - Mile68</v>
      </c>
      <c r="D1946" s="92" t="s">
        <v>600</v>
      </c>
      <c r="E1946" s="58" t="str">
        <f t="shared" si="214"/>
        <v>Werner</v>
      </c>
      <c r="F1946" s="58" t="str">
        <f t="shared" si="215"/>
        <v>Van Riet</v>
      </c>
      <c r="G1946" s="58" t="str">
        <f t="shared" si="216"/>
        <v>Men Veteran</v>
      </c>
      <c r="H1946" s="58" t="str">
        <f t="shared" si="217"/>
        <v>Walvis Bay</v>
      </c>
      <c r="I1946" s="92"/>
      <c r="J1946" s="92" t="s">
        <v>1355</v>
      </c>
      <c r="K1946" s="92">
        <v>128</v>
      </c>
      <c r="L1946" s="91">
        <f t="shared" si="218"/>
        <v>10.1</v>
      </c>
      <c r="M1946" s="91">
        <f t="shared" si="219"/>
        <v>10.1</v>
      </c>
    </row>
    <row r="1947" spans="1:13" x14ac:dyDescent="0.25">
      <c r="A1947" s="333" t="str">
        <f t="shared" si="211"/>
        <v>2022-IC-L1</v>
      </c>
      <c r="B1947" s="332">
        <f t="shared" si="212"/>
        <v>44618</v>
      </c>
      <c r="C1947" s="333" t="str">
        <f t="shared" si="213"/>
        <v>Zone 3 - Mile68</v>
      </c>
      <c r="D1947" s="92" t="s">
        <v>518</v>
      </c>
      <c r="E1947" s="58" t="str">
        <f t="shared" si="214"/>
        <v>Garreth</v>
      </c>
      <c r="F1947" s="58" t="str">
        <f t="shared" si="215"/>
        <v>Wolfaardt</v>
      </c>
      <c r="G1947" s="58" t="str">
        <f t="shared" si="216"/>
        <v>Men Veteran</v>
      </c>
      <c r="H1947" s="58" t="str">
        <f t="shared" si="217"/>
        <v>Walvis Bay</v>
      </c>
      <c r="I1947" s="92"/>
      <c r="J1947" s="92" t="s">
        <v>1355</v>
      </c>
      <c r="K1947" s="92">
        <v>123</v>
      </c>
      <c r="L1947" s="91">
        <f t="shared" si="218"/>
        <v>8.8000000000000007</v>
      </c>
      <c r="M1947" s="91">
        <f t="shared" si="219"/>
        <v>8.8000000000000007</v>
      </c>
    </row>
    <row r="1948" spans="1:13" x14ac:dyDescent="0.25">
      <c r="A1948" s="333" t="str">
        <f t="shared" si="211"/>
        <v>2022-IC-L1</v>
      </c>
      <c r="B1948" s="332">
        <f t="shared" si="212"/>
        <v>44618</v>
      </c>
      <c r="C1948" s="333" t="str">
        <f t="shared" si="213"/>
        <v>Zone 3 - Mile68</v>
      </c>
      <c r="D1948" s="92" t="s">
        <v>567</v>
      </c>
      <c r="E1948" s="58" t="str">
        <f t="shared" si="214"/>
        <v>Louis</v>
      </c>
      <c r="F1948" s="58" t="str">
        <f t="shared" si="215"/>
        <v>Potgieter</v>
      </c>
      <c r="G1948" s="58" t="str">
        <f t="shared" si="216"/>
        <v>Men Veteran</v>
      </c>
      <c r="H1948" s="58" t="str">
        <f t="shared" si="217"/>
        <v>Welwitschia</v>
      </c>
      <c r="I1948" s="92"/>
      <c r="J1948" s="92" t="s">
        <v>1355</v>
      </c>
      <c r="K1948" s="92">
        <v>132</v>
      </c>
      <c r="L1948" s="91">
        <f t="shared" si="218"/>
        <v>11.2</v>
      </c>
      <c r="M1948" s="91">
        <f t="shared" si="219"/>
        <v>11.2</v>
      </c>
    </row>
    <row r="1949" spans="1:13" x14ac:dyDescent="0.25">
      <c r="A1949" s="333" t="str">
        <f t="shared" si="211"/>
        <v>2022-IC-L1</v>
      </c>
      <c r="B1949" s="332">
        <f t="shared" si="212"/>
        <v>44618</v>
      </c>
      <c r="C1949" s="333" t="str">
        <f t="shared" si="213"/>
        <v>Zone 3 - Mile68</v>
      </c>
      <c r="D1949" s="92" t="s">
        <v>531</v>
      </c>
      <c r="E1949" s="58" t="str">
        <f t="shared" si="214"/>
        <v>Emil</v>
      </c>
      <c r="F1949" s="58" t="str">
        <f t="shared" si="215"/>
        <v>Prinsloo</v>
      </c>
      <c r="G1949" s="58" t="str">
        <f t="shared" si="216"/>
        <v>Men Veteran</v>
      </c>
      <c r="H1949" s="58" t="str">
        <f t="shared" si="217"/>
        <v>Henties Bay</v>
      </c>
      <c r="I1949" s="92"/>
      <c r="J1949" s="92" t="s">
        <v>1355</v>
      </c>
      <c r="K1949" s="92">
        <v>141</v>
      </c>
      <c r="L1949" s="91">
        <f t="shared" si="218"/>
        <v>14.1</v>
      </c>
      <c r="M1949" s="91">
        <f t="shared" si="219"/>
        <v>14.1</v>
      </c>
    </row>
    <row r="1950" spans="1:13" x14ac:dyDescent="0.25">
      <c r="A1950" s="333" t="str">
        <f t="shared" si="211"/>
        <v>2022-IC-L1</v>
      </c>
      <c r="B1950" s="332">
        <f t="shared" si="212"/>
        <v>44618</v>
      </c>
      <c r="C1950" s="333" t="str">
        <f t="shared" si="213"/>
        <v>Zone 3 - Mile68</v>
      </c>
      <c r="D1950" s="92" t="s">
        <v>531</v>
      </c>
      <c r="E1950" s="58" t="str">
        <f t="shared" si="214"/>
        <v>Emil</v>
      </c>
      <c r="F1950" s="58" t="str">
        <f t="shared" si="215"/>
        <v>Prinsloo</v>
      </c>
      <c r="G1950" s="58" t="str">
        <f t="shared" si="216"/>
        <v>Men Veteran</v>
      </c>
      <c r="H1950" s="58" t="str">
        <f t="shared" si="217"/>
        <v>Henties Bay</v>
      </c>
      <c r="I1950" s="92"/>
      <c r="J1950" s="92" t="s">
        <v>1355</v>
      </c>
      <c r="K1950" s="92">
        <v>108</v>
      </c>
      <c r="L1950" s="91">
        <f t="shared" si="218"/>
        <v>5.6</v>
      </c>
      <c r="M1950" s="91">
        <f t="shared" si="219"/>
        <v>5.6</v>
      </c>
    </row>
    <row r="1951" spans="1:13" x14ac:dyDescent="0.25">
      <c r="A1951" s="333" t="str">
        <f t="shared" si="211"/>
        <v>2022-IC-L1</v>
      </c>
      <c r="B1951" s="332">
        <f t="shared" si="212"/>
        <v>44618</v>
      </c>
      <c r="C1951" s="333" t="str">
        <f t="shared" si="213"/>
        <v>Zone 3 - Mile68</v>
      </c>
      <c r="D1951" s="92" t="s">
        <v>531</v>
      </c>
      <c r="E1951" s="58" t="str">
        <f t="shared" si="214"/>
        <v>Emil</v>
      </c>
      <c r="F1951" s="58" t="str">
        <f t="shared" si="215"/>
        <v>Prinsloo</v>
      </c>
      <c r="G1951" s="58" t="str">
        <f t="shared" si="216"/>
        <v>Men Veteran</v>
      </c>
      <c r="H1951" s="58" t="str">
        <f t="shared" si="217"/>
        <v>Henties Bay</v>
      </c>
      <c r="I1951" s="92"/>
      <c r="J1951" s="92" t="s">
        <v>1355</v>
      </c>
      <c r="K1951" s="92">
        <v>165</v>
      </c>
      <c r="L1951" s="91">
        <f t="shared" si="218"/>
        <v>24.1</v>
      </c>
      <c r="M1951" s="91">
        <f t="shared" si="219"/>
        <v>24.1</v>
      </c>
    </row>
    <row r="1952" spans="1:13" x14ac:dyDescent="0.25">
      <c r="A1952" s="333" t="str">
        <f t="shared" si="211"/>
        <v>2022-IC-L1</v>
      </c>
      <c r="B1952" s="332">
        <f t="shared" si="212"/>
        <v>44618</v>
      </c>
      <c r="C1952" s="333" t="str">
        <f t="shared" si="213"/>
        <v>Zone 3 - Mile68</v>
      </c>
      <c r="D1952" s="92" t="s">
        <v>531</v>
      </c>
      <c r="E1952" s="58" t="str">
        <f t="shared" si="214"/>
        <v>Emil</v>
      </c>
      <c r="F1952" s="58" t="str">
        <f t="shared" si="215"/>
        <v>Prinsloo</v>
      </c>
      <c r="G1952" s="58" t="str">
        <f t="shared" si="216"/>
        <v>Men Veteran</v>
      </c>
      <c r="H1952" s="58" t="str">
        <f t="shared" si="217"/>
        <v>Henties Bay</v>
      </c>
      <c r="I1952" s="92"/>
      <c r="J1952" s="92" t="s">
        <v>20</v>
      </c>
      <c r="K1952" s="92">
        <v>91</v>
      </c>
      <c r="L1952" s="91">
        <f t="shared" si="218"/>
        <v>2.8</v>
      </c>
      <c r="M1952" s="91">
        <f t="shared" si="219"/>
        <v>2.8</v>
      </c>
    </row>
    <row r="1953" spans="1:13" x14ac:dyDescent="0.25">
      <c r="A1953" s="333" t="str">
        <f t="shared" si="211"/>
        <v>2022-IC-L1</v>
      </c>
      <c r="B1953" s="332">
        <f t="shared" si="212"/>
        <v>44618</v>
      </c>
      <c r="C1953" s="333" t="str">
        <f t="shared" si="213"/>
        <v>Zone 3 - Mile68</v>
      </c>
      <c r="D1953" s="92" t="s">
        <v>671</v>
      </c>
      <c r="E1953" s="58" t="str">
        <f t="shared" si="214"/>
        <v>Corne</v>
      </c>
      <c r="F1953" s="58" t="str">
        <f t="shared" si="215"/>
        <v>Van Niekerk</v>
      </c>
      <c r="G1953" s="58" t="str">
        <f t="shared" si="216"/>
        <v>Men Senior</v>
      </c>
      <c r="H1953" s="58" t="str">
        <f t="shared" si="217"/>
        <v>Penguin</v>
      </c>
      <c r="I1953" s="92"/>
      <c r="J1953" s="92"/>
      <c r="K1953" s="92"/>
      <c r="L1953" s="91" t="str">
        <f t="shared" si="218"/>
        <v/>
      </c>
      <c r="M1953" s="91" t="str">
        <f t="shared" si="219"/>
        <v/>
      </c>
    </row>
    <row r="1954" spans="1:13" x14ac:dyDescent="0.25">
      <c r="A1954" s="333" t="str">
        <f t="shared" si="211"/>
        <v>2022-IC-L1</v>
      </c>
      <c r="B1954" s="332">
        <f t="shared" si="212"/>
        <v>44618</v>
      </c>
      <c r="C1954" s="333" t="str">
        <f t="shared" si="213"/>
        <v>Zone 3 - Mile68</v>
      </c>
      <c r="D1954" s="92" t="s">
        <v>1776</v>
      </c>
      <c r="E1954" s="58" t="str">
        <f t="shared" si="214"/>
        <v>Pieter</v>
      </c>
      <c r="F1954" s="58" t="str">
        <f t="shared" si="215"/>
        <v>Jansen Van Vuuren</v>
      </c>
      <c r="G1954" s="58" t="str">
        <f t="shared" si="216"/>
        <v>Men Senior</v>
      </c>
      <c r="H1954" s="58" t="str">
        <f t="shared" si="217"/>
        <v>Penguin</v>
      </c>
      <c r="I1954" s="92"/>
      <c r="J1954" s="92"/>
      <c r="K1954" s="92"/>
      <c r="L1954" s="91" t="str">
        <f t="shared" si="218"/>
        <v/>
      </c>
      <c r="M1954" s="91" t="str">
        <f t="shared" si="219"/>
        <v/>
      </c>
    </row>
    <row r="1955" spans="1:13" x14ac:dyDescent="0.25">
      <c r="A1955" s="333" t="str">
        <f t="shared" si="211"/>
        <v>2022-IC-L1</v>
      </c>
      <c r="B1955" s="332">
        <f t="shared" si="212"/>
        <v>44618</v>
      </c>
      <c r="C1955" s="333" t="str">
        <f t="shared" si="213"/>
        <v>Zone 3 - Mile68</v>
      </c>
      <c r="D1955" s="92" t="s">
        <v>632</v>
      </c>
      <c r="E1955" s="58" t="str">
        <f t="shared" si="214"/>
        <v>Chris</v>
      </c>
      <c r="F1955" s="58" t="str">
        <f t="shared" si="215"/>
        <v>Scholtz</v>
      </c>
      <c r="G1955" s="58" t="str">
        <f t="shared" si="216"/>
        <v>Men Veteran</v>
      </c>
      <c r="H1955" s="58" t="str">
        <f t="shared" si="217"/>
        <v>Henties Bay</v>
      </c>
      <c r="I1955" s="92"/>
      <c r="J1955" s="92"/>
      <c r="K1955" s="92"/>
      <c r="L1955" s="91" t="str">
        <f t="shared" si="218"/>
        <v/>
      </c>
      <c r="M1955" s="91" t="str">
        <f t="shared" si="219"/>
        <v/>
      </c>
    </row>
    <row r="1956" spans="1:13" x14ac:dyDescent="0.25">
      <c r="A1956" s="333" t="str">
        <f t="shared" si="211"/>
        <v>2022-IC-L1</v>
      </c>
      <c r="B1956" s="332">
        <f t="shared" si="212"/>
        <v>44618</v>
      </c>
      <c r="C1956" s="333" t="str">
        <f t="shared" si="213"/>
        <v>Zone 3 - Mile68</v>
      </c>
      <c r="D1956" s="92" t="s">
        <v>1256</v>
      </c>
      <c r="E1956" s="58" t="str">
        <f t="shared" si="214"/>
        <v>Toy</v>
      </c>
      <c r="F1956" s="58" t="str">
        <f t="shared" si="215"/>
        <v>Page</v>
      </c>
      <c r="G1956" s="58" t="str">
        <f t="shared" si="216"/>
        <v>Men U/16</v>
      </c>
      <c r="H1956" s="58" t="str">
        <f t="shared" si="217"/>
        <v>Penguin</v>
      </c>
      <c r="I1956" s="92"/>
      <c r="J1956" s="92"/>
      <c r="K1956" s="92"/>
      <c r="L1956" s="91" t="str">
        <f t="shared" si="218"/>
        <v/>
      </c>
      <c r="M1956" s="91" t="str">
        <f t="shared" si="219"/>
        <v/>
      </c>
    </row>
    <row r="1957" spans="1:13" x14ac:dyDescent="0.25">
      <c r="A1957" s="333" t="str">
        <f t="shared" si="211"/>
        <v>2022-IC-L1</v>
      </c>
      <c r="B1957" s="332">
        <f t="shared" si="212"/>
        <v>44618</v>
      </c>
      <c r="C1957" s="333" t="str">
        <f t="shared" si="213"/>
        <v>Zone 3 - Mile68</v>
      </c>
      <c r="D1957" s="92" t="s">
        <v>506</v>
      </c>
      <c r="E1957" s="58" t="str">
        <f t="shared" si="214"/>
        <v>Nico</v>
      </c>
      <c r="F1957" s="58" t="str">
        <f t="shared" si="215"/>
        <v>Kotze</v>
      </c>
      <c r="G1957" s="58" t="str">
        <f t="shared" si="216"/>
        <v>Men Veteran</v>
      </c>
      <c r="H1957" s="58" t="str">
        <f t="shared" si="217"/>
        <v>Penguin</v>
      </c>
      <c r="I1957" s="92"/>
      <c r="J1957" s="92" t="s">
        <v>1355</v>
      </c>
      <c r="K1957" s="92">
        <v>109</v>
      </c>
      <c r="L1957" s="91">
        <f t="shared" si="218"/>
        <v>5.8</v>
      </c>
      <c r="M1957" s="91">
        <f t="shared" si="219"/>
        <v>5.8</v>
      </c>
    </row>
    <row r="1958" spans="1:13" x14ac:dyDescent="0.25">
      <c r="A1958" s="333" t="str">
        <f t="shared" si="211"/>
        <v>2022-IC-L1</v>
      </c>
      <c r="B1958" s="332">
        <f t="shared" si="212"/>
        <v>44618</v>
      </c>
      <c r="C1958" s="333" t="str">
        <f t="shared" si="213"/>
        <v>Zone 3 - Mile68</v>
      </c>
      <c r="D1958" s="92" t="s">
        <v>506</v>
      </c>
      <c r="E1958" s="58" t="str">
        <f t="shared" si="214"/>
        <v>Nico</v>
      </c>
      <c r="F1958" s="58" t="str">
        <f t="shared" si="215"/>
        <v>Kotze</v>
      </c>
      <c r="G1958" s="58" t="str">
        <f t="shared" si="216"/>
        <v>Men Veteran</v>
      </c>
      <c r="H1958" s="58" t="str">
        <f t="shared" si="217"/>
        <v>Penguin</v>
      </c>
      <c r="I1958" s="92"/>
      <c r="J1958" s="92" t="s">
        <v>20</v>
      </c>
      <c r="K1958" s="92">
        <v>75</v>
      </c>
      <c r="L1958" s="91">
        <f t="shared" si="218"/>
        <v>1.5</v>
      </c>
      <c r="M1958" s="91">
        <f t="shared" si="219"/>
        <v>1.5</v>
      </c>
    </row>
    <row r="1959" spans="1:13" x14ac:dyDescent="0.25">
      <c r="A1959" s="333" t="str">
        <f t="shared" si="211"/>
        <v>2022-IC-L1</v>
      </c>
      <c r="B1959" s="332">
        <f t="shared" si="212"/>
        <v>44618</v>
      </c>
      <c r="C1959" s="333" t="str">
        <f t="shared" si="213"/>
        <v>Zone 3 - Mile68</v>
      </c>
      <c r="D1959" s="92" t="s">
        <v>551</v>
      </c>
      <c r="E1959" s="58" t="str">
        <f t="shared" si="214"/>
        <v>Bernard</v>
      </c>
      <c r="F1959" s="58" t="str">
        <f t="shared" si="215"/>
        <v>Pretorius</v>
      </c>
      <c r="G1959" s="58" t="str">
        <f t="shared" si="216"/>
        <v>Men Master</v>
      </c>
      <c r="H1959" s="58" t="str">
        <f t="shared" si="217"/>
        <v>Penguin</v>
      </c>
      <c r="I1959" s="92"/>
      <c r="J1959" s="92" t="s">
        <v>1355</v>
      </c>
      <c r="K1959" s="92">
        <v>151</v>
      </c>
      <c r="L1959" s="91">
        <f t="shared" si="218"/>
        <v>17.8</v>
      </c>
      <c r="M1959" s="91">
        <f t="shared" si="219"/>
        <v>17.8</v>
      </c>
    </row>
    <row r="1960" spans="1:13" x14ac:dyDescent="0.25">
      <c r="A1960" s="333" t="str">
        <f t="shared" si="211"/>
        <v>2022-IC-L1</v>
      </c>
      <c r="B1960" s="332">
        <f t="shared" si="212"/>
        <v>44618</v>
      </c>
      <c r="C1960" s="333" t="str">
        <f t="shared" si="213"/>
        <v>Zone 3 - Mile68</v>
      </c>
      <c r="D1960" s="92" t="s">
        <v>551</v>
      </c>
      <c r="E1960" s="58" t="str">
        <f t="shared" si="214"/>
        <v>Bernard</v>
      </c>
      <c r="F1960" s="58" t="str">
        <f t="shared" si="215"/>
        <v>Pretorius</v>
      </c>
      <c r="G1960" s="58" t="str">
        <f t="shared" si="216"/>
        <v>Men Master</v>
      </c>
      <c r="H1960" s="58" t="str">
        <f t="shared" si="217"/>
        <v>Penguin</v>
      </c>
      <c r="I1960" s="92"/>
      <c r="J1960" s="92" t="s">
        <v>20</v>
      </c>
      <c r="K1960" s="92">
        <v>73</v>
      </c>
      <c r="L1960" s="91">
        <f t="shared" si="218"/>
        <v>1.4</v>
      </c>
      <c r="M1960" s="91">
        <f t="shared" si="219"/>
        <v>1.4</v>
      </c>
    </row>
    <row r="1961" spans="1:13" x14ac:dyDescent="0.25">
      <c r="A1961" s="333" t="str">
        <f t="shared" si="211"/>
        <v>2022-IC-L1</v>
      </c>
      <c r="B1961" s="332">
        <f t="shared" si="212"/>
        <v>44618</v>
      </c>
      <c r="C1961" s="333" t="str">
        <f t="shared" si="213"/>
        <v>Zone 3 - Mile68</v>
      </c>
      <c r="D1961" s="92" t="s">
        <v>745</v>
      </c>
      <c r="E1961" s="58" t="str">
        <f t="shared" si="214"/>
        <v>Phillip Eric</v>
      </c>
      <c r="F1961" s="58" t="str">
        <f t="shared" si="215"/>
        <v>Mans</v>
      </c>
      <c r="G1961" s="58" t="str">
        <f t="shared" si="216"/>
        <v>Men Master</v>
      </c>
      <c r="H1961" s="58" t="str">
        <f t="shared" si="217"/>
        <v>Henties Bay</v>
      </c>
      <c r="I1961" s="92"/>
      <c r="J1961" s="92"/>
      <c r="K1961" s="92"/>
      <c r="L1961" s="91" t="str">
        <f t="shared" si="218"/>
        <v/>
      </c>
      <c r="M1961" s="91" t="str">
        <f t="shared" si="219"/>
        <v/>
      </c>
    </row>
    <row r="1962" spans="1:13" x14ac:dyDescent="0.25">
      <c r="A1962" s="333" t="str">
        <f t="shared" si="211"/>
        <v>2022-IC-L1</v>
      </c>
      <c r="B1962" s="332">
        <f t="shared" si="212"/>
        <v>44618</v>
      </c>
      <c r="C1962" s="333" t="str">
        <f t="shared" si="213"/>
        <v>Zone 3 - Mile68</v>
      </c>
      <c r="D1962" s="92" t="s">
        <v>1808</v>
      </c>
      <c r="E1962" s="58" t="str">
        <f t="shared" si="214"/>
        <v>Eric</v>
      </c>
      <c r="F1962" s="58" t="str">
        <f t="shared" si="215"/>
        <v>Mans</v>
      </c>
      <c r="G1962" s="58" t="str">
        <f t="shared" si="216"/>
        <v>Men Senior</v>
      </c>
      <c r="H1962" s="58" t="str">
        <f t="shared" si="217"/>
        <v>Henties Bay</v>
      </c>
      <c r="I1962" s="92"/>
      <c r="J1962" s="92" t="s">
        <v>1355</v>
      </c>
      <c r="K1962" s="92">
        <v>159</v>
      </c>
      <c r="L1962" s="91">
        <f t="shared" si="218"/>
        <v>21.3</v>
      </c>
      <c r="M1962" s="91">
        <f t="shared" si="219"/>
        <v>21.3</v>
      </c>
    </row>
    <row r="1963" spans="1:13" x14ac:dyDescent="0.25">
      <c r="A1963" s="333" t="str">
        <f t="shared" si="211"/>
        <v>2022-IC-L1</v>
      </c>
      <c r="B1963" s="332">
        <f t="shared" si="212"/>
        <v>44618</v>
      </c>
      <c r="C1963" s="333" t="str">
        <f t="shared" si="213"/>
        <v>Zone 3 - Mile68</v>
      </c>
      <c r="D1963" s="92" t="s">
        <v>1508</v>
      </c>
      <c r="E1963" s="58" t="str">
        <f t="shared" si="214"/>
        <v>Stefan</v>
      </c>
      <c r="F1963" s="58" t="str">
        <f t="shared" si="215"/>
        <v>Snyman</v>
      </c>
      <c r="G1963" s="58" t="str">
        <f t="shared" si="216"/>
        <v>Men U/16</v>
      </c>
      <c r="H1963" s="58" t="str">
        <f t="shared" si="217"/>
        <v>Penguin</v>
      </c>
      <c r="I1963" s="92"/>
      <c r="J1963" s="92"/>
      <c r="K1963" s="92"/>
      <c r="L1963" s="91" t="str">
        <f t="shared" si="218"/>
        <v/>
      </c>
      <c r="M1963" s="91" t="str">
        <f t="shared" si="219"/>
        <v/>
      </c>
    </row>
    <row r="1964" spans="1:13" x14ac:dyDescent="0.25">
      <c r="A1964" s="333" t="str">
        <f t="shared" si="211"/>
        <v>2022-IC-L1</v>
      </c>
      <c r="B1964" s="332">
        <f t="shared" si="212"/>
        <v>44618</v>
      </c>
      <c r="C1964" s="333" t="str">
        <f t="shared" si="213"/>
        <v>Zone 3 - Mile68</v>
      </c>
      <c r="D1964" s="92" t="s">
        <v>690</v>
      </c>
      <c r="E1964" s="58" t="str">
        <f t="shared" si="214"/>
        <v>Chris Junior</v>
      </c>
      <c r="F1964" s="58" t="str">
        <f t="shared" si="215"/>
        <v>Orffer</v>
      </c>
      <c r="G1964" s="58" t="str">
        <f t="shared" si="216"/>
        <v>Men Senior</v>
      </c>
      <c r="H1964" s="58" t="str">
        <f t="shared" si="217"/>
        <v>Penguin</v>
      </c>
      <c r="I1964" s="92"/>
      <c r="J1964" s="92" t="s">
        <v>1355</v>
      </c>
      <c r="K1964" s="92">
        <v>140</v>
      </c>
      <c r="L1964" s="91">
        <f t="shared" si="218"/>
        <v>13.7</v>
      </c>
      <c r="M1964" s="91">
        <f t="shared" si="219"/>
        <v>13.7</v>
      </c>
    </row>
    <row r="1965" spans="1:13" x14ac:dyDescent="0.25">
      <c r="A1965" s="333" t="str">
        <f t="shared" ref="A1965:A2028" si="220">IF(D1965="","",A1964)</f>
        <v>2022-IC-L1</v>
      </c>
      <c r="B1965" s="332">
        <f t="shared" ref="B1965:B2028" si="221">IF(D1965="","",B1964)</f>
        <v>44618</v>
      </c>
      <c r="C1965" s="333" t="str">
        <f t="shared" ref="C1965:C2028" si="222">IF(D1965="","",C1964)</f>
        <v>Zone 3 - Mile68</v>
      </c>
      <c r="D1965" s="92" t="s">
        <v>860</v>
      </c>
      <c r="E1965" s="58" t="str">
        <f t="shared" ref="E1965:E2028" si="223">IF(D1965="","",VLOOKUP(D1965,Master,3,FALSE))</f>
        <v>Henno</v>
      </c>
      <c r="F1965" s="58" t="str">
        <f t="shared" ref="F1965:F2028" si="224">IF(D1965="","",VLOOKUP(D1965,Master,4,FALSE))</f>
        <v>Snyman</v>
      </c>
      <c r="G1965" s="58" t="str">
        <f t="shared" ref="G1965:G2028" si="225">IF(D1965="","",VLOOKUP(D1965,Master,5,FALSE))</f>
        <v>Men Veteran</v>
      </c>
      <c r="H1965" s="58" t="str">
        <f t="shared" ref="H1965:H2028" si="226">IF(D1965="","",VLOOKUP(D1965,Master,2,FALSE))</f>
        <v>Penguin</v>
      </c>
      <c r="I1965" s="92"/>
      <c r="J1965" s="92" t="s">
        <v>1355</v>
      </c>
      <c r="K1965" s="92">
        <v>115</v>
      </c>
      <c r="L1965" s="91">
        <f t="shared" si="218"/>
        <v>7</v>
      </c>
      <c r="M1965" s="91">
        <f t="shared" si="219"/>
        <v>7</v>
      </c>
    </row>
    <row r="1966" spans="1:13" x14ac:dyDescent="0.25">
      <c r="A1966" s="333" t="str">
        <f t="shared" si="220"/>
        <v>2022-IC-L1</v>
      </c>
      <c r="B1966" s="332">
        <f t="shared" si="221"/>
        <v>44618</v>
      </c>
      <c r="C1966" s="333" t="str">
        <f t="shared" si="222"/>
        <v>Zone 3 - Mile68</v>
      </c>
      <c r="D1966" s="92" t="s">
        <v>860</v>
      </c>
      <c r="E1966" s="58" t="str">
        <f t="shared" si="223"/>
        <v>Henno</v>
      </c>
      <c r="F1966" s="58" t="str">
        <f t="shared" si="224"/>
        <v>Snyman</v>
      </c>
      <c r="G1966" s="58" t="str">
        <f t="shared" si="225"/>
        <v>Men Veteran</v>
      </c>
      <c r="H1966" s="58" t="str">
        <f t="shared" si="226"/>
        <v>Penguin</v>
      </c>
      <c r="I1966" s="92"/>
      <c r="J1966" s="92" t="s">
        <v>1356</v>
      </c>
      <c r="K1966" s="92">
        <v>112</v>
      </c>
      <c r="L1966" s="91">
        <f t="shared" si="218"/>
        <v>5.5</v>
      </c>
      <c r="M1966" s="91">
        <f t="shared" si="219"/>
        <v>5.5</v>
      </c>
    </row>
    <row r="1967" spans="1:13" x14ac:dyDescent="0.25">
      <c r="A1967" s="333" t="str">
        <f t="shared" si="220"/>
        <v>2022-IC-L1</v>
      </c>
      <c r="B1967" s="332">
        <f t="shared" si="221"/>
        <v>44618</v>
      </c>
      <c r="C1967" s="333" t="str">
        <f t="shared" si="222"/>
        <v>Zone 3 - Mile68</v>
      </c>
      <c r="D1967" s="92" t="s">
        <v>860</v>
      </c>
      <c r="E1967" s="58" t="str">
        <f t="shared" si="223"/>
        <v>Henno</v>
      </c>
      <c r="F1967" s="58" t="str">
        <f t="shared" si="224"/>
        <v>Snyman</v>
      </c>
      <c r="G1967" s="58" t="str">
        <f t="shared" si="225"/>
        <v>Men Veteran</v>
      </c>
      <c r="H1967" s="58" t="str">
        <f t="shared" si="226"/>
        <v>Penguin</v>
      </c>
      <c r="I1967" s="92"/>
      <c r="J1967" s="92" t="s">
        <v>1354</v>
      </c>
      <c r="K1967" s="92">
        <v>113</v>
      </c>
      <c r="L1967" s="91">
        <f t="shared" si="218"/>
        <v>17.899999999999999</v>
      </c>
      <c r="M1967" s="91">
        <f t="shared" si="219"/>
        <v>17.899999999999999</v>
      </c>
    </row>
    <row r="1968" spans="1:13" x14ac:dyDescent="0.25">
      <c r="A1968" s="333" t="str">
        <f t="shared" si="220"/>
        <v>2022-IC-L1</v>
      </c>
      <c r="B1968" s="332">
        <f t="shared" si="221"/>
        <v>44618</v>
      </c>
      <c r="C1968" s="333" t="str">
        <f t="shared" si="222"/>
        <v>Zone 3 - Mile68</v>
      </c>
      <c r="D1968" s="92" t="s">
        <v>504</v>
      </c>
      <c r="E1968" s="58" t="str">
        <f t="shared" si="223"/>
        <v>Charles</v>
      </c>
      <c r="F1968" s="58" t="str">
        <f t="shared" si="224"/>
        <v>Bothma</v>
      </c>
      <c r="G1968" s="58" t="str">
        <f t="shared" si="225"/>
        <v>Men Grand Masters</v>
      </c>
      <c r="H1968" s="58" t="str">
        <f t="shared" si="226"/>
        <v>Penguin</v>
      </c>
      <c r="I1968" s="92"/>
      <c r="J1968" s="92" t="s">
        <v>1355</v>
      </c>
      <c r="K1968" s="92">
        <v>119</v>
      </c>
      <c r="L1968" s="91">
        <f t="shared" si="218"/>
        <v>7.9</v>
      </c>
      <c r="M1968" s="91">
        <f t="shared" si="219"/>
        <v>7.9</v>
      </c>
    </row>
    <row r="1969" spans="1:13" x14ac:dyDescent="0.25">
      <c r="A1969" s="333" t="str">
        <f t="shared" si="220"/>
        <v>2022-IC-L1</v>
      </c>
      <c r="B1969" s="332">
        <f t="shared" si="221"/>
        <v>44618</v>
      </c>
      <c r="C1969" s="333" t="str">
        <f t="shared" si="222"/>
        <v>Zone 3 - Mile68</v>
      </c>
      <c r="D1969" s="92" t="s">
        <v>504</v>
      </c>
      <c r="E1969" s="58" t="str">
        <f t="shared" si="223"/>
        <v>Charles</v>
      </c>
      <c r="F1969" s="58" t="str">
        <f t="shared" si="224"/>
        <v>Bothma</v>
      </c>
      <c r="G1969" s="58" t="str">
        <f t="shared" si="225"/>
        <v>Men Grand Masters</v>
      </c>
      <c r="H1969" s="58" t="str">
        <f t="shared" si="226"/>
        <v>Penguin</v>
      </c>
      <c r="I1969" s="92"/>
      <c r="J1969" s="92" t="s">
        <v>1355</v>
      </c>
      <c r="K1969" s="92">
        <v>72</v>
      </c>
      <c r="L1969" s="91">
        <f t="shared" si="218"/>
        <v>1.4</v>
      </c>
      <c r="M1969" s="91">
        <f t="shared" si="219"/>
        <v>1.4</v>
      </c>
    </row>
    <row r="1970" spans="1:13" x14ac:dyDescent="0.25">
      <c r="A1970" s="333" t="str">
        <f t="shared" si="220"/>
        <v>2022-IC-L1</v>
      </c>
      <c r="B1970" s="332">
        <f t="shared" si="221"/>
        <v>44618</v>
      </c>
      <c r="C1970" s="333" t="str">
        <f t="shared" si="222"/>
        <v>Zone 3 - Mile68</v>
      </c>
      <c r="D1970" s="92" t="s">
        <v>781</v>
      </c>
      <c r="E1970" s="58" t="str">
        <f t="shared" si="223"/>
        <v>Kevin</v>
      </c>
      <c r="F1970" s="58" t="str">
        <f t="shared" si="224"/>
        <v>Page</v>
      </c>
      <c r="G1970" s="58" t="str">
        <f t="shared" si="225"/>
        <v>Men U/21</v>
      </c>
      <c r="H1970" s="58" t="str">
        <f t="shared" si="226"/>
        <v>Penguin</v>
      </c>
      <c r="I1970" s="92"/>
      <c r="J1970" s="92"/>
      <c r="K1970" s="92"/>
      <c r="L1970" s="91" t="str">
        <f t="shared" ref="L1970:L2032" si="227">IF(K1970="","",IF(I1970="",ROUND(HLOOKUP(J1970,kgList,K1970,FALSE),1),ROUND(HLOOKUP(I1970,kgList,K1970,FALSE),1)))</f>
        <v/>
      </c>
      <c r="M1970" s="91" t="str">
        <f t="shared" ref="M1970:M2032" si="228">IF(L1970="","",IF(COUNTA(I1970:J1970)&gt;1,"Edible or Inedible",IF(COUNTA(I1970)=1,L1970*1,IF(COUNTA(J1970)=1,L1970*1,"ERROR"))))</f>
        <v/>
      </c>
    </row>
    <row r="1971" spans="1:13" x14ac:dyDescent="0.25">
      <c r="A1971" s="333" t="str">
        <f t="shared" si="220"/>
        <v>2022-IC-L1</v>
      </c>
      <c r="B1971" s="332">
        <f t="shared" si="221"/>
        <v>44618</v>
      </c>
      <c r="C1971" s="333" t="str">
        <f t="shared" si="222"/>
        <v>Zone 3 - Mile68</v>
      </c>
      <c r="D1971" s="92" t="s">
        <v>560</v>
      </c>
      <c r="E1971" s="58" t="str">
        <f t="shared" si="223"/>
        <v>Julian</v>
      </c>
      <c r="F1971" s="58" t="str">
        <f t="shared" si="224"/>
        <v>Viljoen</v>
      </c>
      <c r="G1971" s="58" t="str">
        <f t="shared" si="225"/>
        <v>Men Grand Masters</v>
      </c>
      <c r="H1971" s="58" t="str">
        <f t="shared" si="226"/>
        <v>Penguin</v>
      </c>
      <c r="I1971" s="92"/>
      <c r="J1971" s="92" t="s">
        <v>1355</v>
      </c>
      <c r="K1971" s="92">
        <v>79</v>
      </c>
      <c r="L1971" s="91">
        <f t="shared" si="227"/>
        <v>1.9</v>
      </c>
      <c r="M1971" s="91">
        <f t="shared" si="228"/>
        <v>1.9</v>
      </c>
    </row>
    <row r="1972" spans="1:13" x14ac:dyDescent="0.25">
      <c r="A1972" s="333" t="str">
        <f t="shared" si="220"/>
        <v>2022-IC-L1</v>
      </c>
      <c r="B1972" s="332">
        <f t="shared" si="221"/>
        <v>44618</v>
      </c>
      <c r="C1972" s="333" t="str">
        <f t="shared" si="222"/>
        <v>Zone 3 - Mile68</v>
      </c>
      <c r="D1972" s="92" t="s">
        <v>560</v>
      </c>
      <c r="E1972" s="58" t="str">
        <f t="shared" si="223"/>
        <v>Julian</v>
      </c>
      <c r="F1972" s="58" t="str">
        <f t="shared" si="224"/>
        <v>Viljoen</v>
      </c>
      <c r="G1972" s="58" t="str">
        <f t="shared" si="225"/>
        <v>Men Grand Masters</v>
      </c>
      <c r="H1972" s="58" t="str">
        <f t="shared" si="226"/>
        <v>Penguin</v>
      </c>
      <c r="I1972" s="92"/>
      <c r="J1972" s="92" t="s">
        <v>1355</v>
      </c>
      <c r="K1972" s="92">
        <v>109</v>
      </c>
      <c r="L1972" s="91">
        <f t="shared" si="227"/>
        <v>5.8</v>
      </c>
      <c r="M1972" s="91">
        <f t="shared" si="228"/>
        <v>5.8</v>
      </c>
    </row>
    <row r="1973" spans="1:13" x14ac:dyDescent="0.25">
      <c r="A1973" s="333" t="str">
        <f t="shared" si="220"/>
        <v>2022-IC-L1</v>
      </c>
      <c r="B1973" s="332">
        <f t="shared" si="221"/>
        <v>44618</v>
      </c>
      <c r="C1973" s="333" t="str">
        <f t="shared" si="222"/>
        <v>Zone 3 - Mile68</v>
      </c>
      <c r="D1973" s="92" t="s">
        <v>889</v>
      </c>
      <c r="E1973" s="58" t="str">
        <f t="shared" si="223"/>
        <v>Henko</v>
      </c>
      <c r="F1973" s="58" t="str">
        <f t="shared" si="224"/>
        <v>Snyman</v>
      </c>
      <c r="G1973" s="58" t="str">
        <f t="shared" si="225"/>
        <v>Men U/21</v>
      </c>
      <c r="H1973" s="58" t="str">
        <f t="shared" si="226"/>
        <v>Penguin</v>
      </c>
      <c r="I1973" s="92"/>
      <c r="J1973" s="92" t="s">
        <v>1355</v>
      </c>
      <c r="K1973" s="92">
        <v>153</v>
      </c>
      <c r="L1973" s="91">
        <f t="shared" si="227"/>
        <v>18.600000000000001</v>
      </c>
      <c r="M1973" s="91">
        <f t="shared" si="228"/>
        <v>18.600000000000001</v>
      </c>
    </row>
    <row r="1974" spans="1:13" x14ac:dyDescent="0.25">
      <c r="A1974" s="333" t="str">
        <f t="shared" si="220"/>
        <v>2022-IC-L1</v>
      </c>
      <c r="B1974" s="332">
        <f t="shared" si="221"/>
        <v>44618</v>
      </c>
      <c r="C1974" s="333" t="str">
        <f t="shared" si="222"/>
        <v>Zone 3 - Mile68</v>
      </c>
      <c r="D1974" s="92" t="s">
        <v>889</v>
      </c>
      <c r="E1974" s="58" t="str">
        <f t="shared" si="223"/>
        <v>Henko</v>
      </c>
      <c r="F1974" s="58" t="str">
        <f t="shared" si="224"/>
        <v>Snyman</v>
      </c>
      <c r="G1974" s="58" t="str">
        <f t="shared" si="225"/>
        <v>Men U/21</v>
      </c>
      <c r="H1974" s="58" t="str">
        <f t="shared" si="226"/>
        <v>Penguin</v>
      </c>
      <c r="I1974" s="92"/>
      <c r="J1974" s="92" t="s">
        <v>1356</v>
      </c>
      <c r="K1974" s="92">
        <v>94</v>
      </c>
      <c r="L1974" s="91">
        <f t="shared" si="227"/>
        <v>3</v>
      </c>
      <c r="M1974" s="91">
        <f t="shared" si="228"/>
        <v>3</v>
      </c>
    </row>
    <row r="1975" spans="1:13" x14ac:dyDescent="0.25">
      <c r="A1975" s="333" t="str">
        <f t="shared" si="220"/>
        <v>2022-IC-L1</v>
      </c>
      <c r="B1975" s="332">
        <f t="shared" si="221"/>
        <v>44618</v>
      </c>
      <c r="C1975" s="333" t="str">
        <f t="shared" si="222"/>
        <v>Zone 3 - Mile68</v>
      </c>
      <c r="D1975" s="92" t="s">
        <v>520</v>
      </c>
      <c r="E1975" s="58" t="str">
        <f t="shared" si="223"/>
        <v>Morne</v>
      </c>
      <c r="F1975" s="58" t="str">
        <f t="shared" si="224"/>
        <v>Horn</v>
      </c>
      <c r="G1975" s="58" t="str">
        <f t="shared" si="225"/>
        <v>Men Veteran</v>
      </c>
      <c r="H1975" s="58" t="str">
        <f t="shared" si="226"/>
        <v>Welwitschia</v>
      </c>
      <c r="I1975" s="92"/>
      <c r="J1975" s="92" t="s">
        <v>1333</v>
      </c>
      <c r="K1975" s="92">
        <v>67</v>
      </c>
      <c r="L1975" s="91">
        <f t="shared" si="227"/>
        <v>5.5</v>
      </c>
      <c r="M1975" s="91">
        <f t="shared" si="228"/>
        <v>5.5</v>
      </c>
    </row>
    <row r="1976" spans="1:13" x14ac:dyDescent="0.25">
      <c r="A1976" s="333" t="str">
        <f t="shared" si="220"/>
        <v>2022-IC-L1</v>
      </c>
      <c r="B1976" s="332">
        <f t="shared" si="221"/>
        <v>44618</v>
      </c>
      <c r="C1976" s="333" t="str">
        <f t="shared" si="222"/>
        <v>Zone 3 - Mile68</v>
      </c>
      <c r="D1976" s="92" t="s">
        <v>520</v>
      </c>
      <c r="E1976" s="58" t="str">
        <f t="shared" si="223"/>
        <v>Morne</v>
      </c>
      <c r="F1976" s="58" t="str">
        <f t="shared" si="224"/>
        <v>Horn</v>
      </c>
      <c r="G1976" s="58" t="str">
        <f t="shared" si="225"/>
        <v>Men Veteran</v>
      </c>
      <c r="H1976" s="58" t="str">
        <f t="shared" si="226"/>
        <v>Welwitschia</v>
      </c>
      <c r="I1976" s="92"/>
      <c r="J1976" s="92" t="s">
        <v>1356</v>
      </c>
      <c r="K1976" s="92">
        <v>77</v>
      </c>
      <c r="L1976" s="91">
        <f t="shared" si="227"/>
        <v>1.5</v>
      </c>
      <c r="M1976" s="91">
        <f t="shared" si="228"/>
        <v>1.5</v>
      </c>
    </row>
    <row r="1977" spans="1:13" x14ac:dyDescent="0.25">
      <c r="A1977" s="333" t="str">
        <f t="shared" si="220"/>
        <v>2022-IC-L1</v>
      </c>
      <c r="B1977" s="332">
        <f t="shared" si="221"/>
        <v>44618</v>
      </c>
      <c r="C1977" s="333" t="str">
        <f t="shared" si="222"/>
        <v>Zone 3 - Mile68</v>
      </c>
      <c r="D1977" s="92" t="s">
        <v>753</v>
      </c>
      <c r="E1977" s="58" t="str">
        <f t="shared" si="223"/>
        <v>Grant</v>
      </c>
      <c r="F1977" s="58" t="str">
        <f t="shared" si="224"/>
        <v>Knight</v>
      </c>
      <c r="G1977" s="58" t="str">
        <f t="shared" si="225"/>
        <v>Men Veteran</v>
      </c>
      <c r="H1977" s="58" t="str">
        <f t="shared" si="226"/>
        <v>Penguin</v>
      </c>
      <c r="I1977" s="92"/>
      <c r="J1977" s="92" t="s">
        <v>1355</v>
      </c>
      <c r="K1977" s="92">
        <v>101</v>
      </c>
      <c r="L1977" s="91">
        <f t="shared" si="227"/>
        <v>4.5</v>
      </c>
      <c r="M1977" s="91">
        <f t="shared" si="228"/>
        <v>4.5</v>
      </c>
    </row>
    <row r="1978" spans="1:13" x14ac:dyDescent="0.25">
      <c r="A1978" s="333" t="str">
        <f t="shared" si="220"/>
        <v>2022-IC-L1</v>
      </c>
      <c r="B1978" s="332">
        <f t="shared" si="221"/>
        <v>44618</v>
      </c>
      <c r="C1978" s="333" t="str">
        <f t="shared" si="222"/>
        <v>Zone 3 - Mile68</v>
      </c>
      <c r="D1978" s="92" t="s">
        <v>753</v>
      </c>
      <c r="E1978" s="58" t="str">
        <f t="shared" si="223"/>
        <v>Grant</v>
      </c>
      <c r="F1978" s="58" t="str">
        <f t="shared" si="224"/>
        <v>Knight</v>
      </c>
      <c r="G1978" s="58" t="str">
        <f t="shared" si="225"/>
        <v>Men Veteran</v>
      </c>
      <c r="H1978" s="58" t="str">
        <f t="shared" si="226"/>
        <v>Penguin</v>
      </c>
      <c r="I1978" s="92"/>
      <c r="J1978" s="92" t="s">
        <v>1355</v>
      </c>
      <c r="K1978" s="92">
        <v>121</v>
      </c>
      <c r="L1978" s="91">
        <f t="shared" si="227"/>
        <v>8.3000000000000007</v>
      </c>
      <c r="M1978" s="91">
        <f t="shared" si="228"/>
        <v>8.3000000000000007</v>
      </c>
    </row>
    <row r="1979" spans="1:13" x14ac:dyDescent="0.25">
      <c r="A1979" s="333" t="str">
        <f t="shared" si="220"/>
        <v>2022-IC-L1</v>
      </c>
      <c r="B1979" s="332">
        <f t="shared" si="221"/>
        <v>44618</v>
      </c>
      <c r="C1979" s="333" t="str">
        <f t="shared" si="222"/>
        <v>Zone 3 - Mile68</v>
      </c>
      <c r="D1979" s="92" t="s">
        <v>753</v>
      </c>
      <c r="E1979" s="58" t="str">
        <f t="shared" si="223"/>
        <v>Grant</v>
      </c>
      <c r="F1979" s="58" t="str">
        <f t="shared" si="224"/>
        <v>Knight</v>
      </c>
      <c r="G1979" s="58" t="str">
        <f t="shared" si="225"/>
        <v>Men Veteran</v>
      </c>
      <c r="H1979" s="58" t="str">
        <f t="shared" si="226"/>
        <v>Penguin</v>
      </c>
      <c r="I1979" s="92"/>
      <c r="J1979" s="92" t="s">
        <v>1355</v>
      </c>
      <c r="K1979" s="92">
        <v>146</v>
      </c>
      <c r="L1979" s="91">
        <f t="shared" si="227"/>
        <v>15.9</v>
      </c>
      <c r="M1979" s="91">
        <f t="shared" si="228"/>
        <v>15.9</v>
      </c>
    </row>
    <row r="1980" spans="1:13" x14ac:dyDescent="0.25">
      <c r="A1980" s="333" t="str">
        <f t="shared" si="220"/>
        <v>2022-IC-L1</v>
      </c>
      <c r="B1980" s="332">
        <f t="shared" si="221"/>
        <v>44618</v>
      </c>
      <c r="C1980" s="333" t="str">
        <f t="shared" si="222"/>
        <v>Zone 3 - Mile68</v>
      </c>
      <c r="D1980" s="92" t="s">
        <v>758</v>
      </c>
      <c r="E1980" s="58" t="str">
        <f t="shared" si="223"/>
        <v>Henri</v>
      </c>
      <c r="F1980" s="58" t="str">
        <f t="shared" si="224"/>
        <v>Snyman</v>
      </c>
      <c r="G1980" s="58" t="str">
        <f t="shared" si="225"/>
        <v>Men Veteran</v>
      </c>
      <c r="H1980" s="58" t="str">
        <f t="shared" si="226"/>
        <v>Penguin</v>
      </c>
      <c r="I1980" s="92"/>
      <c r="J1980" s="92" t="s">
        <v>1355</v>
      </c>
      <c r="K1980" s="92">
        <v>90</v>
      </c>
      <c r="L1980" s="91">
        <f t="shared" si="227"/>
        <v>3</v>
      </c>
      <c r="M1980" s="91">
        <f t="shared" si="228"/>
        <v>3</v>
      </c>
    </row>
    <row r="1981" spans="1:13" x14ac:dyDescent="0.25">
      <c r="A1981" s="333" t="str">
        <f t="shared" si="220"/>
        <v>2022-IC-L1</v>
      </c>
      <c r="B1981" s="332">
        <f t="shared" si="221"/>
        <v>44618</v>
      </c>
      <c r="C1981" s="333" t="str">
        <f t="shared" si="222"/>
        <v>Zone 3 - Mile68</v>
      </c>
      <c r="D1981" s="92" t="s">
        <v>1809</v>
      </c>
      <c r="E1981" s="58" t="str">
        <f t="shared" si="223"/>
        <v>David</v>
      </c>
      <c r="F1981" s="58" t="str">
        <f t="shared" si="224"/>
        <v>Hyman</v>
      </c>
      <c r="G1981" s="58" t="str">
        <f t="shared" si="225"/>
        <v>Men Master</v>
      </c>
      <c r="H1981" s="58" t="str">
        <f t="shared" si="226"/>
        <v>Penguin</v>
      </c>
      <c r="I1981" s="92"/>
      <c r="J1981" s="92"/>
      <c r="K1981" s="92"/>
      <c r="L1981" s="91" t="str">
        <f t="shared" si="227"/>
        <v/>
      </c>
      <c r="M1981" s="91" t="str">
        <f t="shared" si="228"/>
        <v/>
      </c>
    </row>
    <row r="1982" spans="1:13" x14ac:dyDescent="0.25">
      <c r="A1982" s="333" t="str">
        <f t="shared" si="220"/>
        <v>2022-IC-L1</v>
      </c>
      <c r="B1982" s="332">
        <f t="shared" si="221"/>
        <v>44618</v>
      </c>
      <c r="C1982" s="333" t="str">
        <f t="shared" si="222"/>
        <v>Zone 3 - Mile68</v>
      </c>
      <c r="D1982" s="92" t="s">
        <v>597</v>
      </c>
      <c r="E1982" s="58" t="str">
        <f t="shared" si="223"/>
        <v>Christo</v>
      </c>
      <c r="F1982" s="58" t="str">
        <f t="shared" si="224"/>
        <v>Lensing</v>
      </c>
      <c r="G1982" s="58" t="str">
        <f t="shared" si="225"/>
        <v>Men Senior</v>
      </c>
      <c r="H1982" s="58" t="str">
        <f t="shared" si="226"/>
        <v>Penguin</v>
      </c>
      <c r="I1982" s="92"/>
      <c r="J1982" s="92" t="s">
        <v>20</v>
      </c>
      <c r="K1982" s="92">
        <v>92</v>
      </c>
      <c r="L1982" s="91">
        <f t="shared" si="227"/>
        <v>2.9</v>
      </c>
      <c r="M1982" s="91">
        <f t="shared" si="228"/>
        <v>2.9</v>
      </c>
    </row>
    <row r="1983" spans="1:13" x14ac:dyDescent="0.25">
      <c r="A1983" s="333" t="str">
        <f t="shared" si="220"/>
        <v>2022-IC-L1</v>
      </c>
      <c r="B1983" s="332">
        <f t="shared" si="221"/>
        <v>44618</v>
      </c>
      <c r="C1983" s="333" t="str">
        <f t="shared" si="222"/>
        <v>Zone 3 - Mile68</v>
      </c>
      <c r="D1983" s="92" t="s">
        <v>1728</v>
      </c>
      <c r="E1983" s="58" t="str">
        <f t="shared" si="223"/>
        <v>Clinton</v>
      </c>
      <c r="F1983" s="58" t="str">
        <f t="shared" si="224"/>
        <v>Barnhard</v>
      </c>
      <c r="G1983" s="58" t="str">
        <f t="shared" si="225"/>
        <v>Men Senior</v>
      </c>
      <c r="H1983" s="58" t="str">
        <f t="shared" si="226"/>
        <v>Henties Bay</v>
      </c>
      <c r="I1983" s="92"/>
      <c r="J1983" s="92" t="s">
        <v>1355</v>
      </c>
      <c r="K1983" s="92">
        <v>88</v>
      </c>
      <c r="L1983" s="91">
        <f t="shared" si="227"/>
        <v>2.8</v>
      </c>
      <c r="M1983" s="91">
        <f t="shared" si="228"/>
        <v>2.8</v>
      </c>
    </row>
    <row r="1984" spans="1:13" x14ac:dyDescent="0.25">
      <c r="A1984" s="333" t="str">
        <f t="shared" si="220"/>
        <v>2022-IC-L1</v>
      </c>
      <c r="B1984" s="332">
        <f t="shared" si="221"/>
        <v>44618</v>
      </c>
      <c r="C1984" s="333" t="str">
        <f t="shared" si="222"/>
        <v>Zone 3 - Mile68</v>
      </c>
      <c r="D1984" s="92" t="s">
        <v>1728</v>
      </c>
      <c r="E1984" s="58" t="str">
        <f t="shared" si="223"/>
        <v>Clinton</v>
      </c>
      <c r="F1984" s="58" t="str">
        <f t="shared" si="224"/>
        <v>Barnhard</v>
      </c>
      <c r="G1984" s="58" t="str">
        <f t="shared" si="225"/>
        <v>Men Senior</v>
      </c>
      <c r="H1984" s="58" t="str">
        <f t="shared" si="226"/>
        <v>Henties Bay</v>
      </c>
      <c r="I1984" s="92"/>
      <c r="J1984" s="92" t="s">
        <v>1355</v>
      </c>
      <c r="K1984" s="92">
        <v>122</v>
      </c>
      <c r="L1984" s="91">
        <f t="shared" si="227"/>
        <v>8.6</v>
      </c>
      <c r="M1984" s="91">
        <f t="shared" si="228"/>
        <v>8.6</v>
      </c>
    </row>
    <row r="1985" spans="1:13" x14ac:dyDescent="0.25">
      <c r="A1985" s="333" t="str">
        <f t="shared" si="220"/>
        <v>2022-IC-L1</v>
      </c>
      <c r="B1985" s="332">
        <f t="shared" si="221"/>
        <v>44618</v>
      </c>
      <c r="C1985" s="333" t="str">
        <f t="shared" si="222"/>
        <v>Zone 3 - Mile68</v>
      </c>
      <c r="D1985" s="92" t="s">
        <v>1729</v>
      </c>
      <c r="E1985" s="58" t="str">
        <f t="shared" si="223"/>
        <v>Lindie</v>
      </c>
      <c r="F1985" s="58" t="str">
        <f t="shared" si="224"/>
        <v>Barnhard</v>
      </c>
      <c r="G1985" s="58" t="str">
        <f t="shared" si="225"/>
        <v>Ladies Veteran</v>
      </c>
      <c r="H1985" s="58" t="str">
        <f t="shared" si="226"/>
        <v>Henties Bay</v>
      </c>
      <c r="I1985" s="92"/>
      <c r="J1985" s="92"/>
      <c r="K1985" s="92"/>
      <c r="L1985" s="91" t="str">
        <f t="shared" si="227"/>
        <v/>
      </c>
      <c r="M1985" s="91" t="str">
        <f t="shared" si="228"/>
        <v/>
      </c>
    </row>
    <row r="1986" spans="1:13" x14ac:dyDescent="0.25">
      <c r="A1986" s="333" t="str">
        <f t="shared" si="220"/>
        <v>2022-IC-L1</v>
      </c>
      <c r="B1986" s="332">
        <f t="shared" si="221"/>
        <v>44618</v>
      </c>
      <c r="C1986" s="333" t="str">
        <f t="shared" si="222"/>
        <v>Zone 3 - Mile68</v>
      </c>
      <c r="D1986" s="92" t="s">
        <v>670</v>
      </c>
      <c r="E1986" s="58" t="str">
        <f t="shared" si="223"/>
        <v>David</v>
      </c>
      <c r="F1986" s="58" t="str">
        <f t="shared" si="224"/>
        <v>Laws</v>
      </c>
      <c r="G1986" s="58" t="str">
        <f t="shared" si="225"/>
        <v>Men Master</v>
      </c>
      <c r="H1986" s="58" t="str">
        <f t="shared" si="226"/>
        <v>Penguin</v>
      </c>
      <c r="I1986" s="92"/>
      <c r="J1986" s="92" t="s">
        <v>1355</v>
      </c>
      <c r="K1986" s="92">
        <v>76</v>
      </c>
      <c r="L1986" s="91">
        <f t="shared" si="227"/>
        <v>1.7</v>
      </c>
      <c r="M1986" s="91">
        <f t="shared" si="228"/>
        <v>1.7</v>
      </c>
    </row>
    <row r="1987" spans="1:13" x14ac:dyDescent="0.25">
      <c r="A1987" s="333" t="str">
        <f t="shared" si="220"/>
        <v>2022-IC-L1</v>
      </c>
      <c r="B1987" s="332">
        <f t="shared" si="221"/>
        <v>44618</v>
      </c>
      <c r="C1987" s="333" t="str">
        <f t="shared" si="222"/>
        <v>Zone 3 - Mile68</v>
      </c>
      <c r="D1987" s="92" t="s">
        <v>546</v>
      </c>
      <c r="E1987" s="58" t="str">
        <f t="shared" si="223"/>
        <v>Marius</v>
      </c>
      <c r="F1987" s="58" t="str">
        <f t="shared" si="224"/>
        <v>Kruger</v>
      </c>
      <c r="G1987" s="58" t="str">
        <f t="shared" si="225"/>
        <v>Men Veteran</v>
      </c>
      <c r="H1987" s="58" t="str">
        <f t="shared" si="226"/>
        <v>Penguin</v>
      </c>
      <c r="I1987" s="92"/>
      <c r="J1987" s="92"/>
      <c r="K1987" s="92"/>
      <c r="L1987" s="91" t="str">
        <f t="shared" si="227"/>
        <v/>
      </c>
      <c r="M1987" s="91" t="str">
        <f t="shared" si="228"/>
        <v/>
      </c>
    </row>
    <row r="1988" spans="1:13" x14ac:dyDescent="0.25">
      <c r="A1988" s="333" t="str">
        <f t="shared" si="220"/>
        <v>2022-IC-L1</v>
      </c>
      <c r="B1988" s="332">
        <f t="shared" si="221"/>
        <v>44618</v>
      </c>
      <c r="C1988" s="333" t="str">
        <f t="shared" si="222"/>
        <v>Zone 3 - Mile68</v>
      </c>
      <c r="D1988" s="92" t="s">
        <v>1487</v>
      </c>
      <c r="E1988" s="58" t="str">
        <f t="shared" si="223"/>
        <v>Barren</v>
      </c>
      <c r="F1988" s="58" t="str">
        <f t="shared" si="224"/>
        <v>Van Es</v>
      </c>
      <c r="G1988" s="58" t="str">
        <f t="shared" si="225"/>
        <v>Men Senior</v>
      </c>
      <c r="H1988" s="58" t="str">
        <f t="shared" si="226"/>
        <v>Penguin</v>
      </c>
      <c r="I1988" s="92"/>
      <c r="J1988" s="92" t="s">
        <v>1355</v>
      </c>
      <c r="K1988" s="92">
        <v>94</v>
      </c>
      <c r="L1988" s="91">
        <f t="shared" si="227"/>
        <v>3.5</v>
      </c>
      <c r="M1988" s="91">
        <f t="shared" si="228"/>
        <v>3.5</v>
      </c>
    </row>
    <row r="1989" spans="1:13" x14ac:dyDescent="0.25">
      <c r="A1989" s="333" t="str">
        <f t="shared" si="220"/>
        <v>2022-IC-L1</v>
      </c>
      <c r="B1989" s="332">
        <f t="shared" si="221"/>
        <v>44618</v>
      </c>
      <c r="C1989" s="333" t="str">
        <f t="shared" si="222"/>
        <v>Zone 3 - Mile68</v>
      </c>
      <c r="D1989" s="92" t="s">
        <v>1487</v>
      </c>
      <c r="E1989" s="58" t="str">
        <f t="shared" si="223"/>
        <v>Barren</v>
      </c>
      <c r="F1989" s="58" t="str">
        <f t="shared" si="224"/>
        <v>Van Es</v>
      </c>
      <c r="G1989" s="58" t="str">
        <f t="shared" si="225"/>
        <v>Men Senior</v>
      </c>
      <c r="H1989" s="58" t="str">
        <f t="shared" si="226"/>
        <v>Penguin</v>
      </c>
      <c r="I1989" s="92"/>
      <c r="J1989" s="92" t="s">
        <v>1355</v>
      </c>
      <c r="K1989" s="92">
        <v>152</v>
      </c>
      <c r="L1989" s="91">
        <f t="shared" si="227"/>
        <v>18.2</v>
      </c>
      <c r="M1989" s="91">
        <f t="shared" si="228"/>
        <v>18.2</v>
      </c>
    </row>
    <row r="1990" spans="1:13" x14ac:dyDescent="0.25">
      <c r="A1990" s="333" t="str">
        <f t="shared" si="220"/>
        <v>2022-IC-L1</v>
      </c>
      <c r="B1990" s="332">
        <f t="shared" si="221"/>
        <v>44618</v>
      </c>
      <c r="C1990" s="333" t="str">
        <f t="shared" si="222"/>
        <v>Zone 3 - Mile68</v>
      </c>
      <c r="D1990" s="92" t="s">
        <v>1487</v>
      </c>
      <c r="E1990" s="58" t="str">
        <f t="shared" si="223"/>
        <v>Barren</v>
      </c>
      <c r="F1990" s="58" t="str">
        <f t="shared" si="224"/>
        <v>Van Es</v>
      </c>
      <c r="G1990" s="58" t="str">
        <f t="shared" si="225"/>
        <v>Men Senior</v>
      </c>
      <c r="H1990" s="58" t="str">
        <f t="shared" si="226"/>
        <v>Penguin</v>
      </c>
      <c r="I1990" s="92"/>
      <c r="J1990" s="92" t="s">
        <v>1355</v>
      </c>
      <c r="K1990" s="92">
        <v>151</v>
      </c>
      <c r="L1990" s="91">
        <f t="shared" si="227"/>
        <v>17.8</v>
      </c>
      <c r="M1990" s="91">
        <f t="shared" si="228"/>
        <v>17.8</v>
      </c>
    </row>
    <row r="1991" spans="1:13" x14ac:dyDescent="0.25">
      <c r="A1991" s="333" t="str">
        <f t="shared" si="220"/>
        <v>2022-IC-L1</v>
      </c>
      <c r="B1991" s="332">
        <f t="shared" si="221"/>
        <v>44618</v>
      </c>
      <c r="C1991" s="333" t="str">
        <f t="shared" si="222"/>
        <v>Zone 3 - Mile68</v>
      </c>
      <c r="D1991" s="92" t="s">
        <v>1487</v>
      </c>
      <c r="E1991" s="58" t="str">
        <f t="shared" si="223"/>
        <v>Barren</v>
      </c>
      <c r="F1991" s="58" t="str">
        <f t="shared" si="224"/>
        <v>Van Es</v>
      </c>
      <c r="G1991" s="58" t="str">
        <f t="shared" si="225"/>
        <v>Men Senior</v>
      </c>
      <c r="H1991" s="58" t="str">
        <f t="shared" si="226"/>
        <v>Penguin</v>
      </c>
      <c r="I1991" s="92"/>
      <c r="J1991" s="92" t="s">
        <v>1355</v>
      </c>
      <c r="K1991" s="92">
        <v>151</v>
      </c>
      <c r="L1991" s="91">
        <f t="shared" si="227"/>
        <v>17.8</v>
      </c>
      <c r="M1991" s="91">
        <f t="shared" si="228"/>
        <v>17.8</v>
      </c>
    </row>
    <row r="1992" spans="1:13" x14ac:dyDescent="0.25">
      <c r="A1992" s="333" t="str">
        <f t="shared" si="220"/>
        <v>2022-IC-L1</v>
      </c>
      <c r="B1992" s="332">
        <f t="shared" si="221"/>
        <v>44618</v>
      </c>
      <c r="C1992" s="333" t="str">
        <f t="shared" si="222"/>
        <v>Zone 3 - Mile68</v>
      </c>
      <c r="D1992" s="92" t="s">
        <v>1487</v>
      </c>
      <c r="E1992" s="58" t="str">
        <f t="shared" si="223"/>
        <v>Barren</v>
      </c>
      <c r="F1992" s="58" t="str">
        <f t="shared" si="224"/>
        <v>Van Es</v>
      </c>
      <c r="G1992" s="58" t="str">
        <f t="shared" si="225"/>
        <v>Men Senior</v>
      </c>
      <c r="H1992" s="58" t="str">
        <f t="shared" si="226"/>
        <v>Penguin</v>
      </c>
      <c r="I1992" s="92"/>
      <c r="J1992" s="92" t="s">
        <v>1355</v>
      </c>
      <c r="K1992" s="92">
        <v>130</v>
      </c>
      <c r="L1992" s="91">
        <f t="shared" si="227"/>
        <v>10.7</v>
      </c>
      <c r="M1992" s="91">
        <f t="shared" si="228"/>
        <v>10.7</v>
      </c>
    </row>
    <row r="1993" spans="1:13" x14ac:dyDescent="0.25">
      <c r="A1993" s="333" t="str">
        <f t="shared" si="220"/>
        <v>2022-IC-L1</v>
      </c>
      <c r="B1993" s="332">
        <f t="shared" si="221"/>
        <v>44618</v>
      </c>
      <c r="C1993" s="333" t="str">
        <f t="shared" si="222"/>
        <v>Zone 3 - Mile68</v>
      </c>
      <c r="D1993" s="92" t="s">
        <v>678</v>
      </c>
      <c r="E1993" s="58" t="str">
        <f t="shared" si="223"/>
        <v>Devon</v>
      </c>
      <c r="F1993" s="58" t="str">
        <f t="shared" si="224"/>
        <v>Burger</v>
      </c>
      <c r="G1993" s="58" t="str">
        <f t="shared" si="225"/>
        <v>Men U/21</v>
      </c>
      <c r="H1993" s="58" t="str">
        <f t="shared" si="226"/>
        <v>Penguin</v>
      </c>
      <c r="I1993" s="92"/>
      <c r="J1993" s="92" t="s">
        <v>1355</v>
      </c>
      <c r="K1993" s="92">
        <v>128</v>
      </c>
      <c r="L1993" s="91">
        <f t="shared" si="227"/>
        <v>10.1</v>
      </c>
      <c r="M1993" s="91">
        <f t="shared" si="228"/>
        <v>10.1</v>
      </c>
    </row>
    <row r="1994" spans="1:13" x14ac:dyDescent="0.25">
      <c r="A1994" s="333" t="str">
        <f t="shared" si="220"/>
        <v>2022-IC-L1</v>
      </c>
      <c r="B1994" s="332">
        <f t="shared" si="221"/>
        <v>44618</v>
      </c>
      <c r="C1994" s="333" t="str">
        <f t="shared" si="222"/>
        <v>Zone 3 - Mile68</v>
      </c>
      <c r="D1994" s="92" t="s">
        <v>505</v>
      </c>
      <c r="E1994" s="58" t="str">
        <f t="shared" si="223"/>
        <v>Lesley</v>
      </c>
      <c r="F1994" s="58" t="str">
        <f t="shared" si="224"/>
        <v>Page</v>
      </c>
      <c r="G1994" s="58" t="str">
        <f t="shared" si="225"/>
        <v>Men Master</v>
      </c>
      <c r="H1994" s="58" t="str">
        <f t="shared" si="226"/>
        <v>Penguin</v>
      </c>
      <c r="I1994" s="92"/>
      <c r="J1994" s="92" t="s">
        <v>10</v>
      </c>
      <c r="K1994" s="92">
        <v>40</v>
      </c>
      <c r="L1994" s="91">
        <f t="shared" si="227"/>
        <v>1</v>
      </c>
      <c r="M1994" s="91">
        <f t="shared" si="228"/>
        <v>1</v>
      </c>
    </row>
    <row r="1995" spans="1:13" x14ac:dyDescent="0.25">
      <c r="A1995" s="333" t="str">
        <f t="shared" si="220"/>
        <v>2022-IC-L1</v>
      </c>
      <c r="B1995" s="332">
        <f t="shared" si="221"/>
        <v>44618</v>
      </c>
      <c r="C1995" s="333" t="str">
        <f t="shared" si="222"/>
        <v>Zone 3 - Mile68</v>
      </c>
      <c r="D1995" s="92" t="s">
        <v>505</v>
      </c>
      <c r="E1995" s="58" t="str">
        <f t="shared" si="223"/>
        <v>Lesley</v>
      </c>
      <c r="F1995" s="58" t="str">
        <f t="shared" si="224"/>
        <v>Page</v>
      </c>
      <c r="G1995" s="58" t="str">
        <f t="shared" si="225"/>
        <v>Men Master</v>
      </c>
      <c r="H1995" s="58" t="str">
        <f t="shared" si="226"/>
        <v>Penguin</v>
      </c>
      <c r="I1995" s="92"/>
      <c r="J1995" s="92" t="s">
        <v>1355</v>
      </c>
      <c r="K1995" s="92">
        <v>102</v>
      </c>
      <c r="L1995" s="91">
        <f t="shared" si="227"/>
        <v>4.5999999999999996</v>
      </c>
      <c r="M1995" s="91">
        <f t="shared" si="228"/>
        <v>4.5999999999999996</v>
      </c>
    </row>
    <row r="1996" spans="1:13" x14ac:dyDescent="0.25">
      <c r="A1996" s="333" t="str">
        <f t="shared" si="220"/>
        <v>2022-IC-L1</v>
      </c>
      <c r="B1996" s="332">
        <f t="shared" si="221"/>
        <v>44618</v>
      </c>
      <c r="C1996" s="333" t="str">
        <f t="shared" si="222"/>
        <v>Zone 3 - Mile68</v>
      </c>
      <c r="D1996" s="92" t="s">
        <v>505</v>
      </c>
      <c r="E1996" s="58" t="str">
        <f t="shared" si="223"/>
        <v>Lesley</v>
      </c>
      <c r="F1996" s="58" t="str">
        <f t="shared" si="224"/>
        <v>Page</v>
      </c>
      <c r="G1996" s="58" t="str">
        <f t="shared" si="225"/>
        <v>Men Master</v>
      </c>
      <c r="H1996" s="58" t="str">
        <f t="shared" si="226"/>
        <v>Penguin</v>
      </c>
      <c r="I1996" s="92"/>
      <c r="J1996" s="92" t="s">
        <v>1355</v>
      </c>
      <c r="K1996" s="92">
        <v>127</v>
      </c>
      <c r="L1996" s="91">
        <f t="shared" si="227"/>
        <v>9.8000000000000007</v>
      </c>
      <c r="M1996" s="91">
        <f t="shared" si="228"/>
        <v>9.8000000000000007</v>
      </c>
    </row>
    <row r="1997" spans="1:13" x14ac:dyDescent="0.25">
      <c r="A1997" s="333" t="str">
        <f t="shared" si="220"/>
        <v>2022-IC-L1</v>
      </c>
      <c r="B1997" s="332">
        <f t="shared" si="221"/>
        <v>44618</v>
      </c>
      <c r="C1997" s="333" t="str">
        <f t="shared" si="222"/>
        <v>Zone 3 - Mile68</v>
      </c>
      <c r="D1997" s="92" t="s">
        <v>677</v>
      </c>
      <c r="E1997" s="58" t="str">
        <f t="shared" si="223"/>
        <v>Corne</v>
      </c>
      <c r="F1997" s="58" t="str">
        <f t="shared" si="224"/>
        <v>Burger</v>
      </c>
      <c r="G1997" s="58" t="str">
        <f t="shared" si="225"/>
        <v>Men U/21</v>
      </c>
      <c r="H1997" s="58" t="str">
        <f t="shared" si="226"/>
        <v>Penguin</v>
      </c>
      <c r="I1997" s="92"/>
      <c r="J1997" s="92"/>
      <c r="K1997" s="92"/>
      <c r="L1997" s="91" t="str">
        <f t="shared" si="227"/>
        <v/>
      </c>
      <c r="M1997" s="91" t="str">
        <f t="shared" si="228"/>
        <v/>
      </c>
    </row>
    <row r="1998" spans="1:13" x14ac:dyDescent="0.25">
      <c r="A1998" s="333" t="str">
        <f t="shared" si="220"/>
        <v>2022-IC-L1</v>
      </c>
      <c r="B1998" s="332">
        <f t="shared" si="221"/>
        <v>44618</v>
      </c>
      <c r="C1998" s="333" t="str">
        <f t="shared" si="222"/>
        <v>Zone 3 - Mile68</v>
      </c>
      <c r="D1998" s="92" t="s">
        <v>1517</v>
      </c>
      <c r="E1998" s="58" t="str">
        <f t="shared" si="223"/>
        <v>Phillip</v>
      </c>
      <c r="F1998" s="58" t="str">
        <f t="shared" si="224"/>
        <v>Coetzee</v>
      </c>
      <c r="G1998" s="58" t="str">
        <f t="shared" si="225"/>
        <v>Men Senior</v>
      </c>
      <c r="H1998" s="58" t="str">
        <f t="shared" si="226"/>
        <v>Penguin</v>
      </c>
      <c r="I1998" s="92"/>
      <c r="J1998" s="92"/>
      <c r="K1998" s="92"/>
      <c r="L1998" s="91" t="str">
        <f t="shared" si="227"/>
        <v/>
      </c>
      <c r="M1998" s="91" t="str">
        <f t="shared" si="228"/>
        <v/>
      </c>
    </row>
    <row r="1999" spans="1:13" x14ac:dyDescent="0.25">
      <c r="A1999" s="333" t="str">
        <f t="shared" si="220"/>
        <v>2022-IC-L1</v>
      </c>
      <c r="B1999" s="332">
        <f t="shared" si="221"/>
        <v>44618</v>
      </c>
      <c r="C1999" s="333" t="str">
        <f t="shared" si="222"/>
        <v>Zone 3 - Mile68</v>
      </c>
      <c r="D1999" s="92" t="s">
        <v>1436</v>
      </c>
      <c r="E1999" s="58" t="str">
        <f t="shared" si="223"/>
        <v>Allen</v>
      </c>
      <c r="F1999" s="58" t="str">
        <f t="shared" si="224"/>
        <v>Langenstrassen</v>
      </c>
      <c r="G1999" s="58" t="str">
        <f t="shared" si="225"/>
        <v>Men Veteran</v>
      </c>
      <c r="H1999" s="58" t="str">
        <f t="shared" si="226"/>
        <v>Penguin</v>
      </c>
      <c r="I1999" s="92"/>
      <c r="J1999" s="92" t="s">
        <v>1355</v>
      </c>
      <c r="K1999" s="92">
        <v>83</v>
      </c>
      <c r="L1999" s="91">
        <f t="shared" si="227"/>
        <v>2.2999999999999998</v>
      </c>
      <c r="M1999" s="91">
        <f t="shared" si="228"/>
        <v>2.2999999999999998</v>
      </c>
    </row>
    <row r="2000" spans="1:13" x14ac:dyDescent="0.25">
      <c r="A2000" s="333" t="str">
        <f t="shared" si="220"/>
        <v>2022-IC-L1</v>
      </c>
      <c r="B2000" s="332">
        <f t="shared" si="221"/>
        <v>44618</v>
      </c>
      <c r="C2000" s="333" t="str">
        <f t="shared" si="222"/>
        <v>Zone 3 - Mile68</v>
      </c>
      <c r="D2000" s="92" t="s">
        <v>1436</v>
      </c>
      <c r="E2000" s="58" t="str">
        <f t="shared" si="223"/>
        <v>Allen</v>
      </c>
      <c r="F2000" s="58" t="str">
        <f t="shared" si="224"/>
        <v>Langenstrassen</v>
      </c>
      <c r="G2000" s="58" t="str">
        <f t="shared" si="225"/>
        <v>Men Veteran</v>
      </c>
      <c r="H2000" s="58" t="str">
        <f t="shared" si="226"/>
        <v>Penguin</v>
      </c>
      <c r="I2000" s="92"/>
      <c r="J2000" s="92" t="s">
        <v>1355</v>
      </c>
      <c r="K2000" s="92">
        <v>148</v>
      </c>
      <c r="L2000" s="91">
        <f t="shared" si="227"/>
        <v>16.600000000000001</v>
      </c>
      <c r="M2000" s="91">
        <f t="shared" si="228"/>
        <v>16.600000000000001</v>
      </c>
    </row>
    <row r="2001" spans="1:13" x14ac:dyDescent="0.25">
      <c r="A2001" s="333" t="str">
        <f t="shared" si="220"/>
        <v>2022-IC-L1</v>
      </c>
      <c r="B2001" s="332">
        <f t="shared" si="221"/>
        <v>44618</v>
      </c>
      <c r="C2001" s="333" t="str">
        <f t="shared" si="222"/>
        <v>Zone 3 - Mile68</v>
      </c>
      <c r="D2001" s="92" t="s">
        <v>1436</v>
      </c>
      <c r="E2001" s="58" t="str">
        <f t="shared" si="223"/>
        <v>Allen</v>
      </c>
      <c r="F2001" s="58" t="str">
        <f t="shared" si="224"/>
        <v>Langenstrassen</v>
      </c>
      <c r="G2001" s="58" t="str">
        <f t="shared" si="225"/>
        <v>Men Veteran</v>
      </c>
      <c r="H2001" s="58" t="str">
        <f t="shared" si="226"/>
        <v>Penguin</v>
      </c>
      <c r="I2001" s="92"/>
      <c r="J2001" s="92" t="s">
        <v>20</v>
      </c>
      <c r="K2001" s="92">
        <v>87</v>
      </c>
      <c r="L2001" s="91">
        <f t="shared" si="227"/>
        <v>2.4</v>
      </c>
      <c r="M2001" s="91">
        <f t="shared" si="228"/>
        <v>2.4</v>
      </c>
    </row>
    <row r="2002" spans="1:13" x14ac:dyDescent="0.25">
      <c r="A2002" s="333" t="str">
        <f t="shared" si="220"/>
        <v>2022-IC-L1</v>
      </c>
      <c r="B2002" s="332">
        <f t="shared" si="221"/>
        <v>44618</v>
      </c>
      <c r="C2002" s="333" t="str">
        <f t="shared" si="222"/>
        <v>Zone 3 - Mile68</v>
      </c>
      <c r="D2002" s="92" t="s">
        <v>1509</v>
      </c>
      <c r="E2002" s="58" t="str">
        <f t="shared" si="223"/>
        <v>Annelien</v>
      </c>
      <c r="F2002" s="58" t="str">
        <f t="shared" si="224"/>
        <v>Langenstrassen</v>
      </c>
      <c r="G2002" s="58" t="str">
        <f t="shared" si="225"/>
        <v>Ladies Veteran</v>
      </c>
      <c r="H2002" s="58" t="str">
        <f t="shared" si="226"/>
        <v>Penguin</v>
      </c>
      <c r="I2002" s="92"/>
      <c r="J2002" s="92" t="s">
        <v>1355</v>
      </c>
      <c r="K2002" s="92">
        <v>146</v>
      </c>
      <c r="L2002" s="91">
        <f t="shared" si="227"/>
        <v>15.9</v>
      </c>
      <c r="M2002" s="91">
        <f t="shared" si="228"/>
        <v>15.9</v>
      </c>
    </row>
    <row r="2003" spans="1:13" x14ac:dyDescent="0.25">
      <c r="A2003" s="333" t="str">
        <f t="shared" si="220"/>
        <v>2022-IC-L1</v>
      </c>
      <c r="B2003" s="332">
        <f t="shared" si="221"/>
        <v>44618</v>
      </c>
      <c r="C2003" s="333" t="str">
        <f t="shared" si="222"/>
        <v>Zone 3 - Mile68</v>
      </c>
      <c r="D2003" s="92" t="s">
        <v>1509</v>
      </c>
      <c r="E2003" s="58" t="str">
        <f t="shared" si="223"/>
        <v>Annelien</v>
      </c>
      <c r="F2003" s="58" t="str">
        <f t="shared" si="224"/>
        <v>Langenstrassen</v>
      </c>
      <c r="G2003" s="58" t="str">
        <f t="shared" si="225"/>
        <v>Ladies Veteran</v>
      </c>
      <c r="H2003" s="58" t="str">
        <f t="shared" si="226"/>
        <v>Penguin</v>
      </c>
      <c r="I2003" s="92"/>
      <c r="J2003" s="92" t="s">
        <v>1355</v>
      </c>
      <c r="K2003" s="92">
        <v>108</v>
      </c>
      <c r="L2003" s="91">
        <f t="shared" si="227"/>
        <v>5.6</v>
      </c>
      <c r="M2003" s="91">
        <f t="shared" si="228"/>
        <v>5.6</v>
      </c>
    </row>
    <row r="2004" spans="1:13" x14ac:dyDescent="0.25">
      <c r="A2004" s="333" t="str">
        <f t="shared" si="220"/>
        <v>2022-IC-L1</v>
      </c>
      <c r="B2004" s="332">
        <f t="shared" si="221"/>
        <v>44618</v>
      </c>
      <c r="C2004" s="333" t="str">
        <f t="shared" si="222"/>
        <v>Zone 3 - Mile68</v>
      </c>
      <c r="D2004" s="92" t="s">
        <v>767</v>
      </c>
      <c r="E2004" s="58" t="str">
        <f t="shared" si="223"/>
        <v>Andre</v>
      </c>
      <c r="F2004" s="58" t="str">
        <f t="shared" si="224"/>
        <v>Nel</v>
      </c>
      <c r="G2004" s="58" t="str">
        <f t="shared" si="225"/>
        <v>Men Senior</v>
      </c>
      <c r="H2004" s="58" t="str">
        <f t="shared" si="226"/>
        <v>Seagull Angling Club</v>
      </c>
      <c r="I2004" s="92"/>
      <c r="J2004" s="92" t="s">
        <v>1355</v>
      </c>
      <c r="K2004" s="92">
        <v>130</v>
      </c>
      <c r="L2004" s="91">
        <f t="shared" si="227"/>
        <v>10.7</v>
      </c>
      <c r="M2004" s="91">
        <f t="shared" si="228"/>
        <v>10.7</v>
      </c>
    </row>
    <row r="2005" spans="1:13" x14ac:dyDescent="0.25">
      <c r="A2005" s="333" t="str">
        <f t="shared" si="220"/>
        <v>2022-IC-L1</v>
      </c>
      <c r="B2005" s="332">
        <f t="shared" si="221"/>
        <v>44618</v>
      </c>
      <c r="C2005" s="333" t="str">
        <f t="shared" si="222"/>
        <v>Zone 3 - Mile68</v>
      </c>
      <c r="D2005" s="92" t="s">
        <v>986</v>
      </c>
      <c r="E2005" s="58" t="str">
        <f t="shared" si="223"/>
        <v>Hannes</v>
      </c>
      <c r="F2005" s="58" t="str">
        <f t="shared" si="224"/>
        <v>Swartz</v>
      </c>
      <c r="G2005" s="58" t="str">
        <f t="shared" si="225"/>
        <v>Men Veteran</v>
      </c>
      <c r="H2005" s="58" t="str">
        <f t="shared" si="226"/>
        <v>Seagull Angling Club</v>
      </c>
      <c r="I2005" s="92" t="s">
        <v>19</v>
      </c>
      <c r="J2005" s="92"/>
      <c r="K2005" s="92">
        <v>42</v>
      </c>
      <c r="L2005" s="91">
        <f t="shared" si="227"/>
        <v>0.8</v>
      </c>
      <c r="M2005" s="91">
        <f t="shared" si="228"/>
        <v>0.8</v>
      </c>
    </row>
    <row r="2006" spans="1:13" x14ac:dyDescent="0.25">
      <c r="A2006" s="333" t="str">
        <f t="shared" si="220"/>
        <v>2022-IC-L1</v>
      </c>
      <c r="B2006" s="332">
        <f t="shared" si="221"/>
        <v>44618</v>
      </c>
      <c r="C2006" s="333" t="str">
        <f t="shared" si="222"/>
        <v>Zone 3 - Mile68</v>
      </c>
      <c r="D2006" s="92" t="s">
        <v>578</v>
      </c>
      <c r="E2006" s="58" t="str">
        <f t="shared" si="223"/>
        <v>Richard</v>
      </c>
      <c r="F2006" s="58" t="str">
        <f t="shared" si="224"/>
        <v>Kotze</v>
      </c>
      <c r="G2006" s="58" t="str">
        <f t="shared" si="225"/>
        <v>Men Grand Masters</v>
      </c>
      <c r="H2006" s="58" t="str">
        <f t="shared" si="226"/>
        <v>Seagull Angling Club</v>
      </c>
      <c r="I2006" s="92" t="s">
        <v>9</v>
      </c>
      <c r="J2006" s="92"/>
      <c r="K2006" s="92">
        <v>32</v>
      </c>
      <c r="L2006" s="91">
        <f t="shared" si="227"/>
        <v>0.6</v>
      </c>
      <c r="M2006" s="91">
        <f t="shared" si="228"/>
        <v>0.6</v>
      </c>
    </row>
    <row r="2007" spans="1:13" x14ac:dyDescent="0.25">
      <c r="A2007" s="333" t="str">
        <f t="shared" si="220"/>
        <v>2022-IC-L1</v>
      </c>
      <c r="B2007" s="332">
        <f t="shared" si="221"/>
        <v>44618</v>
      </c>
      <c r="C2007" s="333" t="str">
        <f t="shared" si="222"/>
        <v>Zone 3 - Mile68</v>
      </c>
      <c r="D2007" s="92" t="s">
        <v>578</v>
      </c>
      <c r="E2007" s="58" t="str">
        <f t="shared" si="223"/>
        <v>Richard</v>
      </c>
      <c r="F2007" s="58" t="str">
        <f t="shared" si="224"/>
        <v>Kotze</v>
      </c>
      <c r="G2007" s="58" t="str">
        <f t="shared" si="225"/>
        <v>Men Grand Masters</v>
      </c>
      <c r="H2007" s="58" t="str">
        <f t="shared" si="226"/>
        <v>Seagull Angling Club</v>
      </c>
      <c r="I2007" s="92" t="s">
        <v>9</v>
      </c>
      <c r="J2007" s="92"/>
      <c r="K2007" s="92">
        <v>32</v>
      </c>
      <c r="L2007" s="91">
        <f t="shared" si="227"/>
        <v>0.6</v>
      </c>
      <c r="M2007" s="91">
        <f t="shared" si="228"/>
        <v>0.6</v>
      </c>
    </row>
    <row r="2008" spans="1:13" x14ac:dyDescent="0.25">
      <c r="A2008" s="333" t="str">
        <f t="shared" si="220"/>
        <v>2022-IC-L1</v>
      </c>
      <c r="B2008" s="332">
        <f t="shared" si="221"/>
        <v>44618</v>
      </c>
      <c r="C2008" s="333" t="str">
        <f t="shared" si="222"/>
        <v>Zone 3 - Mile68</v>
      </c>
      <c r="D2008" s="92" t="s">
        <v>550</v>
      </c>
      <c r="E2008" s="58" t="str">
        <f t="shared" si="223"/>
        <v>Sean</v>
      </c>
      <c r="F2008" s="58" t="str">
        <f t="shared" si="224"/>
        <v>Van Den Heuvel</v>
      </c>
      <c r="G2008" s="58" t="str">
        <f t="shared" si="225"/>
        <v>Men Veteran</v>
      </c>
      <c r="H2008" s="58" t="str">
        <f t="shared" si="226"/>
        <v>Seagull Angling Club</v>
      </c>
      <c r="I2008" s="92" t="s">
        <v>9</v>
      </c>
      <c r="J2008" s="92"/>
      <c r="K2008" s="92">
        <v>31</v>
      </c>
      <c r="L2008" s="91">
        <f t="shared" si="227"/>
        <v>0.5</v>
      </c>
      <c r="M2008" s="91">
        <f t="shared" si="228"/>
        <v>0.5</v>
      </c>
    </row>
    <row r="2009" spans="1:13" x14ac:dyDescent="0.25">
      <c r="A2009" s="333" t="str">
        <f t="shared" si="220"/>
        <v>2022-IC-L1</v>
      </c>
      <c r="B2009" s="332">
        <f t="shared" si="221"/>
        <v>44618</v>
      </c>
      <c r="C2009" s="333" t="str">
        <f t="shared" si="222"/>
        <v>Zone 3 - Mile68</v>
      </c>
      <c r="D2009" s="92" t="s">
        <v>651</v>
      </c>
      <c r="E2009" s="58" t="str">
        <f t="shared" si="223"/>
        <v>Rene</v>
      </c>
      <c r="F2009" s="58" t="str">
        <f t="shared" si="224"/>
        <v>Jacobs</v>
      </c>
      <c r="G2009" s="58" t="str">
        <f t="shared" si="225"/>
        <v>Ladies Senior</v>
      </c>
      <c r="H2009" s="58" t="str">
        <f t="shared" si="226"/>
        <v>Seagull Angling Club</v>
      </c>
      <c r="I2009" s="92"/>
      <c r="J2009" s="92"/>
      <c r="K2009" s="92"/>
      <c r="L2009" s="91" t="str">
        <f t="shared" si="227"/>
        <v/>
      </c>
      <c r="M2009" s="91" t="str">
        <f t="shared" si="228"/>
        <v/>
      </c>
    </row>
    <row r="2010" spans="1:13" x14ac:dyDescent="0.25">
      <c r="A2010" s="333" t="str">
        <f t="shared" si="220"/>
        <v>2022-IC-L1</v>
      </c>
      <c r="B2010" s="332">
        <f t="shared" si="221"/>
        <v>44618</v>
      </c>
      <c r="C2010" s="333" t="str">
        <f t="shared" si="222"/>
        <v>Zone 3 - Mile68</v>
      </c>
      <c r="D2010" s="92" t="s">
        <v>631</v>
      </c>
      <c r="E2010" s="58" t="str">
        <f t="shared" si="223"/>
        <v>Pierre</v>
      </c>
      <c r="F2010" s="58" t="str">
        <f t="shared" si="224"/>
        <v>Wagner</v>
      </c>
      <c r="G2010" s="58" t="str">
        <f t="shared" si="225"/>
        <v>Men Master</v>
      </c>
      <c r="H2010" s="58" t="str">
        <f t="shared" si="226"/>
        <v>Benguella</v>
      </c>
      <c r="I2010" s="92"/>
      <c r="J2010" s="92"/>
      <c r="K2010" s="92"/>
      <c r="L2010" s="91" t="str">
        <f t="shared" si="227"/>
        <v/>
      </c>
      <c r="M2010" s="91" t="str">
        <f t="shared" si="228"/>
        <v/>
      </c>
    </row>
    <row r="2011" spans="1:13" x14ac:dyDescent="0.25">
      <c r="A2011" s="333" t="str">
        <f t="shared" si="220"/>
        <v>2022-IC-L1</v>
      </c>
      <c r="B2011" s="332">
        <f t="shared" si="221"/>
        <v>44618</v>
      </c>
      <c r="C2011" s="333" t="str">
        <f t="shared" si="222"/>
        <v>Zone 3 - Mile68</v>
      </c>
      <c r="D2011" s="92" t="s">
        <v>570</v>
      </c>
      <c r="E2011" s="58" t="str">
        <f t="shared" si="223"/>
        <v>Herbert</v>
      </c>
      <c r="F2011" s="58" t="str">
        <f t="shared" si="224"/>
        <v>Van Niekerk</v>
      </c>
      <c r="G2011" s="58" t="str">
        <f t="shared" si="225"/>
        <v>Men Master</v>
      </c>
      <c r="H2011" s="58" t="str">
        <f t="shared" si="226"/>
        <v>Seagull Angling Club</v>
      </c>
      <c r="I2011" s="92"/>
      <c r="J2011" s="92"/>
      <c r="K2011" s="92"/>
      <c r="L2011" s="91" t="str">
        <f t="shared" si="227"/>
        <v/>
      </c>
      <c r="M2011" s="91" t="str">
        <f t="shared" si="228"/>
        <v/>
      </c>
    </row>
    <row r="2012" spans="1:13" x14ac:dyDescent="0.25">
      <c r="A2012" s="333" t="str">
        <f t="shared" si="220"/>
        <v>2022-IC-L1</v>
      </c>
      <c r="B2012" s="332">
        <f t="shared" si="221"/>
        <v>44618</v>
      </c>
      <c r="C2012" s="333" t="str">
        <f t="shared" si="222"/>
        <v>Zone 3 - Mile68</v>
      </c>
      <c r="D2012" s="92" t="s">
        <v>647</v>
      </c>
      <c r="E2012" s="58" t="str">
        <f t="shared" si="223"/>
        <v>Alex</v>
      </c>
      <c r="F2012" s="58" t="str">
        <f t="shared" si="224"/>
        <v>Thompson</v>
      </c>
      <c r="G2012" s="58" t="str">
        <f t="shared" si="225"/>
        <v>Men Master</v>
      </c>
      <c r="H2012" s="58" t="str">
        <f t="shared" si="226"/>
        <v>Seagull Angling Club</v>
      </c>
      <c r="I2012" s="92"/>
      <c r="J2012" s="92"/>
      <c r="K2012" s="92"/>
      <c r="L2012" s="91" t="str">
        <f t="shared" si="227"/>
        <v/>
      </c>
      <c r="M2012" s="91" t="str">
        <f t="shared" si="228"/>
        <v/>
      </c>
    </row>
    <row r="2013" spans="1:13" x14ac:dyDescent="0.25">
      <c r="A2013" s="333" t="str">
        <f t="shared" si="220"/>
        <v>2022-IC-L1</v>
      </c>
      <c r="B2013" s="332">
        <f t="shared" si="221"/>
        <v>44618</v>
      </c>
      <c r="C2013" s="333" t="str">
        <f t="shared" si="222"/>
        <v>Zone 3 - Mile68</v>
      </c>
      <c r="D2013" s="92" t="s">
        <v>877</v>
      </c>
      <c r="E2013" s="58" t="str">
        <f t="shared" si="223"/>
        <v>Lorette</v>
      </c>
      <c r="F2013" s="58" t="str">
        <f t="shared" si="224"/>
        <v>Koen</v>
      </c>
      <c r="G2013" s="58" t="str">
        <f t="shared" si="225"/>
        <v>Ladies Senior</v>
      </c>
      <c r="H2013" s="58" t="str">
        <f t="shared" si="226"/>
        <v>Seagull Angling Club</v>
      </c>
      <c r="I2013" s="92"/>
      <c r="J2013" s="92"/>
      <c r="K2013" s="92"/>
      <c r="L2013" s="91" t="str">
        <f t="shared" si="227"/>
        <v/>
      </c>
      <c r="M2013" s="91" t="str">
        <f t="shared" si="228"/>
        <v/>
      </c>
    </row>
    <row r="2014" spans="1:13" x14ac:dyDescent="0.25">
      <c r="A2014" s="333" t="str">
        <f t="shared" si="220"/>
        <v>2022-IC-L1</v>
      </c>
      <c r="B2014" s="332">
        <f t="shared" si="221"/>
        <v>44618</v>
      </c>
      <c r="C2014" s="333" t="str">
        <f t="shared" si="222"/>
        <v>Zone 3 - Mile68</v>
      </c>
      <c r="D2014" s="92" t="s">
        <v>640</v>
      </c>
      <c r="E2014" s="58" t="str">
        <f t="shared" si="223"/>
        <v>Jan</v>
      </c>
      <c r="F2014" s="58" t="str">
        <f t="shared" si="224"/>
        <v>Potgieter</v>
      </c>
      <c r="G2014" s="58" t="str">
        <f t="shared" si="225"/>
        <v>Men Veteran</v>
      </c>
      <c r="H2014" s="58" t="str">
        <f t="shared" si="226"/>
        <v>Seagull Angling Club</v>
      </c>
      <c r="I2014" s="92"/>
      <c r="J2014" s="92"/>
      <c r="K2014" s="92"/>
      <c r="L2014" s="91" t="str">
        <f t="shared" si="227"/>
        <v/>
      </c>
      <c r="M2014" s="91" t="str">
        <f t="shared" si="228"/>
        <v/>
      </c>
    </row>
    <row r="2015" spans="1:13" x14ac:dyDescent="0.25">
      <c r="A2015" s="333" t="str">
        <f t="shared" si="220"/>
        <v>2022-IC-L1</v>
      </c>
      <c r="B2015" s="332">
        <f t="shared" si="221"/>
        <v>44618</v>
      </c>
      <c r="C2015" s="333" t="str">
        <f t="shared" si="222"/>
        <v>Zone 3 - Mile68</v>
      </c>
      <c r="D2015" s="92" t="s">
        <v>620</v>
      </c>
      <c r="E2015" s="58" t="str">
        <f t="shared" si="223"/>
        <v>Rene</v>
      </c>
      <c r="F2015" s="58" t="str">
        <f t="shared" si="224"/>
        <v>Mertens</v>
      </c>
      <c r="G2015" s="58" t="str">
        <f t="shared" si="225"/>
        <v>Men Senior</v>
      </c>
      <c r="H2015" s="58" t="str">
        <f t="shared" si="226"/>
        <v>Seagull Angling Club</v>
      </c>
      <c r="I2015" s="92"/>
      <c r="J2015" s="92"/>
      <c r="K2015" s="92"/>
      <c r="L2015" s="91" t="str">
        <f t="shared" si="227"/>
        <v/>
      </c>
      <c r="M2015" s="91" t="str">
        <f t="shared" si="228"/>
        <v/>
      </c>
    </row>
    <row r="2016" spans="1:13" x14ac:dyDescent="0.25">
      <c r="A2016" s="333" t="str">
        <f t="shared" si="220"/>
        <v>2022-IC-L1</v>
      </c>
      <c r="B2016" s="332">
        <f t="shared" si="221"/>
        <v>44618</v>
      </c>
      <c r="C2016" s="333" t="str">
        <f t="shared" si="222"/>
        <v>Zone 3 - Mile68</v>
      </c>
      <c r="D2016" s="92" t="s">
        <v>926</v>
      </c>
      <c r="E2016" s="58" t="str">
        <f t="shared" si="223"/>
        <v>Wessel</v>
      </c>
      <c r="F2016" s="58" t="str">
        <f t="shared" si="224"/>
        <v>Swart</v>
      </c>
      <c r="G2016" s="58" t="str">
        <f t="shared" si="225"/>
        <v>Men Veteran</v>
      </c>
      <c r="H2016" s="58" t="str">
        <f t="shared" si="226"/>
        <v>Seagull Angling Club</v>
      </c>
      <c r="I2016" s="92"/>
      <c r="J2016" s="92"/>
      <c r="K2016" s="92"/>
      <c r="L2016" s="91" t="str">
        <f t="shared" si="227"/>
        <v/>
      </c>
      <c r="M2016" s="91" t="str">
        <f t="shared" si="228"/>
        <v/>
      </c>
    </row>
    <row r="2017" spans="1:13" x14ac:dyDescent="0.25">
      <c r="A2017" s="333" t="str">
        <f t="shared" si="220"/>
        <v>2022-IC-L1</v>
      </c>
      <c r="B2017" s="332">
        <f t="shared" si="221"/>
        <v>44618</v>
      </c>
      <c r="C2017" s="333" t="str">
        <f t="shared" si="222"/>
        <v>Zone 3 - Mile68</v>
      </c>
      <c r="D2017" s="92" t="s">
        <v>935</v>
      </c>
      <c r="E2017" s="58" t="str">
        <f t="shared" si="223"/>
        <v>Martin</v>
      </c>
      <c r="F2017" s="58" t="str">
        <f t="shared" si="224"/>
        <v>Gouws</v>
      </c>
      <c r="G2017" s="58" t="str">
        <f t="shared" si="225"/>
        <v>Men Senior</v>
      </c>
      <c r="H2017" s="58" t="str">
        <f t="shared" si="226"/>
        <v>Seagull Angling Club</v>
      </c>
      <c r="I2017" s="92"/>
      <c r="J2017" s="92"/>
      <c r="K2017" s="92"/>
      <c r="L2017" s="91" t="str">
        <f t="shared" si="227"/>
        <v/>
      </c>
      <c r="M2017" s="91" t="str">
        <f t="shared" si="228"/>
        <v/>
      </c>
    </row>
    <row r="2018" spans="1:13" x14ac:dyDescent="0.25">
      <c r="A2018" s="333" t="str">
        <f t="shared" si="220"/>
        <v>2022-IC-L1</v>
      </c>
      <c r="B2018" s="332">
        <f t="shared" si="221"/>
        <v>44618</v>
      </c>
      <c r="C2018" s="333" t="str">
        <f t="shared" si="222"/>
        <v>Zone 3 - Mile68</v>
      </c>
      <c r="D2018" s="92" t="s">
        <v>876</v>
      </c>
      <c r="E2018" s="58" t="str">
        <f t="shared" si="223"/>
        <v>Riaan</v>
      </c>
      <c r="F2018" s="58" t="str">
        <f t="shared" si="224"/>
        <v>Pelcher</v>
      </c>
      <c r="G2018" s="58" t="str">
        <f t="shared" si="225"/>
        <v>Men Veteran</v>
      </c>
      <c r="H2018" s="58" t="str">
        <f t="shared" si="226"/>
        <v>Seagull Angling Club</v>
      </c>
      <c r="I2018" s="92"/>
      <c r="J2018" s="92"/>
      <c r="K2018" s="92"/>
      <c r="L2018" s="91" t="str">
        <f t="shared" si="227"/>
        <v/>
      </c>
      <c r="M2018" s="91" t="str">
        <f t="shared" si="228"/>
        <v/>
      </c>
    </row>
    <row r="2019" spans="1:13" x14ac:dyDescent="0.25">
      <c r="A2019" s="333" t="str">
        <f t="shared" si="220"/>
        <v>2022-IC-L1</v>
      </c>
      <c r="B2019" s="332">
        <f t="shared" si="221"/>
        <v>44618</v>
      </c>
      <c r="C2019" s="333" t="str">
        <f t="shared" si="222"/>
        <v>Zone 3 - Mile68</v>
      </c>
      <c r="D2019" s="92" t="s">
        <v>833</v>
      </c>
      <c r="E2019" s="58" t="str">
        <f t="shared" si="223"/>
        <v>Pieter</v>
      </c>
      <c r="F2019" s="58" t="str">
        <f t="shared" si="224"/>
        <v>Du Preez</v>
      </c>
      <c r="G2019" s="58" t="str">
        <f t="shared" si="225"/>
        <v>Men Master</v>
      </c>
      <c r="H2019" s="58" t="str">
        <f t="shared" si="226"/>
        <v>Seagull Angling Club</v>
      </c>
      <c r="I2019" s="92"/>
      <c r="J2019" s="92"/>
      <c r="K2019" s="92"/>
      <c r="L2019" s="91" t="str">
        <f t="shared" si="227"/>
        <v/>
      </c>
      <c r="M2019" s="91" t="str">
        <f t="shared" si="228"/>
        <v/>
      </c>
    </row>
    <row r="2020" spans="1:13" x14ac:dyDescent="0.25">
      <c r="A2020" s="333" t="str">
        <f t="shared" si="220"/>
        <v>2022-IC-L1</v>
      </c>
      <c r="B2020" s="332">
        <f t="shared" si="221"/>
        <v>44618</v>
      </c>
      <c r="C2020" s="333" t="str">
        <f t="shared" si="222"/>
        <v>Zone 3 - Mile68</v>
      </c>
      <c r="D2020" s="92" t="s">
        <v>878</v>
      </c>
      <c r="E2020" s="58" t="str">
        <f t="shared" si="223"/>
        <v>Manfred</v>
      </c>
      <c r="F2020" s="58" t="str">
        <f t="shared" si="224"/>
        <v>Weise</v>
      </c>
      <c r="G2020" s="58" t="str">
        <f t="shared" si="225"/>
        <v>Men Master</v>
      </c>
      <c r="H2020" s="58" t="str">
        <f t="shared" si="226"/>
        <v>Seagull Angling Club</v>
      </c>
      <c r="I2020" s="92"/>
      <c r="J2020" s="92"/>
      <c r="K2020" s="92"/>
      <c r="L2020" s="91" t="str">
        <f t="shared" si="227"/>
        <v/>
      </c>
      <c r="M2020" s="91" t="str">
        <f t="shared" si="228"/>
        <v/>
      </c>
    </row>
    <row r="2021" spans="1:13" x14ac:dyDescent="0.25">
      <c r="A2021" s="333" t="str">
        <f t="shared" si="220"/>
        <v>2022-IC-L1</v>
      </c>
      <c r="B2021" s="332">
        <f t="shared" si="221"/>
        <v>44618</v>
      </c>
      <c r="C2021" s="333" t="str">
        <f t="shared" si="222"/>
        <v>Zone 3 - Mile68</v>
      </c>
      <c r="D2021" s="92" t="s">
        <v>545</v>
      </c>
      <c r="E2021" s="58" t="str">
        <f t="shared" si="223"/>
        <v>Chrisjan</v>
      </c>
      <c r="F2021" s="58" t="str">
        <f t="shared" si="224"/>
        <v>Potgieter</v>
      </c>
      <c r="G2021" s="58" t="str">
        <f t="shared" si="225"/>
        <v>Men Senior</v>
      </c>
      <c r="H2021" s="58" t="str">
        <f t="shared" si="226"/>
        <v>Seagull Angling Club</v>
      </c>
      <c r="I2021" s="92"/>
      <c r="J2021" s="92" t="s">
        <v>1355</v>
      </c>
      <c r="K2021" s="92">
        <v>152</v>
      </c>
      <c r="L2021" s="91">
        <f t="shared" si="227"/>
        <v>18.2</v>
      </c>
      <c r="M2021" s="91">
        <f t="shared" si="228"/>
        <v>18.2</v>
      </c>
    </row>
    <row r="2022" spans="1:13" x14ac:dyDescent="0.25">
      <c r="A2022" s="333" t="str">
        <f t="shared" si="220"/>
        <v>2022-IC-L1</v>
      </c>
      <c r="B2022" s="332">
        <f t="shared" si="221"/>
        <v>44618</v>
      </c>
      <c r="C2022" s="333" t="str">
        <f t="shared" si="222"/>
        <v>Zone 3 - Mile68</v>
      </c>
      <c r="D2022" s="92" t="s">
        <v>545</v>
      </c>
      <c r="E2022" s="58" t="str">
        <f t="shared" si="223"/>
        <v>Chrisjan</v>
      </c>
      <c r="F2022" s="58" t="str">
        <f t="shared" si="224"/>
        <v>Potgieter</v>
      </c>
      <c r="G2022" s="58" t="str">
        <f t="shared" si="225"/>
        <v>Men Senior</v>
      </c>
      <c r="H2022" s="58" t="str">
        <f t="shared" si="226"/>
        <v>Seagull Angling Club</v>
      </c>
      <c r="I2022" s="92"/>
      <c r="J2022" s="92" t="s">
        <v>1355</v>
      </c>
      <c r="K2022" s="92">
        <v>162</v>
      </c>
      <c r="L2022" s="91">
        <f t="shared" si="227"/>
        <v>22.7</v>
      </c>
      <c r="M2022" s="91">
        <f t="shared" si="228"/>
        <v>22.7</v>
      </c>
    </row>
    <row r="2023" spans="1:13" x14ac:dyDescent="0.25">
      <c r="A2023" s="333" t="str">
        <f t="shared" si="220"/>
        <v>2022-IC-L1</v>
      </c>
      <c r="B2023" s="332">
        <f t="shared" si="221"/>
        <v>44618</v>
      </c>
      <c r="C2023" s="333" t="str">
        <f t="shared" si="222"/>
        <v>Zone 3 - Mile68</v>
      </c>
      <c r="D2023" s="92" t="s">
        <v>1704</v>
      </c>
      <c r="E2023" s="58" t="str">
        <f t="shared" si="223"/>
        <v>Ivan</v>
      </c>
      <c r="F2023" s="58" t="str">
        <f t="shared" si="224"/>
        <v>Kotze</v>
      </c>
      <c r="G2023" s="58" t="str">
        <f t="shared" si="225"/>
        <v>Men Senior</v>
      </c>
      <c r="H2023" s="58" t="str">
        <f t="shared" si="226"/>
        <v>Seagull Angling Club</v>
      </c>
      <c r="I2023" s="92"/>
      <c r="J2023" s="92" t="s">
        <v>1355</v>
      </c>
      <c r="K2023" s="92">
        <v>127</v>
      </c>
      <c r="L2023" s="91">
        <f t="shared" si="227"/>
        <v>9.8000000000000007</v>
      </c>
      <c r="M2023" s="91">
        <f t="shared" si="228"/>
        <v>9.8000000000000007</v>
      </c>
    </row>
    <row r="2024" spans="1:13" x14ac:dyDescent="0.25">
      <c r="A2024" s="333" t="str">
        <f t="shared" si="220"/>
        <v>2022-IC-L1</v>
      </c>
      <c r="B2024" s="332">
        <f t="shared" si="221"/>
        <v>44618</v>
      </c>
      <c r="C2024" s="333" t="str">
        <f t="shared" si="222"/>
        <v>Zone 3 - Mile68</v>
      </c>
      <c r="D2024" s="92" t="s">
        <v>1704</v>
      </c>
      <c r="E2024" s="58" t="str">
        <f t="shared" si="223"/>
        <v>Ivan</v>
      </c>
      <c r="F2024" s="58" t="str">
        <f t="shared" si="224"/>
        <v>Kotze</v>
      </c>
      <c r="G2024" s="58" t="str">
        <f t="shared" si="225"/>
        <v>Men Senior</v>
      </c>
      <c r="H2024" s="58" t="str">
        <f t="shared" si="226"/>
        <v>Seagull Angling Club</v>
      </c>
      <c r="I2024" s="92"/>
      <c r="J2024" s="92" t="s">
        <v>1355</v>
      </c>
      <c r="K2024" s="92">
        <v>158</v>
      </c>
      <c r="L2024" s="91">
        <f t="shared" si="227"/>
        <v>20.8</v>
      </c>
      <c r="M2024" s="91">
        <f t="shared" si="228"/>
        <v>20.8</v>
      </c>
    </row>
    <row r="2025" spans="1:13" x14ac:dyDescent="0.25">
      <c r="A2025" s="333" t="str">
        <f t="shared" si="220"/>
        <v>2022-IC-L1</v>
      </c>
      <c r="B2025" s="332">
        <f t="shared" si="221"/>
        <v>44618</v>
      </c>
      <c r="C2025" s="333" t="str">
        <f t="shared" si="222"/>
        <v>Zone 3 - Mile68</v>
      </c>
      <c r="D2025" s="92" t="s">
        <v>1704</v>
      </c>
      <c r="E2025" s="58" t="str">
        <f t="shared" si="223"/>
        <v>Ivan</v>
      </c>
      <c r="F2025" s="58" t="str">
        <f t="shared" si="224"/>
        <v>Kotze</v>
      </c>
      <c r="G2025" s="58" t="str">
        <f t="shared" si="225"/>
        <v>Men Senior</v>
      </c>
      <c r="H2025" s="58" t="str">
        <f t="shared" si="226"/>
        <v>Seagull Angling Club</v>
      </c>
      <c r="I2025" s="92"/>
      <c r="J2025" s="92" t="s">
        <v>1356</v>
      </c>
      <c r="K2025" s="92">
        <v>97</v>
      </c>
      <c r="L2025" s="91">
        <f t="shared" si="227"/>
        <v>3.3</v>
      </c>
      <c r="M2025" s="91">
        <f t="shared" si="228"/>
        <v>3.3</v>
      </c>
    </row>
    <row r="2026" spans="1:13" x14ac:dyDescent="0.25">
      <c r="A2026" s="333" t="str">
        <f t="shared" si="220"/>
        <v>2022-IC-L1</v>
      </c>
      <c r="B2026" s="332">
        <f t="shared" si="221"/>
        <v>44618</v>
      </c>
      <c r="C2026" s="333" t="str">
        <f t="shared" si="222"/>
        <v>Zone 3 - Mile68</v>
      </c>
      <c r="D2026" s="92" t="s">
        <v>629</v>
      </c>
      <c r="E2026" s="58" t="str">
        <f t="shared" si="223"/>
        <v>Pieter</v>
      </c>
      <c r="F2026" s="58" t="str">
        <f t="shared" si="224"/>
        <v>van Aarde</v>
      </c>
      <c r="G2026" s="58" t="str">
        <f t="shared" si="225"/>
        <v>Men Senior</v>
      </c>
      <c r="H2026" s="58" t="str">
        <f t="shared" si="226"/>
        <v>Seagull Angling Club</v>
      </c>
      <c r="I2026" s="92"/>
      <c r="J2026" s="92" t="s">
        <v>20</v>
      </c>
      <c r="K2026" s="92">
        <v>82</v>
      </c>
      <c r="L2026" s="91">
        <f t="shared" si="227"/>
        <v>2</v>
      </c>
      <c r="M2026" s="91">
        <f t="shared" si="228"/>
        <v>2</v>
      </c>
    </row>
    <row r="2027" spans="1:13" x14ac:dyDescent="0.25">
      <c r="A2027" s="333" t="str">
        <f t="shared" si="220"/>
        <v>2022-IC-L1</v>
      </c>
      <c r="B2027" s="332">
        <f t="shared" si="221"/>
        <v>44618</v>
      </c>
      <c r="C2027" s="333" t="str">
        <f t="shared" si="222"/>
        <v>Zone 3 - Mile68</v>
      </c>
      <c r="D2027" s="92" t="s">
        <v>629</v>
      </c>
      <c r="E2027" s="58" t="str">
        <f t="shared" si="223"/>
        <v>Pieter</v>
      </c>
      <c r="F2027" s="58" t="str">
        <f t="shared" si="224"/>
        <v>van Aarde</v>
      </c>
      <c r="G2027" s="58" t="str">
        <f t="shared" si="225"/>
        <v>Men Senior</v>
      </c>
      <c r="H2027" s="58" t="str">
        <f t="shared" si="226"/>
        <v>Seagull Angling Club</v>
      </c>
      <c r="I2027" s="92"/>
      <c r="J2027" s="92" t="s">
        <v>1355</v>
      </c>
      <c r="K2027" s="92">
        <v>151</v>
      </c>
      <c r="L2027" s="91">
        <f t="shared" si="227"/>
        <v>17.8</v>
      </c>
      <c r="M2027" s="91">
        <f t="shared" si="228"/>
        <v>17.8</v>
      </c>
    </row>
    <row r="2028" spans="1:13" x14ac:dyDescent="0.25">
      <c r="A2028" s="333" t="str">
        <f t="shared" si="220"/>
        <v>2022-IC-L1</v>
      </c>
      <c r="B2028" s="332">
        <f t="shared" si="221"/>
        <v>44618</v>
      </c>
      <c r="C2028" s="333" t="str">
        <f t="shared" si="222"/>
        <v>Zone 3 - Mile68</v>
      </c>
      <c r="D2028" s="92" t="s">
        <v>532</v>
      </c>
      <c r="E2028" s="58" t="str">
        <f t="shared" si="223"/>
        <v>Jaco</v>
      </c>
      <c r="F2028" s="58" t="str">
        <f t="shared" si="224"/>
        <v>Mertens</v>
      </c>
      <c r="G2028" s="58" t="str">
        <f t="shared" si="225"/>
        <v>Men Senior</v>
      </c>
      <c r="H2028" s="58" t="str">
        <f t="shared" si="226"/>
        <v>Seagull Angling Club</v>
      </c>
      <c r="I2028" s="92"/>
      <c r="J2028" s="92" t="s">
        <v>1355</v>
      </c>
      <c r="K2028" s="92">
        <v>149</v>
      </c>
      <c r="L2028" s="91">
        <f t="shared" si="227"/>
        <v>17</v>
      </c>
      <c r="M2028" s="91">
        <f t="shared" si="228"/>
        <v>17</v>
      </c>
    </row>
    <row r="2029" spans="1:13" x14ac:dyDescent="0.25">
      <c r="A2029" s="333" t="str">
        <f t="shared" ref="A2029:A2092" si="229">IF(D2029="","",A2028)</f>
        <v>2022-IC-L1</v>
      </c>
      <c r="B2029" s="332">
        <f t="shared" ref="B2029:B2092" si="230">IF(D2029="","",B2028)</f>
        <v>44618</v>
      </c>
      <c r="C2029" s="333" t="str">
        <f t="shared" ref="C2029:C2092" si="231">IF(D2029="","",C2028)</f>
        <v>Zone 3 - Mile68</v>
      </c>
      <c r="D2029" s="92" t="s">
        <v>532</v>
      </c>
      <c r="E2029" s="58" t="str">
        <f t="shared" ref="E2029:E2092" si="232">IF(D2029="","",VLOOKUP(D2029,Master,3,FALSE))</f>
        <v>Jaco</v>
      </c>
      <c r="F2029" s="58" t="str">
        <f t="shared" ref="F2029:F2092" si="233">IF(D2029="","",VLOOKUP(D2029,Master,4,FALSE))</f>
        <v>Mertens</v>
      </c>
      <c r="G2029" s="58" t="str">
        <f t="shared" ref="G2029:G2092" si="234">IF(D2029="","",VLOOKUP(D2029,Master,5,FALSE))</f>
        <v>Men Senior</v>
      </c>
      <c r="H2029" s="58" t="str">
        <f t="shared" ref="H2029:H2092" si="235">IF(D2029="","",VLOOKUP(D2029,Master,2,FALSE))</f>
        <v>Seagull Angling Club</v>
      </c>
      <c r="I2029" s="92"/>
      <c r="J2029" s="92" t="s">
        <v>1355</v>
      </c>
      <c r="K2029" s="92">
        <v>152</v>
      </c>
      <c r="L2029" s="91">
        <f t="shared" si="227"/>
        <v>18.2</v>
      </c>
      <c r="M2029" s="91">
        <f t="shared" si="228"/>
        <v>18.2</v>
      </c>
    </row>
    <row r="2030" spans="1:13" x14ac:dyDescent="0.25">
      <c r="A2030" s="333" t="str">
        <f t="shared" si="229"/>
        <v>2022-IC-L1</v>
      </c>
      <c r="B2030" s="332">
        <f t="shared" si="230"/>
        <v>44618</v>
      </c>
      <c r="C2030" s="333" t="str">
        <f t="shared" si="231"/>
        <v>Zone 3 - Mile68</v>
      </c>
      <c r="D2030" s="92" t="s">
        <v>532</v>
      </c>
      <c r="E2030" s="58" t="str">
        <f t="shared" si="232"/>
        <v>Jaco</v>
      </c>
      <c r="F2030" s="58" t="str">
        <f t="shared" si="233"/>
        <v>Mertens</v>
      </c>
      <c r="G2030" s="58" t="str">
        <f t="shared" si="234"/>
        <v>Men Senior</v>
      </c>
      <c r="H2030" s="58" t="str">
        <f t="shared" si="235"/>
        <v>Seagull Angling Club</v>
      </c>
      <c r="I2030" s="92"/>
      <c r="J2030" s="92" t="s">
        <v>1356</v>
      </c>
      <c r="K2030" s="92">
        <v>104</v>
      </c>
      <c r="L2030" s="91">
        <f t="shared" si="227"/>
        <v>4.2</v>
      </c>
      <c r="M2030" s="91">
        <f t="shared" si="228"/>
        <v>4.2</v>
      </c>
    </row>
    <row r="2031" spans="1:13" x14ac:dyDescent="0.25">
      <c r="A2031" s="333" t="str">
        <f t="shared" si="229"/>
        <v>2022-IC-L1</v>
      </c>
      <c r="B2031" s="332">
        <f t="shared" si="230"/>
        <v>44618</v>
      </c>
      <c r="C2031" s="333" t="str">
        <f t="shared" si="231"/>
        <v>Zone 3 - Mile68</v>
      </c>
      <c r="D2031" s="92" t="s">
        <v>694</v>
      </c>
      <c r="E2031" s="58" t="str">
        <f t="shared" si="232"/>
        <v>Cecilia</v>
      </c>
      <c r="F2031" s="58" t="str">
        <f t="shared" si="233"/>
        <v>Brandt</v>
      </c>
      <c r="G2031" s="58" t="str">
        <f t="shared" si="234"/>
        <v>Ladies Senior</v>
      </c>
      <c r="H2031" s="58" t="str">
        <f t="shared" si="235"/>
        <v>Seagull Angling Club</v>
      </c>
      <c r="I2031" s="92"/>
      <c r="J2031" s="92" t="s">
        <v>1355</v>
      </c>
      <c r="K2031" s="92">
        <v>131</v>
      </c>
      <c r="L2031" s="91">
        <f t="shared" si="227"/>
        <v>10.9</v>
      </c>
      <c r="M2031" s="91">
        <f t="shared" si="228"/>
        <v>10.9</v>
      </c>
    </row>
    <row r="2032" spans="1:13" x14ac:dyDescent="0.25">
      <c r="A2032" s="333" t="str">
        <f t="shared" si="229"/>
        <v>2022-IC-L1</v>
      </c>
      <c r="B2032" s="332">
        <f t="shared" si="230"/>
        <v>44618</v>
      </c>
      <c r="C2032" s="333" t="str">
        <f t="shared" si="231"/>
        <v>Zone 3 - Mile68</v>
      </c>
      <c r="D2032" s="92" t="s">
        <v>694</v>
      </c>
      <c r="E2032" s="58" t="str">
        <f t="shared" si="232"/>
        <v>Cecilia</v>
      </c>
      <c r="F2032" s="58" t="str">
        <f t="shared" si="233"/>
        <v>Brandt</v>
      </c>
      <c r="G2032" s="58" t="str">
        <f t="shared" si="234"/>
        <v>Ladies Senior</v>
      </c>
      <c r="H2032" s="58" t="str">
        <f t="shared" si="235"/>
        <v>Seagull Angling Club</v>
      </c>
      <c r="I2032" s="92"/>
      <c r="J2032" s="92" t="s">
        <v>1356</v>
      </c>
      <c r="K2032" s="92">
        <v>111</v>
      </c>
      <c r="L2032" s="91">
        <f t="shared" si="227"/>
        <v>5.3</v>
      </c>
      <c r="M2032" s="91">
        <f t="shared" si="228"/>
        <v>5.3</v>
      </c>
    </row>
    <row r="2033" spans="1:13" x14ac:dyDescent="0.25">
      <c r="A2033" s="333" t="str">
        <f t="shared" si="229"/>
        <v>2022-IC-L1</v>
      </c>
      <c r="B2033" s="332">
        <f t="shared" si="230"/>
        <v>44618</v>
      </c>
      <c r="C2033" s="333" t="str">
        <f t="shared" si="231"/>
        <v>Zone 3 - Mile68</v>
      </c>
      <c r="D2033" s="92" t="s">
        <v>1553</v>
      </c>
      <c r="E2033" s="58" t="str">
        <f t="shared" si="232"/>
        <v>Gerhard</v>
      </c>
      <c r="F2033" s="58" t="str">
        <f t="shared" si="233"/>
        <v>Van Niekerk</v>
      </c>
      <c r="G2033" s="58" t="str">
        <f t="shared" si="234"/>
        <v>Men Senior</v>
      </c>
      <c r="H2033" s="58" t="str">
        <f t="shared" si="235"/>
        <v>Seagull Angling Club</v>
      </c>
      <c r="I2033" s="92"/>
      <c r="J2033" s="92" t="s">
        <v>20</v>
      </c>
      <c r="K2033" s="92">
        <v>89</v>
      </c>
      <c r="L2033" s="91">
        <f t="shared" ref="L2033:L2096" si="236">IF(K2033="","",IF(I2033="",ROUND(HLOOKUP(J2033,kgList,K2033,FALSE),1),ROUND(HLOOKUP(I2033,kgList,K2033,FALSE),1)))</f>
        <v>2.6</v>
      </c>
      <c r="M2033" s="91">
        <f t="shared" ref="M2033:M2096" si="237">IF(L2033="","",IF(COUNTA(I2033:J2033)&gt;1,"Edible or Inedible",IF(COUNTA(I2033)=1,L2033*1,IF(COUNTA(J2033)=1,L2033*1,"ERROR"))))</f>
        <v>2.6</v>
      </c>
    </row>
    <row r="2034" spans="1:13" x14ac:dyDescent="0.25">
      <c r="A2034" s="333" t="str">
        <f t="shared" si="229"/>
        <v>2022-IC-L1</v>
      </c>
      <c r="B2034" s="332">
        <f t="shared" si="230"/>
        <v>44618</v>
      </c>
      <c r="C2034" s="333" t="str">
        <f t="shared" si="231"/>
        <v>Zone 3 - Mile68</v>
      </c>
      <c r="D2034" s="92" t="s">
        <v>1553</v>
      </c>
      <c r="E2034" s="58" t="str">
        <f t="shared" si="232"/>
        <v>Gerhard</v>
      </c>
      <c r="F2034" s="58" t="str">
        <f t="shared" si="233"/>
        <v>Van Niekerk</v>
      </c>
      <c r="G2034" s="58" t="str">
        <f t="shared" si="234"/>
        <v>Men Senior</v>
      </c>
      <c r="H2034" s="58" t="str">
        <f t="shared" si="235"/>
        <v>Seagull Angling Club</v>
      </c>
      <c r="I2034" s="92"/>
      <c r="J2034" s="92" t="s">
        <v>1356</v>
      </c>
      <c r="K2034" s="92">
        <v>84</v>
      </c>
      <c r="L2034" s="91">
        <f t="shared" si="236"/>
        <v>2</v>
      </c>
      <c r="M2034" s="91">
        <f t="shared" si="237"/>
        <v>2</v>
      </c>
    </row>
    <row r="2035" spans="1:13" x14ac:dyDescent="0.25">
      <c r="A2035" s="333" t="str">
        <f t="shared" si="229"/>
        <v>2022-IC-L1</v>
      </c>
      <c r="B2035" s="332">
        <f t="shared" si="230"/>
        <v>44618</v>
      </c>
      <c r="C2035" s="333" t="str">
        <f t="shared" si="231"/>
        <v>Zone 3 - Mile68</v>
      </c>
      <c r="D2035" s="92" t="s">
        <v>769</v>
      </c>
      <c r="E2035" s="58" t="str">
        <f t="shared" si="232"/>
        <v>Christiaan</v>
      </c>
      <c r="F2035" s="58" t="str">
        <f t="shared" si="233"/>
        <v>Potgieter</v>
      </c>
      <c r="G2035" s="58" t="str">
        <f t="shared" si="234"/>
        <v>Men U/16</v>
      </c>
      <c r="H2035" s="58" t="str">
        <f t="shared" si="235"/>
        <v>Seagull Angling Club</v>
      </c>
      <c r="I2035" s="92" t="s">
        <v>19</v>
      </c>
      <c r="J2035" s="92"/>
      <c r="K2035" s="92">
        <v>42</v>
      </c>
      <c r="L2035" s="91">
        <f t="shared" si="236"/>
        <v>0.8</v>
      </c>
      <c r="M2035" s="91">
        <f t="shared" si="237"/>
        <v>0.8</v>
      </c>
    </row>
    <row r="2036" spans="1:13" x14ac:dyDescent="0.25">
      <c r="A2036" s="333" t="str">
        <f t="shared" si="229"/>
        <v>2022-IC-L1</v>
      </c>
      <c r="B2036" s="332">
        <f t="shared" si="230"/>
        <v>44618</v>
      </c>
      <c r="C2036" s="333" t="str">
        <f t="shared" si="231"/>
        <v>Zone 3 - Mile68</v>
      </c>
      <c r="D2036" s="92" t="s">
        <v>601</v>
      </c>
      <c r="E2036" s="58" t="str">
        <f t="shared" si="232"/>
        <v>Tertius</v>
      </c>
      <c r="F2036" s="58" t="str">
        <f t="shared" si="233"/>
        <v>Potgieter</v>
      </c>
      <c r="G2036" s="58" t="str">
        <f t="shared" si="234"/>
        <v>Men Senior</v>
      </c>
      <c r="H2036" s="58" t="str">
        <f t="shared" si="235"/>
        <v>Seagull Angling Club</v>
      </c>
      <c r="I2036" s="92"/>
      <c r="J2036" s="92" t="s">
        <v>1356</v>
      </c>
      <c r="K2036" s="92">
        <v>80</v>
      </c>
      <c r="L2036" s="91">
        <f t="shared" si="236"/>
        <v>1.7</v>
      </c>
      <c r="M2036" s="91">
        <f t="shared" si="237"/>
        <v>1.7</v>
      </c>
    </row>
    <row r="2037" spans="1:13" x14ac:dyDescent="0.25">
      <c r="A2037" s="333" t="str">
        <f t="shared" si="229"/>
        <v>2022-IC-L1</v>
      </c>
      <c r="B2037" s="332">
        <f t="shared" si="230"/>
        <v>44618</v>
      </c>
      <c r="C2037" s="333" t="str">
        <f t="shared" si="231"/>
        <v>Zone 3 - Mile68</v>
      </c>
      <c r="D2037" s="92" t="s">
        <v>1181</v>
      </c>
      <c r="E2037" s="58" t="str">
        <f t="shared" si="232"/>
        <v>De Wet</v>
      </c>
      <c r="F2037" s="58" t="str">
        <f t="shared" si="233"/>
        <v>Vorster</v>
      </c>
      <c r="G2037" s="58" t="str">
        <f t="shared" si="234"/>
        <v>Men Veteran</v>
      </c>
      <c r="H2037" s="58" t="str">
        <f t="shared" si="235"/>
        <v>Seagull Angling Club</v>
      </c>
      <c r="I2037" s="92" t="s">
        <v>9</v>
      </c>
      <c r="J2037" s="92"/>
      <c r="K2037" s="92">
        <v>36</v>
      </c>
      <c r="L2037" s="91">
        <f t="shared" si="236"/>
        <v>0.9</v>
      </c>
      <c r="M2037" s="91">
        <f t="shared" si="237"/>
        <v>0.9</v>
      </c>
    </row>
    <row r="2038" spans="1:13" x14ac:dyDescent="0.25">
      <c r="A2038" s="333" t="str">
        <f t="shared" si="229"/>
        <v>2022-IC-L1</v>
      </c>
      <c r="B2038" s="332">
        <f t="shared" si="230"/>
        <v>44618</v>
      </c>
      <c r="C2038" s="333" t="str">
        <f t="shared" si="231"/>
        <v>Zone 3 - Mile68</v>
      </c>
      <c r="D2038" s="92" t="s">
        <v>1181</v>
      </c>
      <c r="E2038" s="58" t="str">
        <f t="shared" si="232"/>
        <v>De Wet</v>
      </c>
      <c r="F2038" s="58" t="str">
        <f t="shared" si="233"/>
        <v>Vorster</v>
      </c>
      <c r="G2038" s="58" t="str">
        <f t="shared" si="234"/>
        <v>Men Veteran</v>
      </c>
      <c r="H2038" s="58" t="str">
        <f t="shared" si="235"/>
        <v>Seagull Angling Club</v>
      </c>
      <c r="I2038" s="92" t="s">
        <v>9</v>
      </c>
      <c r="J2038" s="92"/>
      <c r="K2038" s="92">
        <v>32</v>
      </c>
      <c r="L2038" s="91">
        <f t="shared" si="236"/>
        <v>0.6</v>
      </c>
      <c r="M2038" s="91">
        <f t="shared" si="237"/>
        <v>0.6</v>
      </c>
    </row>
    <row r="2039" spans="1:13" x14ac:dyDescent="0.25">
      <c r="A2039" s="333" t="str">
        <f t="shared" si="229"/>
        <v>2022-IC-L1</v>
      </c>
      <c r="B2039" s="332">
        <f t="shared" si="230"/>
        <v>44618</v>
      </c>
      <c r="C2039" s="333" t="str">
        <f t="shared" si="231"/>
        <v>Zone 3 - Mile68</v>
      </c>
      <c r="D2039" s="92" t="s">
        <v>1181</v>
      </c>
      <c r="E2039" s="58" t="str">
        <f t="shared" si="232"/>
        <v>De Wet</v>
      </c>
      <c r="F2039" s="58" t="str">
        <f t="shared" si="233"/>
        <v>Vorster</v>
      </c>
      <c r="G2039" s="58" t="str">
        <f t="shared" si="234"/>
        <v>Men Veteran</v>
      </c>
      <c r="H2039" s="58" t="str">
        <f t="shared" si="235"/>
        <v>Seagull Angling Club</v>
      </c>
      <c r="I2039" s="92" t="s">
        <v>9</v>
      </c>
      <c r="J2039" s="92"/>
      <c r="K2039" s="92">
        <v>37</v>
      </c>
      <c r="L2039" s="91">
        <f t="shared" si="236"/>
        <v>0.9</v>
      </c>
      <c r="M2039" s="91">
        <f t="shared" si="237"/>
        <v>0.9</v>
      </c>
    </row>
    <row r="2040" spans="1:13" x14ac:dyDescent="0.25">
      <c r="A2040" s="333" t="str">
        <f t="shared" si="229"/>
        <v>2022-IC-L1</v>
      </c>
      <c r="B2040" s="332">
        <f t="shared" si="230"/>
        <v>44618</v>
      </c>
      <c r="C2040" s="333" t="str">
        <f t="shared" si="231"/>
        <v>Zone 3 - Mile68</v>
      </c>
      <c r="D2040" s="92" t="s">
        <v>679</v>
      </c>
      <c r="E2040" s="58" t="str">
        <f t="shared" si="232"/>
        <v>Andre</v>
      </c>
      <c r="F2040" s="58" t="str">
        <f t="shared" si="233"/>
        <v>Strydom</v>
      </c>
      <c r="G2040" s="58" t="str">
        <f t="shared" si="234"/>
        <v>Men Senior</v>
      </c>
      <c r="H2040" s="58" t="str">
        <f t="shared" si="235"/>
        <v>Seagull Angling Club</v>
      </c>
      <c r="I2040" s="92"/>
      <c r="J2040" s="92" t="s">
        <v>1356</v>
      </c>
      <c r="K2040" s="92">
        <v>85</v>
      </c>
      <c r="L2040" s="91">
        <f t="shared" si="236"/>
        <v>2.1</v>
      </c>
      <c r="M2040" s="91">
        <f t="shared" si="237"/>
        <v>2.1</v>
      </c>
    </row>
    <row r="2041" spans="1:13" x14ac:dyDescent="0.25">
      <c r="A2041" s="333" t="str">
        <f t="shared" si="229"/>
        <v>2022-IC-L1</v>
      </c>
      <c r="B2041" s="332">
        <f t="shared" si="230"/>
        <v>44618</v>
      </c>
      <c r="C2041" s="333" t="str">
        <f t="shared" si="231"/>
        <v>Zone 3 - Mile68</v>
      </c>
      <c r="D2041" s="92" t="s">
        <v>1554</v>
      </c>
      <c r="E2041" s="58" t="str">
        <f t="shared" si="232"/>
        <v>Jaco</v>
      </c>
      <c r="F2041" s="58" t="str">
        <f t="shared" si="233"/>
        <v>Wiese</v>
      </c>
      <c r="G2041" s="58" t="str">
        <f t="shared" si="234"/>
        <v>Men Senior</v>
      </c>
      <c r="H2041" s="58" t="str">
        <f t="shared" si="235"/>
        <v>Seagull Angling Club</v>
      </c>
      <c r="I2041" s="92"/>
      <c r="J2041" s="92" t="s">
        <v>1355</v>
      </c>
      <c r="K2041" s="92">
        <v>129</v>
      </c>
      <c r="L2041" s="91">
        <f t="shared" si="236"/>
        <v>10.4</v>
      </c>
      <c r="M2041" s="91">
        <f t="shared" si="237"/>
        <v>10.4</v>
      </c>
    </row>
    <row r="2042" spans="1:13" x14ac:dyDescent="0.25">
      <c r="A2042" s="333" t="str">
        <f t="shared" si="229"/>
        <v>2022-IC-L1</v>
      </c>
      <c r="B2042" s="332">
        <f t="shared" si="230"/>
        <v>44618</v>
      </c>
      <c r="C2042" s="333" t="str">
        <f t="shared" si="231"/>
        <v>Zone 3 - Mile68</v>
      </c>
      <c r="D2042" s="92" t="s">
        <v>756</v>
      </c>
      <c r="E2042" s="58" t="str">
        <f t="shared" si="232"/>
        <v>Lu-Andre</v>
      </c>
      <c r="F2042" s="58" t="str">
        <f t="shared" si="233"/>
        <v>Duvenhage</v>
      </c>
      <c r="G2042" s="58" t="str">
        <f t="shared" si="234"/>
        <v>Men Senior</v>
      </c>
      <c r="H2042" s="58" t="str">
        <f t="shared" si="235"/>
        <v>Seagull Angling Club</v>
      </c>
      <c r="I2042" s="92"/>
      <c r="J2042" s="92" t="s">
        <v>1355</v>
      </c>
      <c r="K2042" s="92">
        <v>86</v>
      </c>
      <c r="L2042" s="91">
        <f t="shared" si="236"/>
        <v>2.6</v>
      </c>
      <c r="M2042" s="91">
        <f t="shared" si="237"/>
        <v>2.6</v>
      </c>
    </row>
    <row r="2043" spans="1:13" x14ac:dyDescent="0.25">
      <c r="A2043" s="333" t="str">
        <f t="shared" si="229"/>
        <v>2022-IC-L1</v>
      </c>
      <c r="B2043" s="332">
        <f t="shared" si="230"/>
        <v>44618</v>
      </c>
      <c r="C2043" s="333" t="str">
        <f t="shared" si="231"/>
        <v>Zone 3 - Mile68</v>
      </c>
      <c r="D2043" s="92" t="s">
        <v>797</v>
      </c>
      <c r="E2043" s="58" t="str">
        <f t="shared" si="232"/>
        <v>Danie</v>
      </c>
      <c r="F2043" s="58" t="str">
        <f t="shared" si="233"/>
        <v>Smith</v>
      </c>
      <c r="G2043" s="58" t="str">
        <f t="shared" si="234"/>
        <v>Men Veteran</v>
      </c>
      <c r="H2043" s="58" t="str">
        <f t="shared" si="235"/>
        <v>Seagull Angling Club</v>
      </c>
      <c r="I2043" s="92"/>
      <c r="J2043" s="92" t="s">
        <v>1355</v>
      </c>
      <c r="K2043" s="92">
        <v>81</v>
      </c>
      <c r="L2043" s="91">
        <f t="shared" si="236"/>
        <v>2.1</v>
      </c>
      <c r="M2043" s="91">
        <f t="shared" si="237"/>
        <v>2.1</v>
      </c>
    </row>
    <row r="2044" spans="1:13" x14ac:dyDescent="0.25">
      <c r="A2044" s="333" t="str">
        <f t="shared" si="229"/>
        <v>2022-IC-L1</v>
      </c>
      <c r="B2044" s="332">
        <f t="shared" si="230"/>
        <v>44618</v>
      </c>
      <c r="C2044" s="333" t="str">
        <f t="shared" si="231"/>
        <v>Zone 3 - Mile68</v>
      </c>
      <c r="D2044" s="92" t="s">
        <v>581</v>
      </c>
      <c r="E2044" s="58" t="str">
        <f t="shared" si="232"/>
        <v>John-John</v>
      </c>
      <c r="F2044" s="58" t="str">
        <f t="shared" si="233"/>
        <v>Warrington</v>
      </c>
      <c r="G2044" s="58" t="str">
        <f t="shared" si="234"/>
        <v>Men Veteran</v>
      </c>
      <c r="H2044" s="58" t="str">
        <f t="shared" si="235"/>
        <v>Mako</v>
      </c>
      <c r="I2044" s="92"/>
      <c r="J2044" s="92"/>
      <c r="K2044" s="92"/>
      <c r="L2044" s="91" t="str">
        <f t="shared" si="236"/>
        <v/>
      </c>
      <c r="M2044" s="91" t="str">
        <f t="shared" si="237"/>
        <v/>
      </c>
    </row>
    <row r="2045" spans="1:13" x14ac:dyDescent="0.25">
      <c r="A2045" s="333" t="str">
        <f t="shared" si="229"/>
        <v>2022-IC-L1</v>
      </c>
      <c r="B2045" s="332">
        <f t="shared" si="230"/>
        <v>44618</v>
      </c>
      <c r="C2045" s="333" t="str">
        <f t="shared" si="231"/>
        <v>Zone 3 - Mile68</v>
      </c>
      <c r="D2045" s="92" t="s">
        <v>586</v>
      </c>
      <c r="E2045" s="58" t="str">
        <f t="shared" si="232"/>
        <v>Hendrik</v>
      </c>
      <c r="F2045" s="58" t="str">
        <f t="shared" si="233"/>
        <v>Dry</v>
      </c>
      <c r="G2045" s="58" t="str">
        <f t="shared" si="234"/>
        <v>Men Veteran</v>
      </c>
      <c r="H2045" s="58" t="str">
        <f t="shared" si="235"/>
        <v>Mako</v>
      </c>
      <c r="I2045" s="92"/>
      <c r="J2045" s="92"/>
      <c r="K2045" s="92"/>
      <c r="L2045" s="91" t="str">
        <f t="shared" si="236"/>
        <v/>
      </c>
      <c r="M2045" s="91" t="str">
        <f t="shared" si="237"/>
        <v/>
      </c>
    </row>
    <row r="2046" spans="1:13" x14ac:dyDescent="0.25">
      <c r="A2046" s="333" t="str">
        <f t="shared" si="229"/>
        <v>2022-IC-L1</v>
      </c>
      <c r="B2046" s="332">
        <f t="shared" si="230"/>
        <v>44618</v>
      </c>
      <c r="C2046" s="333" t="str">
        <f t="shared" si="231"/>
        <v>Zone 3 - Mile68</v>
      </c>
      <c r="D2046" s="92" t="s">
        <v>627</v>
      </c>
      <c r="E2046" s="58" t="str">
        <f t="shared" si="232"/>
        <v>Kiepie</v>
      </c>
      <c r="F2046" s="58" t="str">
        <f t="shared" si="233"/>
        <v>Burger</v>
      </c>
      <c r="G2046" s="58" t="str">
        <f t="shared" si="234"/>
        <v>Men Veteran</v>
      </c>
      <c r="H2046" s="58" t="str">
        <f t="shared" si="235"/>
        <v>Mako</v>
      </c>
      <c r="I2046" s="92"/>
      <c r="J2046" s="92" t="s">
        <v>1355</v>
      </c>
      <c r="K2046" s="92">
        <v>114</v>
      </c>
      <c r="L2046" s="91">
        <f t="shared" si="236"/>
        <v>6.8</v>
      </c>
      <c r="M2046" s="91">
        <f t="shared" si="237"/>
        <v>6.8</v>
      </c>
    </row>
    <row r="2047" spans="1:13" x14ac:dyDescent="0.25">
      <c r="A2047" s="333" t="str">
        <f t="shared" si="229"/>
        <v>2022-IC-L1</v>
      </c>
      <c r="B2047" s="332">
        <f t="shared" si="230"/>
        <v>44618</v>
      </c>
      <c r="C2047" s="333" t="str">
        <f t="shared" si="231"/>
        <v>Zone 3 - Mile68</v>
      </c>
      <c r="D2047" s="92" t="s">
        <v>535</v>
      </c>
      <c r="E2047" s="58" t="str">
        <f t="shared" si="232"/>
        <v>Johan</v>
      </c>
      <c r="F2047" s="58" t="str">
        <f t="shared" si="233"/>
        <v>van Wyk</v>
      </c>
      <c r="G2047" s="58" t="str">
        <f t="shared" si="234"/>
        <v>Men Veteran</v>
      </c>
      <c r="H2047" s="58" t="str">
        <f t="shared" si="235"/>
        <v>Mako</v>
      </c>
      <c r="I2047" s="92"/>
      <c r="J2047" s="92" t="s">
        <v>1355</v>
      </c>
      <c r="K2047" s="92">
        <v>142</v>
      </c>
      <c r="L2047" s="91">
        <f t="shared" si="236"/>
        <v>14.4</v>
      </c>
      <c r="M2047" s="91">
        <f t="shared" si="237"/>
        <v>14.4</v>
      </c>
    </row>
    <row r="2048" spans="1:13" x14ac:dyDescent="0.25">
      <c r="A2048" s="333" t="str">
        <f t="shared" si="229"/>
        <v>2022-IC-L1</v>
      </c>
      <c r="B2048" s="332">
        <f t="shared" si="230"/>
        <v>44618</v>
      </c>
      <c r="C2048" s="333" t="str">
        <f t="shared" si="231"/>
        <v>Zone 3 - Mile68</v>
      </c>
      <c r="D2048" s="92" t="s">
        <v>535</v>
      </c>
      <c r="E2048" s="58" t="str">
        <f t="shared" si="232"/>
        <v>Johan</v>
      </c>
      <c r="F2048" s="58" t="str">
        <f t="shared" si="233"/>
        <v>van Wyk</v>
      </c>
      <c r="G2048" s="58" t="str">
        <f t="shared" si="234"/>
        <v>Men Veteran</v>
      </c>
      <c r="H2048" s="58" t="str">
        <f t="shared" si="235"/>
        <v>Mako</v>
      </c>
      <c r="I2048" s="92"/>
      <c r="J2048" s="92" t="s">
        <v>1355</v>
      </c>
      <c r="K2048" s="92">
        <v>112</v>
      </c>
      <c r="L2048" s="91">
        <f t="shared" si="236"/>
        <v>6.4</v>
      </c>
      <c r="M2048" s="91">
        <f t="shared" si="237"/>
        <v>6.4</v>
      </c>
    </row>
    <row r="2049" spans="1:13" x14ac:dyDescent="0.25">
      <c r="A2049" s="333" t="str">
        <f t="shared" si="229"/>
        <v>2022-IC-L1</v>
      </c>
      <c r="B2049" s="332">
        <f t="shared" si="230"/>
        <v>44618</v>
      </c>
      <c r="C2049" s="333" t="str">
        <f t="shared" si="231"/>
        <v>Zone 3 - Mile68</v>
      </c>
      <c r="D2049" s="92" t="s">
        <v>535</v>
      </c>
      <c r="E2049" s="58" t="str">
        <f t="shared" si="232"/>
        <v>Johan</v>
      </c>
      <c r="F2049" s="58" t="str">
        <f t="shared" si="233"/>
        <v>van Wyk</v>
      </c>
      <c r="G2049" s="58" t="str">
        <f t="shared" si="234"/>
        <v>Men Veteran</v>
      </c>
      <c r="H2049" s="58" t="str">
        <f t="shared" si="235"/>
        <v>Mako</v>
      </c>
      <c r="I2049" s="92"/>
      <c r="J2049" s="92" t="s">
        <v>1355</v>
      </c>
      <c r="K2049" s="92">
        <v>126</v>
      </c>
      <c r="L2049" s="91">
        <f t="shared" si="236"/>
        <v>9.6</v>
      </c>
      <c r="M2049" s="91">
        <f t="shared" si="237"/>
        <v>9.6</v>
      </c>
    </row>
    <row r="2050" spans="1:13" x14ac:dyDescent="0.25">
      <c r="A2050" s="333" t="str">
        <f t="shared" si="229"/>
        <v>2022-IC-L1</v>
      </c>
      <c r="B2050" s="332">
        <f t="shared" si="230"/>
        <v>44618</v>
      </c>
      <c r="C2050" s="333" t="str">
        <f t="shared" si="231"/>
        <v>Zone 3 - Mile68</v>
      </c>
      <c r="D2050" s="92" t="s">
        <v>535</v>
      </c>
      <c r="E2050" s="58" t="str">
        <f t="shared" si="232"/>
        <v>Johan</v>
      </c>
      <c r="F2050" s="58" t="str">
        <f t="shared" si="233"/>
        <v>van Wyk</v>
      </c>
      <c r="G2050" s="58" t="str">
        <f t="shared" si="234"/>
        <v>Men Veteran</v>
      </c>
      <c r="H2050" s="58" t="str">
        <f t="shared" si="235"/>
        <v>Mako</v>
      </c>
      <c r="I2050" s="92"/>
      <c r="J2050" s="92" t="s">
        <v>1355</v>
      </c>
      <c r="K2050" s="92">
        <v>105</v>
      </c>
      <c r="L2050" s="91">
        <f t="shared" si="236"/>
        <v>5.0999999999999996</v>
      </c>
      <c r="M2050" s="91">
        <f t="shared" si="237"/>
        <v>5.0999999999999996</v>
      </c>
    </row>
    <row r="2051" spans="1:13" x14ac:dyDescent="0.25">
      <c r="A2051" s="333" t="str">
        <f t="shared" si="229"/>
        <v>2022-IC-L1</v>
      </c>
      <c r="B2051" s="332">
        <f t="shared" si="230"/>
        <v>44618</v>
      </c>
      <c r="C2051" s="333" t="str">
        <f t="shared" si="231"/>
        <v>Zone 3 - Mile68</v>
      </c>
      <c r="D2051" s="92" t="s">
        <v>535</v>
      </c>
      <c r="E2051" s="58" t="str">
        <f t="shared" si="232"/>
        <v>Johan</v>
      </c>
      <c r="F2051" s="58" t="str">
        <f t="shared" si="233"/>
        <v>van Wyk</v>
      </c>
      <c r="G2051" s="58" t="str">
        <f t="shared" si="234"/>
        <v>Men Veteran</v>
      </c>
      <c r="H2051" s="58" t="str">
        <f t="shared" si="235"/>
        <v>Mako</v>
      </c>
      <c r="I2051" s="92"/>
      <c r="J2051" s="92" t="s">
        <v>1356</v>
      </c>
      <c r="K2051" s="92">
        <v>96</v>
      </c>
      <c r="L2051" s="91">
        <f t="shared" si="236"/>
        <v>3.2</v>
      </c>
      <c r="M2051" s="91">
        <f t="shared" si="237"/>
        <v>3.2</v>
      </c>
    </row>
    <row r="2052" spans="1:13" x14ac:dyDescent="0.25">
      <c r="A2052" s="333" t="str">
        <f t="shared" si="229"/>
        <v>2022-IC-L1</v>
      </c>
      <c r="B2052" s="332">
        <f t="shared" si="230"/>
        <v>44618</v>
      </c>
      <c r="C2052" s="333" t="str">
        <f t="shared" si="231"/>
        <v>Zone 3 - Mile68</v>
      </c>
      <c r="D2052" s="92" t="s">
        <v>517</v>
      </c>
      <c r="E2052" s="58" t="str">
        <f t="shared" si="232"/>
        <v>Riaan</v>
      </c>
      <c r="F2052" s="58" t="str">
        <f t="shared" si="233"/>
        <v>Tap</v>
      </c>
      <c r="G2052" s="58" t="str">
        <f t="shared" si="234"/>
        <v>Men Veteran</v>
      </c>
      <c r="H2052" s="58" t="str">
        <f t="shared" si="235"/>
        <v>Mako</v>
      </c>
      <c r="I2052" s="92"/>
      <c r="J2052" s="92" t="s">
        <v>1355</v>
      </c>
      <c r="K2052" s="92">
        <v>132</v>
      </c>
      <c r="L2052" s="91">
        <f t="shared" si="236"/>
        <v>11.2</v>
      </c>
      <c r="M2052" s="91">
        <f t="shared" si="237"/>
        <v>11.2</v>
      </c>
    </row>
    <row r="2053" spans="1:13" x14ac:dyDescent="0.25">
      <c r="A2053" s="333" t="str">
        <f t="shared" si="229"/>
        <v>2022-IC-L1</v>
      </c>
      <c r="B2053" s="332">
        <f t="shared" si="230"/>
        <v>44618</v>
      </c>
      <c r="C2053" s="333" t="str">
        <f t="shared" si="231"/>
        <v>Zone 3 - Mile68</v>
      </c>
      <c r="D2053" s="92" t="s">
        <v>517</v>
      </c>
      <c r="E2053" s="58" t="str">
        <f t="shared" si="232"/>
        <v>Riaan</v>
      </c>
      <c r="F2053" s="58" t="str">
        <f t="shared" si="233"/>
        <v>Tap</v>
      </c>
      <c r="G2053" s="58" t="str">
        <f t="shared" si="234"/>
        <v>Men Veteran</v>
      </c>
      <c r="H2053" s="58" t="str">
        <f t="shared" si="235"/>
        <v>Mako</v>
      </c>
      <c r="I2053" s="92"/>
      <c r="J2053" s="92" t="s">
        <v>1355</v>
      </c>
      <c r="K2053" s="92">
        <v>109</v>
      </c>
      <c r="L2053" s="91">
        <f t="shared" si="236"/>
        <v>5.8</v>
      </c>
      <c r="M2053" s="91">
        <f t="shared" si="237"/>
        <v>5.8</v>
      </c>
    </row>
    <row r="2054" spans="1:13" x14ac:dyDescent="0.25">
      <c r="A2054" s="333" t="str">
        <f t="shared" si="229"/>
        <v>2022-IC-L1</v>
      </c>
      <c r="B2054" s="332">
        <f t="shared" si="230"/>
        <v>44618</v>
      </c>
      <c r="C2054" s="333" t="str">
        <f t="shared" si="231"/>
        <v>Zone 3 - Mile68</v>
      </c>
      <c r="D2054" s="92" t="s">
        <v>517</v>
      </c>
      <c r="E2054" s="58" t="str">
        <f t="shared" si="232"/>
        <v>Riaan</v>
      </c>
      <c r="F2054" s="58" t="str">
        <f t="shared" si="233"/>
        <v>Tap</v>
      </c>
      <c r="G2054" s="58" t="str">
        <f t="shared" si="234"/>
        <v>Men Veteran</v>
      </c>
      <c r="H2054" s="58" t="str">
        <f t="shared" si="235"/>
        <v>Mako</v>
      </c>
      <c r="I2054" s="92"/>
      <c r="J2054" s="92" t="s">
        <v>1355</v>
      </c>
      <c r="K2054" s="92">
        <v>154</v>
      </c>
      <c r="L2054" s="91">
        <f t="shared" si="236"/>
        <v>19.100000000000001</v>
      </c>
      <c r="M2054" s="91">
        <f t="shared" si="237"/>
        <v>19.100000000000001</v>
      </c>
    </row>
    <row r="2055" spans="1:13" x14ac:dyDescent="0.25">
      <c r="A2055" s="333" t="str">
        <f t="shared" si="229"/>
        <v>2022-IC-L1</v>
      </c>
      <c r="B2055" s="332">
        <f t="shared" si="230"/>
        <v>44618</v>
      </c>
      <c r="C2055" s="333" t="str">
        <f t="shared" si="231"/>
        <v>Zone 3 - Mile68</v>
      </c>
      <c r="D2055" s="92" t="s">
        <v>1643</v>
      </c>
      <c r="E2055" s="58" t="str">
        <f t="shared" si="232"/>
        <v>Pierre</v>
      </c>
      <c r="F2055" s="58" t="str">
        <f t="shared" si="233"/>
        <v>Nel</v>
      </c>
      <c r="G2055" s="58" t="str">
        <f t="shared" si="234"/>
        <v>Men U/21</v>
      </c>
      <c r="H2055" s="58" t="str">
        <f t="shared" si="235"/>
        <v>Mako</v>
      </c>
      <c r="I2055" s="92"/>
      <c r="J2055" s="92" t="s">
        <v>1355</v>
      </c>
      <c r="K2055" s="92">
        <v>96</v>
      </c>
      <c r="L2055" s="91">
        <f t="shared" si="236"/>
        <v>3.8</v>
      </c>
      <c r="M2055" s="91">
        <f t="shared" si="237"/>
        <v>3.8</v>
      </c>
    </row>
    <row r="2056" spans="1:13" x14ac:dyDescent="0.25">
      <c r="A2056" s="333" t="str">
        <f t="shared" si="229"/>
        <v>2022-IC-L1</v>
      </c>
      <c r="B2056" s="332">
        <f t="shared" si="230"/>
        <v>44618</v>
      </c>
      <c r="C2056" s="333" t="str">
        <f t="shared" si="231"/>
        <v>Zone 3 - Mile68</v>
      </c>
      <c r="D2056" s="92" t="s">
        <v>1643</v>
      </c>
      <c r="E2056" s="58" t="str">
        <f t="shared" si="232"/>
        <v>Pierre</v>
      </c>
      <c r="F2056" s="58" t="str">
        <f t="shared" si="233"/>
        <v>Nel</v>
      </c>
      <c r="G2056" s="58" t="str">
        <f t="shared" si="234"/>
        <v>Men U/21</v>
      </c>
      <c r="H2056" s="58" t="str">
        <f t="shared" si="235"/>
        <v>Mako</v>
      </c>
      <c r="I2056" s="92"/>
      <c r="J2056" s="92" t="s">
        <v>1355</v>
      </c>
      <c r="K2056" s="92">
        <v>146</v>
      </c>
      <c r="L2056" s="91">
        <f t="shared" si="236"/>
        <v>15.9</v>
      </c>
      <c r="M2056" s="91">
        <f t="shared" si="237"/>
        <v>15.9</v>
      </c>
    </row>
    <row r="2057" spans="1:13" x14ac:dyDescent="0.25">
      <c r="A2057" s="333" t="str">
        <f t="shared" si="229"/>
        <v>2022-IC-L1</v>
      </c>
      <c r="B2057" s="332">
        <f t="shared" si="230"/>
        <v>44618</v>
      </c>
      <c r="C2057" s="333" t="str">
        <f t="shared" si="231"/>
        <v>Zone 3 - Mile68</v>
      </c>
      <c r="D2057" s="92" t="s">
        <v>685</v>
      </c>
      <c r="E2057" s="58" t="str">
        <f t="shared" si="232"/>
        <v>Sue</v>
      </c>
      <c r="F2057" s="58" t="str">
        <f t="shared" si="233"/>
        <v>Drake</v>
      </c>
      <c r="G2057" s="58" t="str">
        <f t="shared" si="234"/>
        <v>Ladies Grand Masters</v>
      </c>
      <c r="H2057" s="58" t="str">
        <f t="shared" si="235"/>
        <v>Mako</v>
      </c>
      <c r="I2057" s="92"/>
      <c r="J2057" s="92" t="s">
        <v>1355</v>
      </c>
      <c r="K2057" s="92">
        <v>156</v>
      </c>
      <c r="L2057" s="91">
        <f t="shared" si="236"/>
        <v>19.899999999999999</v>
      </c>
      <c r="M2057" s="91">
        <f t="shared" si="237"/>
        <v>19.899999999999999</v>
      </c>
    </row>
    <row r="2058" spans="1:13" x14ac:dyDescent="0.25">
      <c r="A2058" s="333" t="str">
        <f t="shared" si="229"/>
        <v>2022-IC-L1</v>
      </c>
      <c r="B2058" s="332">
        <f t="shared" si="230"/>
        <v>44618</v>
      </c>
      <c r="C2058" s="333" t="str">
        <f t="shared" si="231"/>
        <v>Zone 3 - Mile68</v>
      </c>
      <c r="D2058" s="92" t="s">
        <v>557</v>
      </c>
      <c r="E2058" s="58" t="str">
        <f t="shared" si="232"/>
        <v>Jeri</v>
      </c>
      <c r="F2058" s="58" t="str">
        <f t="shared" si="233"/>
        <v>Drake</v>
      </c>
      <c r="G2058" s="58" t="str">
        <f t="shared" si="234"/>
        <v>Men Grand Masters</v>
      </c>
      <c r="H2058" s="58" t="str">
        <f t="shared" si="235"/>
        <v>Mako</v>
      </c>
      <c r="I2058" s="92"/>
      <c r="J2058" s="92" t="s">
        <v>1355</v>
      </c>
      <c r="K2058" s="92">
        <v>150</v>
      </c>
      <c r="L2058" s="91">
        <f t="shared" si="236"/>
        <v>17.399999999999999</v>
      </c>
      <c r="M2058" s="91">
        <f t="shared" si="237"/>
        <v>17.399999999999999</v>
      </c>
    </row>
    <row r="2059" spans="1:13" x14ac:dyDescent="0.25">
      <c r="A2059" s="333" t="str">
        <f t="shared" si="229"/>
        <v>2022-IC-L1</v>
      </c>
      <c r="B2059" s="332">
        <f t="shared" si="230"/>
        <v>44618</v>
      </c>
      <c r="C2059" s="333" t="str">
        <f t="shared" si="231"/>
        <v>Zone 3 - Mile68</v>
      </c>
      <c r="D2059" s="92" t="s">
        <v>1023</v>
      </c>
      <c r="E2059" s="58" t="str">
        <f t="shared" si="232"/>
        <v>Rudi</v>
      </c>
      <c r="F2059" s="58" t="str">
        <f t="shared" si="233"/>
        <v>Swartz</v>
      </c>
      <c r="G2059" s="58" t="str">
        <f t="shared" si="234"/>
        <v>Men Veteran</v>
      </c>
      <c r="H2059" s="58" t="str">
        <f t="shared" si="235"/>
        <v>Mako</v>
      </c>
      <c r="I2059" s="92"/>
      <c r="J2059" s="92" t="s">
        <v>1355</v>
      </c>
      <c r="K2059" s="92">
        <v>141</v>
      </c>
      <c r="L2059" s="91">
        <f t="shared" si="236"/>
        <v>14.1</v>
      </c>
      <c r="M2059" s="91">
        <f t="shared" si="237"/>
        <v>14.1</v>
      </c>
    </row>
    <row r="2060" spans="1:13" x14ac:dyDescent="0.25">
      <c r="A2060" s="333" t="str">
        <f t="shared" si="229"/>
        <v>2022-IC-L1</v>
      </c>
      <c r="B2060" s="332">
        <f t="shared" si="230"/>
        <v>44618</v>
      </c>
      <c r="C2060" s="333" t="str">
        <f t="shared" si="231"/>
        <v>Zone 3 - Mile68</v>
      </c>
      <c r="D2060" s="92" t="s">
        <v>1023</v>
      </c>
      <c r="E2060" s="58" t="str">
        <f t="shared" si="232"/>
        <v>Rudi</v>
      </c>
      <c r="F2060" s="58" t="str">
        <f t="shared" si="233"/>
        <v>Swartz</v>
      </c>
      <c r="G2060" s="58" t="str">
        <f t="shared" si="234"/>
        <v>Men Veteran</v>
      </c>
      <c r="H2060" s="58" t="str">
        <f t="shared" si="235"/>
        <v>Mako</v>
      </c>
      <c r="I2060" s="92"/>
      <c r="J2060" s="92" t="s">
        <v>1355</v>
      </c>
      <c r="K2060" s="92">
        <v>117</v>
      </c>
      <c r="L2060" s="91">
        <f t="shared" si="236"/>
        <v>7.4</v>
      </c>
      <c r="M2060" s="91">
        <f t="shared" si="237"/>
        <v>7.4</v>
      </c>
    </row>
    <row r="2061" spans="1:13" x14ac:dyDescent="0.25">
      <c r="A2061" s="333" t="str">
        <f t="shared" si="229"/>
        <v>2022-IC-L1</v>
      </c>
      <c r="B2061" s="332">
        <f t="shared" si="230"/>
        <v>44618</v>
      </c>
      <c r="C2061" s="333" t="str">
        <f t="shared" si="231"/>
        <v>Zone 3 - Mile68</v>
      </c>
      <c r="D2061" s="92" t="s">
        <v>501</v>
      </c>
      <c r="E2061" s="58" t="str">
        <f t="shared" si="232"/>
        <v>Philip</v>
      </c>
      <c r="F2061" s="58" t="str">
        <f t="shared" si="233"/>
        <v>Swartz</v>
      </c>
      <c r="G2061" s="58" t="str">
        <f t="shared" si="234"/>
        <v>Men U/16</v>
      </c>
      <c r="H2061" s="58" t="str">
        <f t="shared" si="235"/>
        <v>Mako</v>
      </c>
      <c r="I2061" s="92"/>
      <c r="J2061" s="92"/>
      <c r="K2061" s="92"/>
      <c r="L2061" s="91" t="str">
        <f t="shared" si="236"/>
        <v/>
      </c>
      <c r="M2061" s="91" t="str">
        <f t="shared" si="237"/>
        <v/>
      </c>
    </row>
    <row r="2062" spans="1:13" x14ac:dyDescent="0.25">
      <c r="A2062" s="333" t="str">
        <f t="shared" si="229"/>
        <v>2022-IC-L1</v>
      </c>
      <c r="B2062" s="332">
        <f t="shared" si="230"/>
        <v>44618</v>
      </c>
      <c r="C2062" s="333" t="str">
        <f t="shared" si="231"/>
        <v>Zone 3 - Mile68</v>
      </c>
      <c r="D2062" s="92" t="s">
        <v>1120</v>
      </c>
      <c r="E2062" s="58" t="str">
        <f t="shared" si="232"/>
        <v>Rudi(Jnr.)</v>
      </c>
      <c r="F2062" s="58" t="str">
        <f t="shared" si="233"/>
        <v>Swartz</v>
      </c>
      <c r="G2062" s="58" t="str">
        <f t="shared" si="234"/>
        <v>Men U/16</v>
      </c>
      <c r="H2062" s="58" t="str">
        <f t="shared" si="235"/>
        <v>Mako</v>
      </c>
      <c r="I2062" s="92"/>
      <c r="J2062" s="92" t="s">
        <v>1355</v>
      </c>
      <c r="K2062" s="92">
        <v>139</v>
      </c>
      <c r="L2062" s="91">
        <f t="shared" si="236"/>
        <v>13.4</v>
      </c>
      <c r="M2062" s="91">
        <f t="shared" si="237"/>
        <v>13.4</v>
      </c>
    </row>
    <row r="2063" spans="1:13" x14ac:dyDescent="0.25">
      <c r="A2063" s="333" t="str">
        <f t="shared" si="229"/>
        <v>2022-IC-L1</v>
      </c>
      <c r="B2063" s="332">
        <f t="shared" si="230"/>
        <v>44618</v>
      </c>
      <c r="C2063" s="333" t="str">
        <f t="shared" si="231"/>
        <v>Zone 3 - Mile68</v>
      </c>
      <c r="D2063" s="92" t="s">
        <v>734</v>
      </c>
      <c r="E2063" s="58" t="str">
        <f t="shared" si="232"/>
        <v>Herbert</v>
      </c>
      <c r="F2063" s="58" t="str">
        <f t="shared" si="233"/>
        <v>Schmidlin</v>
      </c>
      <c r="G2063" s="58" t="str">
        <f t="shared" si="234"/>
        <v>Men Master</v>
      </c>
      <c r="H2063" s="58" t="str">
        <f t="shared" si="235"/>
        <v>Mako</v>
      </c>
      <c r="I2063" s="92"/>
      <c r="J2063" s="92"/>
      <c r="K2063" s="92"/>
      <c r="L2063" s="91" t="str">
        <f t="shared" si="236"/>
        <v/>
      </c>
      <c r="M2063" s="91" t="str">
        <f t="shared" si="237"/>
        <v/>
      </c>
    </row>
    <row r="2064" spans="1:13" x14ac:dyDescent="0.25">
      <c r="A2064" s="333" t="str">
        <f t="shared" si="229"/>
        <v>2022-IC-L1</v>
      </c>
      <c r="B2064" s="332">
        <f t="shared" si="230"/>
        <v>44618</v>
      </c>
      <c r="C2064" s="333" t="str">
        <f t="shared" si="231"/>
        <v>Zone 3 - Mile68</v>
      </c>
      <c r="D2064" s="92" t="s">
        <v>1062</v>
      </c>
      <c r="E2064" s="58" t="str">
        <f t="shared" si="232"/>
        <v>Jorg</v>
      </c>
      <c r="F2064" s="58" t="str">
        <f t="shared" si="233"/>
        <v>Walder</v>
      </c>
      <c r="G2064" s="58" t="str">
        <f t="shared" si="234"/>
        <v>Men Master</v>
      </c>
      <c r="H2064" s="58" t="str">
        <f t="shared" si="235"/>
        <v>Mako</v>
      </c>
      <c r="I2064" s="92"/>
      <c r="J2064" s="92"/>
      <c r="K2064" s="92"/>
      <c r="L2064" s="91" t="str">
        <f t="shared" si="236"/>
        <v/>
      </c>
      <c r="M2064" s="91" t="str">
        <f t="shared" si="237"/>
        <v/>
      </c>
    </row>
    <row r="2065" spans="1:13" x14ac:dyDescent="0.25">
      <c r="A2065" s="333" t="str">
        <f t="shared" si="229"/>
        <v>2022-IC-L1</v>
      </c>
      <c r="B2065" s="332">
        <f t="shared" si="230"/>
        <v>44618</v>
      </c>
      <c r="C2065" s="333" t="str">
        <f t="shared" si="231"/>
        <v>Zone 3 - Mile68</v>
      </c>
      <c r="D2065" s="92" t="s">
        <v>1064</v>
      </c>
      <c r="E2065" s="58" t="str">
        <f t="shared" si="232"/>
        <v>Theo</v>
      </c>
      <c r="F2065" s="58" t="str">
        <f t="shared" si="233"/>
        <v>Wormsbaecher</v>
      </c>
      <c r="G2065" s="58" t="str">
        <f t="shared" si="234"/>
        <v>Men Senior</v>
      </c>
      <c r="H2065" s="58" t="str">
        <f t="shared" si="235"/>
        <v>Mako</v>
      </c>
      <c r="I2065" s="92"/>
      <c r="J2065" s="92"/>
      <c r="K2065" s="92"/>
      <c r="L2065" s="91" t="str">
        <f t="shared" si="236"/>
        <v/>
      </c>
      <c r="M2065" s="91" t="str">
        <f t="shared" si="237"/>
        <v/>
      </c>
    </row>
    <row r="2066" spans="1:13" x14ac:dyDescent="0.25">
      <c r="A2066" s="333" t="str">
        <f t="shared" si="229"/>
        <v>2022-IC-L1</v>
      </c>
      <c r="B2066" s="332">
        <f t="shared" si="230"/>
        <v>44618</v>
      </c>
      <c r="C2066" s="333" t="str">
        <f t="shared" si="231"/>
        <v>Zone 3 - Mile68</v>
      </c>
      <c r="D2066" s="92" t="s">
        <v>1143</v>
      </c>
      <c r="E2066" s="58" t="str">
        <f t="shared" si="232"/>
        <v>Murray</v>
      </c>
      <c r="F2066" s="58" t="str">
        <f t="shared" si="233"/>
        <v>Lewis</v>
      </c>
      <c r="G2066" s="58" t="str">
        <f t="shared" si="234"/>
        <v>Men Veteran</v>
      </c>
      <c r="H2066" s="58" t="str">
        <f t="shared" si="235"/>
        <v>Mako</v>
      </c>
      <c r="I2066" s="92"/>
      <c r="J2066" s="92" t="s">
        <v>1355</v>
      </c>
      <c r="K2066" s="92">
        <v>107</v>
      </c>
      <c r="L2066" s="91">
        <f t="shared" si="236"/>
        <v>5.5</v>
      </c>
      <c r="M2066" s="91">
        <f t="shared" si="237"/>
        <v>5.5</v>
      </c>
    </row>
    <row r="2067" spans="1:13" x14ac:dyDescent="0.25">
      <c r="A2067" s="333" t="str">
        <f t="shared" si="229"/>
        <v>2022-IC-L1</v>
      </c>
      <c r="B2067" s="332">
        <f t="shared" si="230"/>
        <v>44618</v>
      </c>
      <c r="C2067" s="333" t="str">
        <f t="shared" si="231"/>
        <v>Zone 3 - Mile68</v>
      </c>
      <c r="D2067" s="92" t="s">
        <v>1143</v>
      </c>
      <c r="E2067" s="58" t="str">
        <f t="shared" si="232"/>
        <v>Murray</v>
      </c>
      <c r="F2067" s="58" t="str">
        <f t="shared" si="233"/>
        <v>Lewis</v>
      </c>
      <c r="G2067" s="58" t="str">
        <f t="shared" si="234"/>
        <v>Men Veteran</v>
      </c>
      <c r="H2067" s="58" t="str">
        <f t="shared" si="235"/>
        <v>Mako</v>
      </c>
      <c r="I2067" s="92"/>
      <c r="J2067" s="92" t="s">
        <v>1355</v>
      </c>
      <c r="K2067" s="92">
        <v>159</v>
      </c>
      <c r="L2067" s="91">
        <f t="shared" si="236"/>
        <v>21.3</v>
      </c>
      <c r="M2067" s="91">
        <f t="shared" si="237"/>
        <v>21.3</v>
      </c>
    </row>
    <row r="2068" spans="1:13" x14ac:dyDescent="0.25">
      <c r="A2068" s="333" t="str">
        <f t="shared" si="229"/>
        <v>2022-IC-L1</v>
      </c>
      <c r="B2068" s="332">
        <f t="shared" si="230"/>
        <v>44618</v>
      </c>
      <c r="C2068" s="333" t="str">
        <f t="shared" si="231"/>
        <v>Zone 3 - Mile68</v>
      </c>
      <c r="D2068" s="92" t="s">
        <v>1143</v>
      </c>
      <c r="E2068" s="58" t="str">
        <f t="shared" si="232"/>
        <v>Murray</v>
      </c>
      <c r="F2068" s="58" t="str">
        <f t="shared" si="233"/>
        <v>Lewis</v>
      </c>
      <c r="G2068" s="58" t="str">
        <f t="shared" si="234"/>
        <v>Men Veteran</v>
      </c>
      <c r="H2068" s="58" t="str">
        <f t="shared" si="235"/>
        <v>Mako</v>
      </c>
      <c r="I2068" s="92"/>
      <c r="J2068" s="92" t="s">
        <v>1355</v>
      </c>
      <c r="K2068" s="92">
        <v>108</v>
      </c>
      <c r="L2068" s="91">
        <f t="shared" si="236"/>
        <v>5.6</v>
      </c>
      <c r="M2068" s="91">
        <f t="shared" si="237"/>
        <v>5.6</v>
      </c>
    </row>
    <row r="2069" spans="1:13" x14ac:dyDescent="0.25">
      <c r="A2069" s="333" t="str">
        <f t="shared" si="229"/>
        <v>2022-IC-L1</v>
      </c>
      <c r="B2069" s="332">
        <f t="shared" si="230"/>
        <v>44618</v>
      </c>
      <c r="C2069" s="333" t="str">
        <f t="shared" si="231"/>
        <v>Zone 3 - Mile68</v>
      </c>
      <c r="D2069" s="92" t="s">
        <v>502</v>
      </c>
      <c r="E2069" s="58" t="str">
        <f t="shared" si="232"/>
        <v>Marco</v>
      </c>
      <c r="F2069" s="58" t="str">
        <f t="shared" si="233"/>
        <v>Klein</v>
      </c>
      <c r="G2069" s="58" t="str">
        <f t="shared" si="234"/>
        <v>Men Senior</v>
      </c>
      <c r="H2069" s="58" t="str">
        <f t="shared" si="235"/>
        <v>Mako</v>
      </c>
      <c r="I2069" s="92"/>
      <c r="J2069" s="92" t="s">
        <v>1355</v>
      </c>
      <c r="K2069" s="92">
        <v>158</v>
      </c>
      <c r="L2069" s="91">
        <f t="shared" si="236"/>
        <v>20.8</v>
      </c>
      <c r="M2069" s="91">
        <f t="shared" si="237"/>
        <v>20.8</v>
      </c>
    </row>
    <row r="2070" spans="1:13" x14ac:dyDescent="0.25">
      <c r="A2070" s="333" t="str">
        <f t="shared" si="229"/>
        <v>2022-IC-L1</v>
      </c>
      <c r="B2070" s="332">
        <f t="shared" si="230"/>
        <v>44618</v>
      </c>
      <c r="C2070" s="333" t="str">
        <f t="shared" si="231"/>
        <v>Zone 3 - Mile68</v>
      </c>
      <c r="D2070" s="92" t="s">
        <v>502</v>
      </c>
      <c r="E2070" s="58" t="str">
        <f t="shared" si="232"/>
        <v>Marco</v>
      </c>
      <c r="F2070" s="58" t="str">
        <f t="shared" si="233"/>
        <v>Klein</v>
      </c>
      <c r="G2070" s="58" t="str">
        <f t="shared" si="234"/>
        <v>Men Senior</v>
      </c>
      <c r="H2070" s="58" t="str">
        <f t="shared" si="235"/>
        <v>Mako</v>
      </c>
      <c r="I2070" s="92"/>
      <c r="J2070" s="92" t="s">
        <v>1355</v>
      </c>
      <c r="K2070" s="92">
        <v>159</v>
      </c>
      <c r="L2070" s="91">
        <f t="shared" si="236"/>
        <v>21.3</v>
      </c>
      <c r="M2070" s="91">
        <f t="shared" si="237"/>
        <v>21.3</v>
      </c>
    </row>
    <row r="2071" spans="1:13" x14ac:dyDescent="0.25">
      <c r="A2071" s="333" t="str">
        <f t="shared" si="229"/>
        <v>2022-IC-L1</v>
      </c>
      <c r="B2071" s="332">
        <f t="shared" si="230"/>
        <v>44618</v>
      </c>
      <c r="C2071" s="333" t="str">
        <f t="shared" si="231"/>
        <v>Zone 3 - Mile68</v>
      </c>
      <c r="D2071" s="92" t="s">
        <v>623</v>
      </c>
      <c r="E2071" s="58" t="str">
        <f t="shared" si="232"/>
        <v>Veronica</v>
      </c>
      <c r="F2071" s="58" t="str">
        <f t="shared" si="233"/>
        <v>Nel</v>
      </c>
      <c r="G2071" s="58" t="str">
        <f t="shared" si="234"/>
        <v>Ladies Master</v>
      </c>
      <c r="H2071" s="58" t="str">
        <f t="shared" si="235"/>
        <v>Henties Bay</v>
      </c>
      <c r="I2071" s="92"/>
      <c r="J2071" s="92" t="s">
        <v>20</v>
      </c>
      <c r="K2071" s="92">
        <v>79</v>
      </c>
      <c r="L2071" s="91">
        <f t="shared" si="236"/>
        <v>1.8</v>
      </c>
      <c r="M2071" s="91">
        <f t="shared" si="237"/>
        <v>1.8</v>
      </c>
    </row>
    <row r="2072" spans="1:13" x14ac:dyDescent="0.25">
      <c r="A2072" s="333" t="str">
        <f t="shared" si="229"/>
        <v>2022-IC-L1</v>
      </c>
      <c r="B2072" s="332">
        <f t="shared" si="230"/>
        <v>44618</v>
      </c>
      <c r="C2072" s="333" t="str">
        <f t="shared" si="231"/>
        <v>Zone 3 - Mile68</v>
      </c>
      <c r="D2072" s="92" t="s">
        <v>623</v>
      </c>
      <c r="E2072" s="58" t="str">
        <f t="shared" si="232"/>
        <v>Veronica</v>
      </c>
      <c r="F2072" s="58" t="str">
        <f t="shared" si="233"/>
        <v>Nel</v>
      </c>
      <c r="G2072" s="58" t="str">
        <f t="shared" si="234"/>
        <v>Ladies Master</v>
      </c>
      <c r="H2072" s="58" t="str">
        <f t="shared" si="235"/>
        <v>Henties Bay</v>
      </c>
      <c r="I2072" s="92" t="s">
        <v>19</v>
      </c>
      <c r="J2072" s="92"/>
      <c r="K2072" s="92">
        <v>42</v>
      </c>
      <c r="L2072" s="91">
        <f t="shared" si="236"/>
        <v>0.8</v>
      </c>
      <c r="M2072" s="91">
        <f t="shared" si="237"/>
        <v>0.8</v>
      </c>
    </row>
    <row r="2073" spans="1:13" x14ac:dyDescent="0.25">
      <c r="A2073" s="333" t="str">
        <f t="shared" si="229"/>
        <v>2022-IC-L1</v>
      </c>
      <c r="B2073" s="332">
        <f t="shared" si="230"/>
        <v>44618</v>
      </c>
      <c r="C2073" s="333" t="str">
        <f t="shared" si="231"/>
        <v>Zone 3 - Mile68</v>
      </c>
      <c r="D2073" s="92" t="s">
        <v>623</v>
      </c>
      <c r="E2073" s="58" t="str">
        <f t="shared" si="232"/>
        <v>Veronica</v>
      </c>
      <c r="F2073" s="58" t="str">
        <f t="shared" si="233"/>
        <v>Nel</v>
      </c>
      <c r="G2073" s="58" t="str">
        <f t="shared" si="234"/>
        <v>Ladies Master</v>
      </c>
      <c r="H2073" s="58" t="str">
        <f t="shared" si="235"/>
        <v>Henties Bay</v>
      </c>
      <c r="I2073" s="92" t="s">
        <v>19</v>
      </c>
      <c r="J2073" s="92"/>
      <c r="K2073" s="92">
        <v>43</v>
      </c>
      <c r="L2073" s="91">
        <f t="shared" si="236"/>
        <v>0.8</v>
      </c>
      <c r="M2073" s="91">
        <f t="shared" si="237"/>
        <v>0.8</v>
      </c>
    </row>
    <row r="2074" spans="1:13" x14ac:dyDescent="0.25">
      <c r="A2074" s="333" t="str">
        <f t="shared" si="229"/>
        <v>2022-IC-L1</v>
      </c>
      <c r="B2074" s="332">
        <f t="shared" si="230"/>
        <v>44618</v>
      </c>
      <c r="C2074" s="333" t="str">
        <f t="shared" si="231"/>
        <v>Zone 3 - Mile68</v>
      </c>
      <c r="D2074" s="92" t="s">
        <v>623</v>
      </c>
      <c r="E2074" s="58" t="str">
        <f t="shared" si="232"/>
        <v>Veronica</v>
      </c>
      <c r="F2074" s="58" t="str">
        <f t="shared" si="233"/>
        <v>Nel</v>
      </c>
      <c r="G2074" s="58" t="str">
        <f t="shared" si="234"/>
        <v>Ladies Master</v>
      </c>
      <c r="H2074" s="58" t="str">
        <f t="shared" si="235"/>
        <v>Henties Bay</v>
      </c>
      <c r="I2074" s="92" t="s">
        <v>19</v>
      </c>
      <c r="J2074" s="92"/>
      <c r="K2074" s="92">
        <v>57</v>
      </c>
      <c r="L2074" s="91">
        <f t="shared" si="236"/>
        <v>1.9</v>
      </c>
      <c r="M2074" s="91">
        <f t="shared" si="237"/>
        <v>1.9</v>
      </c>
    </row>
    <row r="2075" spans="1:13" x14ac:dyDescent="0.25">
      <c r="A2075" s="333" t="str">
        <f t="shared" si="229"/>
        <v>2022-IC-L1</v>
      </c>
      <c r="B2075" s="332">
        <f t="shared" si="230"/>
        <v>44618</v>
      </c>
      <c r="C2075" s="333" t="str">
        <f t="shared" si="231"/>
        <v>Zone 3 - Mile68</v>
      </c>
      <c r="D2075" s="92" t="s">
        <v>533</v>
      </c>
      <c r="E2075" s="58" t="str">
        <f t="shared" si="232"/>
        <v>Kobus</v>
      </c>
      <c r="F2075" s="58" t="str">
        <f t="shared" si="233"/>
        <v>Nel</v>
      </c>
      <c r="G2075" s="58" t="str">
        <f t="shared" si="234"/>
        <v>Men Master</v>
      </c>
      <c r="H2075" s="58" t="str">
        <f t="shared" si="235"/>
        <v>Henties Bay</v>
      </c>
      <c r="I2075" s="92"/>
      <c r="J2075" s="92" t="s">
        <v>1355</v>
      </c>
      <c r="K2075" s="92">
        <v>133</v>
      </c>
      <c r="L2075" s="91">
        <f t="shared" si="236"/>
        <v>11.5</v>
      </c>
      <c r="M2075" s="91">
        <f t="shared" si="237"/>
        <v>11.5</v>
      </c>
    </row>
    <row r="2076" spans="1:13" x14ac:dyDescent="0.25">
      <c r="A2076" s="333" t="str">
        <f t="shared" si="229"/>
        <v>2022-IC-L1</v>
      </c>
      <c r="B2076" s="332">
        <f t="shared" si="230"/>
        <v>44618</v>
      </c>
      <c r="C2076" s="333" t="str">
        <f t="shared" si="231"/>
        <v>Zone 3 - Mile68</v>
      </c>
      <c r="D2076" s="92" t="s">
        <v>1275</v>
      </c>
      <c r="E2076" s="58" t="str">
        <f t="shared" si="232"/>
        <v>Nedjilka</v>
      </c>
      <c r="F2076" s="58" t="str">
        <f t="shared" si="233"/>
        <v>Kohler</v>
      </c>
      <c r="G2076" s="58" t="str">
        <f t="shared" si="234"/>
        <v>Ladies Master</v>
      </c>
      <c r="H2076" s="58" t="str">
        <f t="shared" si="235"/>
        <v>Henties Bay</v>
      </c>
      <c r="I2076" s="92"/>
      <c r="J2076" s="92"/>
      <c r="K2076" s="92"/>
      <c r="L2076" s="91" t="str">
        <f t="shared" si="236"/>
        <v/>
      </c>
      <c r="M2076" s="91" t="str">
        <f t="shared" si="237"/>
        <v/>
      </c>
    </row>
    <row r="2077" spans="1:13" x14ac:dyDescent="0.25">
      <c r="A2077" s="333" t="str">
        <f t="shared" si="229"/>
        <v>2022-IC-L1</v>
      </c>
      <c r="B2077" s="332">
        <f t="shared" si="230"/>
        <v>44618</v>
      </c>
      <c r="C2077" s="333" t="str">
        <f t="shared" si="231"/>
        <v>Zone 3 - Mile68</v>
      </c>
      <c r="D2077" s="92" t="s">
        <v>614</v>
      </c>
      <c r="E2077" s="58" t="str">
        <f t="shared" si="232"/>
        <v>Michele</v>
      </c>
      <c r="F2077" s="58" t="str">
        <f t="shared" si="233"/>
        <v>Andersen</v>
      </c>
      <c r="G2077" s="58" t="str">
        <f t="shared" si="234"/>
        <v>Ladies Grand Masters</v>
      </c>
      <c r="H2077" s="58" t="str">
        <f t="shared" si="235"/>
        <v>Henties Bay</v>
      </c>
      <c r="I2077" s="92"/>
      <c r="J2077" s="92"/>
      <c r="K2077" s="92"/>
      <c r="L2077" s="91" t="str">
        <f t="shared" si="236"/>
        <v/>
      </c>
      <c r="M2077" s="91" t="str">
        <f t="shared" si="237"/>
        <v/>
      </c>
    </row>
    <row r="2078" spans="1:13" x14ac:dyDescent="0.25">
      <c r="A2078" s="333" t="str">
        <f t="shared" si="229"/>
        <v>2022-IC-L1</v>
      </c>
      <c r="B2078" s="332">
        <f t="shared" si="230"/>
        <v>44618</v>
      </c>
      <c r="C2078" s="333" t="str">
        <f t="shared" si="231"/>
        <v>Zone 3 - Mile68</v>
      </c>
      <c r="D2078" s="92" t="s">
        <v>595</v>
      </c>
      <c r="E2078" s="58" t="str">
        <f t="shared" si="232"/>
        <v>Simen</v>
      </c>
      <c r="F2078" s="58" t="str">
        <f t="shared" si="233"/>
        <v>Andersen</v>
      </c>
      <c r="G2078" s="58" t="str">
        <f t="shared" si="234"/>
        <v>Men Master</v>
      </c>
      <c r="H2078" s="58" t="str">
        <f t="shared" si="235"/>
        <v>Henties Bay</v>
      </c>
      <c r="I2078" s="92"/>
      <c r="J2078" s="92" t="s">
        <v>1355</v>
      </c>
      <c r="K2078" s="92">
        <v>122</v>
      </c>
      <c r="L2078" s="91">
        <f t="shared" si="236"/>
        <v>8.6</v>
      </c>
      <c r="M2078" s="91">
        <f t="shared" si="237"/>
        <v>8.6</v>
      </c>
    </row>
    <row r="2079" spans="1:13" x14ac:dyDescent="0.25">
      <c r="A2079" s="333" t="str">
        <f t="shared" si="229"/>
        <v>2022-IC-L1</v>
      </c>
      <c r="B2079" s="332">
        <f t="shared" si="230"/>
        <v>44618</v>
      </c>
      <c r="C2079" s="333" t="str">
        <f t="shared" si="231"/>
        <v>Zone 3 - Mile68</v>
      </c>
      <c r="D2079" s="92" t="s">
        <v>595</v>
      </c>
      <c r="E2079" s="58" t="str">
        <f t="shared" si="232"/>
        <v>Simen</v>
      </c>
      <c r="F2079" s="58" t="str">
        <f t="shared" si="233"/>
        <v>Andersen</v>
      </c>
      <c r="G2079" s="58" t="str">
        <f t="shared" si="234"/>
        <v>Men Master</v>
      </c>
      <c r="H2079" s="58" t="str">
        <f t="shared" si="235"/>
        <v>Henties Bay</v>
      </c>
      <c r="I2079" s="92"/>
      <c r="J2079" s="92" t="s">
        <v>1355</v>
      </c>
      <c r="K2079" s="92">
        <v>121</v>
      </c>
      <c r="L2079" s="91">
        <f t="shared" si="236"/>
        <v>8.3000000000000007</v>
      </c>
      <c r="M2079" s="91">
        <f t="shared" si="237"/>
        <v>8.3000000000000007</v>
      </c>
    </row>
    <row r="2080" spans="1:13" x14ac:dyDescent="0.25">
      <c r="A2080" s="333" t="str">
        <f t="shared" si="229"/>
        <v>2022-IC-L1</v>
      </c>
      <c r="B2080" s="332">
        <f t="shared" si="230"/>
        <v>44618</v>
      </c>
      <c r="C2080" s="333" t="str">
        <f t="shared" si="231"/>
        <v>Zone 3 - Mile68</v>
      </c>
      <c r="D2080" s="92" t="s">
        <v>695</v>
      </c>
      <c r="E2080" s="58" t="str">
        <f t="shared" si="232"/>
        <v>Louis</v>
      </c>
      <c r="F2080" s="58" t="str">
        <f t="shared" si="233"/>
        <v>Fenaux</v>
      </c>
      <c r="G2080" s="58" t="str">
        <f t="shared" si="234"/>
        <v>Men Veteran</v>
      </c>
      <c r="H2080" s="58" t="str">
        <f t="shared" si="235"/>
        <v>Henties Bay</v>
      </c>
      <c r="I2080" s="92"/>
      <c r="J2080" s="92" t="s">
        <v>1355</v>
      </c>
      <c r="K2080" s="92">
        <v>149</v>
      </c>
      <c r="L2080" s="91">
        <f t="shared" si="236"/>
        <v>17</v>
      </c>
      <c r="M2080" s="91">
        <f t="shared" si="237"/>
        <v>17</v>
      </c>
    </row>
    <row r="2081" spans="1:13" x14ac:dyDescent="0.25">
      <c r="A2081" s="333" t="str">
        <f t="shared" si="229"/>
        <v>2022-IC-L1</v>
      </c>
      <c r="B2081" s="332">
        <f t="shared" si="230"/>
        <v>44618</v>
      </c>
      <c r="C2081" s="333" t="str">
        <f t="shared" si="231"/>
        <v>Zone 3 - Mile68</v>
      </c>
      <c r="D2081" s="92" t="s">
        <v>695</v>
      </c>
      <c r="E2081" s="58" t="str">
        <f t="shared" si="232"/>
        <v>Louis</v>
      </c>
      <c r="F2081" s="58" t="str">
        <f t="shared" si="233"/>
        <v>Fenaux</v>
      </c>
      <c r="G2081" s="58" t="str">
        <f t="shared" si="234"/>
        <v>Men Veteran</v>
      </c>
      <c r="H2081" s="58" t="str">
        <f t="shared" si="235"/>
        <v>Henties Bay</v>
      </c>
      <c r="I2081" s="92"/>
      <c r="J2081" s="92" t="s">
        <v>1333</v>
      </c>
      <c r="K2081" s="92">
        <v>83</v>
      </c>
      <c r="L2081" s="91">
        <f t="shared" si="236"/>
        <v>10.5</v>
      </c>
      <c r="M2081" s="91">
        <f t="shared" si="237"/>
        <v>10.5</v>
      </c>
    </row>
    <row r="2082" spans="1:13" x14ac:dyDescent="0.25">
      <c r="A2082" s="333" t="str">
        <f t="shared" si="229"/>
        <v>2022-IC-L1</v>
      </c>
      <c r="B2082" s="332">
        <f t="shared" si="230"/>
        <v>44618</v>
      </c>
      <c r="C2082" s="333" t="str">
        <f t="shared" si="231"/>
        <v>Zone 3 - Mile68</v>
      </c>
      <c r="D2082" s="92" t="s">
        <v>695</v>
      </c>
      <c r="E2082" s="58" t="str">
        <f t="shared" si="232"/>
        <v>Louis</v>
      </c>
      <c r="F2082" s="58" t="str">
        <f t="shared" si="233"/>
        <v>Fenaux</v>
      </c>
      <c r="G2082" s="58" t="str">
        <f t="shared" si="234"/>
        <v>Men Veteran</v>
      </c>
      <c r="H2082" s="58" t="str">
        <f t="shared" si="235"/>
        <v>Henties Bay</v>
      </c>
      <c r="I2082" s="92"/>
      <c r="J2082" s="92" t="s">
        <v>20</v>
      </c>
      <c r="K2082" s="92">
        <v>83</v>
      </c>
      <c r="L2082" s="91">
        <f t="shared" si="236"/>
        <v>2.1</v>
      </c>
      <c r="M2082" s="91">
        <f t="shared" si="237"/>
        <v>2.1</v>
      </c>
    </row>
    <row r="2083" spans="1:13" x14ac:dyDescent="0.25">
      <c r="A2083" s="333" t="str">
        <f t="shared" si="229"/>
        <v>2022-IC-L1</v>
      </c>
      <c r="B2083" s="332">
        <f t="shared" si="230"/>
        <v>44618</v>
      </c>
      <c r="C2083" s="333" t="str">
        <f t="shared" si="231"/>
        <v>Zone 3 - Mile68</v>
      </c>
      <c r="D2083" s="92" t="s">
        <v>1472</v>
      </c>
      <c r="E2083" s="58" t="str">
        <f t="shared" si="232"/>
        <v>Jacomien</v>
      </c>
      <c r="F2083" s="58" t="str">
        <f t="shared" si="233"/>
        <v>Heath</v>
      </c>
      <c r="G2083" s="58" t="str">
        <f t="shared" si="234"/>
        <v>Ladies Senior</v>
      </c>
      <c r="H2083" s="58" t="str">
        <f t="shared" si="235"/>
        <v>Henties Bay</v>
      </c>
      <c r="I2083" s="92"/>
      <c r="J2083" s="92"/>
      <c r="K2083" s="92"/>
      <c r="L2083" s="91" t="str">
        <f t="shared" si="236"/>
        <v/>
      </c>
      <c r="M2083" s="91" t="str">
        <f t="shared" si="237"/>
        <v/>
      </c>
    </row>
    <row r="2084" spans="1:13" x14ac:dyDescent="0.25">
      <c r="A2084" s="333" t="str">
        <f t="shared" si="229"/>
        <v>2022-IC-L1</v>
      </c>
      <c r="B2084" s="332">
        <f t="shared" si="230"/>
        <v>44618</v>
      </c>
      <c r="C2084" s="333" t="str">
        <f t="shared" si="231"/>
        <v>Zone 3 - Mile68</v>
      </c>
      <c r="D2084" s="92" t="s">
        <v>1503</v>
      </c>
      <c r="E2084" s="58" t="str">
        <f t="shared" si="232"/>
        <v>Jacob</v>
      </c>
      <c r="F2084" s="58" t="str">
        <f t="shared" si="233"/>
        <v>Wasserval</v>
      </c>
      <c r="G2084" s="58" t="str">
        <f t="shared" si="234"/>
        <v>Men Senior</v>
      </c>
      <c r="H2084" s="58" t="str">
        <f t="shared" si="235"/>
        <v>Henties Bay</v>
      </c>
      <c r="I2084" s="92"/>
      <c r="J2084" s="92" t="s">
        <v>1355</v>
      </c>
      <c r="K2084" s="92">
        <v>123</v>
      </c>
      <c r="L2084" s="91">
        <f t="shared" si="236"/>
        <v>8.8000000000000007</v>
      </c>
      <c r="M2084" s="91">
        <f t="shared" si="237"/>
        <v>8.8000000000000007</v>
      </c>
    </row>
    <row r="2085" spans="1:13" x14ac:dyDescent="0.25">
      <c r="A2085" s="333" t="str">
        <f t="shared" si="229"/>
        <v>2022-IC-L1</v>
      </c>
      <c r="B2085" s="332">
        <f t="shared" si="230"/>
        <v>44618</v>
      </c>
      <c r="C2085" s="333" t="str">
        <f t="shared" si="231"/>
        <v>Zone 3 - Mile68</v>
      </c>
      <c r="D2085" s="92" t="s">
        <v>1503</v>
      </c>
      <c r="E2085" s="58" t="str">
        <f t="shared" si="232"/>
        <v>Jacob</v>
      </c>
      <c r="F2085" s="58" t="str">
        <f t="shared" si="233"/>
        <v>Wasserval</v>
      </c>
      <c r="G2085" s="58" t="str">
        <f t="shared" si="234"/>
        <v>Men Senior</v>
      </c>
      <c r="H2085" s="58" t="str">
        <f t="shared" si="235"/>
        <v>Henties Bay</v>
      </c>
      <c r="I2085" s="92"/>
      <c r="J2085" s="92" t="s">
        <v>1355</v>
      </c>
      <c r="K2085" s="92">
        <v>91</v>
      </c>
      <c r="L2085" s="91">
        <f t="shared" si="236"/>
        <v>3.1</v>
      </c>
      <c r="M2085" s="91">
        <f t="shared" si="237"/>
        <v>3.1</v>
      </c>
    </row>
    <row r="2086" spans="1:13" x14ac:dyDescent="0.25">
      <c r="A2086" s="333" t="str">
        <f t="shared" si="229"/>
        <v>2022-IC-L1</v>
      </c>
      <c r="B2086" s="332">
        <f t="shared" si="230"/>
        <v>44618</v>
      </c>
      <c r="C2086" s="333" t="str">
        <f t="shared" si="231"/>
        <v>Zone 3 - Mile68</v>
      </c>
      <c r="D2086" s="92" t="s">
        <v>1503</v>
      </c>
      <c r="E2086" s="58" t="str">
        <f t="shared" si="232"/>
        <v>Jacob</v>
      </c>
      <c r="F2086" s="58" t="str">
        <f t="shared" si="233"/>
        <v>Wasserval</v>
      </c>
      <c r="G2086" s="58" t="str">
        <f t="shared" si="234"/>
        <v>Men Senior</v>
      </c>
      <c r="H2086" s="58" t="str">
        <f t="shared" si="235"/>
        <v>Henties Bay</v>
      </c>
      <c r="I2086" s="92"/>
      <c r="J2086" s="92" t="s">
        <v>1355</v>
      </c>
      <c r="K2086" s="92">
        <v>102</v>
      </c>
      <c r="L2086" s="91">
        <f t="shared" si="236"/>
        <v>4.5999999999999996</v>
      </c>
      <c r="M2086" s="91">
        <f t="shared" si="237"/>
        <v>4.5999999999999996</v>
      </c>
    </row>
    <row r="2087" spans="1:13" x14ac:dyDescent="0.25">
      <c r="A2087" s="333" t="str">
        <f t="shared" si="229"/>
        <v>2022-IC-L1</v>
      </c>
      <c r="B2087" s="332">
        <f t="shared" si="230"/>
        <v>44618</v>
      </c>
      <c r="C2087" s="333" t="str">
        <f t="shared" si="231"/>
        <v>Zone 3 - Mile68</v>
      </c>
      <c r="D2087" s="92" t="s">
        <v>526</v>
      </c>
      <c r="E2087" s="58" t="str">
        <f t="shared" si="232"/>
        <v>Johan</v>
      </c>
      <c r="F2087" s="58" t="str">
        <f t="shared" si="233"/>
        <v>Agenbag</v>
      </c>
      <c r="G2087" s="58" t="str">
        <f t="shared" si="234"/>
        <v>Men Master</v>
      </c>
      <c r="H2087" s="58" t="str">
        <f t="shared" si="235"/>
        <v>Henties Bay</v>
      </c>
      <c r="I2087" s="92"/>
      <c r="J2087" s="92" t="s">
        <v>1355</v>
      </c>
      <c r="K2087" s="92">
        <v>114</v>
      </c>
      <c r="L2087" s="91">
        <f t="shared" si="236"/>
        <v>6.8</v>
      </c>
      <c r="M2087" s="91">
        <f t="shared" si="237"/>
        <v>6.8</v>
      </c>
    </row>
    <row r="2088" spans="1:13" x14ac:dyDescent="0.25">
      <c r="A2088" s="333" t="str">
        <f t="shared" si="229"/>
        <v>2022-IC-L1</v>
      </c>
      <c r="B2088" s="332">
        <f t="shared" si="230"/>
        <v>44618</v>
      </c>
      <c r="C2088" s="333" t="str">
        <f t="shared" si="231"/>
        <v>Zone 3 - Mile68</v>
      </c>
      <c r="D2088" s="92" t="s">
        <v>526</v>
      </c>
      <c r="E2088" s="58" t="str">
        <f t="shared" si="232"/>
        <v>Johan</v>
      </c>
      <c r="F2088" s="58" t="str">
        <f t="shared" si="233"/>
        <v>Agenbag</v>
      </c>
      <c r="G2088" s="58" t="str">
        <f t="shared" si="234"/>
        <v>Men Master</v>
      </c>
      <c r="H2088" s="58" t="str">
        <f t="shared" si="235"/>
        <v>Henties Bay</v>
      </c>
      <c r="I2088" s="92"/>
      <c r="J2088" s="92" t="s">
        <v>1355</v>
      </c>
      <c r="K2088" s="92">
        <v>102</v>
      </c>
      <c r="L2088" s="91">
        <f t="shared" si="236"/>
        <v>4.5999999999999996</v>
      </c>
      <c r="M2088" s="91">
        <f t="shared" si="237"/>
        <v>4.5999999999999996</v>
      </c>
    </row>
    <row r="2089" spans="1:13" x14ac:dyDescent="0.25">
      <c r="A2089" s="333" t="str">
        <f t="shared" si="229"/>
        <v>2022-IC-L1</v>
      </c>
      <c r="B2089" s="332">
        <f t="shared" si="230"/>
        <v>44618</v>
      </c>
      <c r="C2089" s="333" t="str">
        <f t="shared" si="231"/>
        <v>Zone 3 - Mile68</v>
      </c>
      <c r="D2089" s="92" t="s">
        <v>673</v>
      </c>
      <c r="E2089" s="58" t="str">
        <f t="shared" si="232"/>
        <v>Carel</v>
      </c>
      <c r="F2089" s="58" t="str">
        <f t="shared" si="233"/>
        <v>Agenbag</v>
      </c>
      <c r="G2089" s="58" t="str">
        <f t="shared" si="234"/>
        <v>Men Senior</v>
      </c>
      <c r="H2089" s="58" t="str">
        <f t="shared" si="235"/>
        <v>Henties Bay</v>
      </c>
      <c r="I2089" s="92"/>
      <c r="J2089" s="92" t="s">
        <v>1355</v>
      </c>
      <c r="K2089" s="92">
        <v>110</v>
      </c>
      <c r="L2089" s="91">
        <f t="shared" si="236"/>
        <v>6</v>
      </c>
      <c r="M2089" s="91">
        <f t="shared" si="237"/>
        <v>6</v>
      </c>
    </row>
    <row r="2090" spans="1:13" x14ac:dyDescent="0.25">
      <c r="A2090" s="333" t="str">
        <f t="shared" si="229"/>
        <v>2022-IC-L1</v>
      </c>
      <c r="B2090" s="332">
        <f t="shared" si="230"/>
        <v>44618</v>
      </c>
      <c r="C2090" s="333" t="str">
        <f t="shared" si="231"/>
        <v>Zone 3 - Mile68</v>
      </c>
      <c r="D2090" s="92" t="s">
        <v>673</v>
      </c>
      <c r="E2090" s="58" t="str">
        <f t="shared" si="232"/>
        <v>Carel</v>
      </c>
      <c r="F2090" s="58" t="str">
        <f t="shared" si="233"/>
        <v>Agenbag</v>
      </c>
      <c r="G2090" s="58" t="str">
        <f t="shared" si="234"/>
        <v>Men Senior</v>
      </c>
      <c r="H2090" s="58" t="str">
        <f t="shared" si="235"/>
        <v>Henties Bay</v>
      </c>
      <c r="I2090" s="92"/>
      <c r="J2090" s="92" t="s">
        <v>1355</v>
      </c>
      <c r="K2090" s="92">
        <v>97</v>
      </c>
      <c r="L2090" s="91">
        <f t="shared" si="236"/>
        <v>3.9</v>
      </c>
      <c r="M2090" s="91">
        <f t="shared" si="237"/>
        <v>3.9</v>
      </c>
    </row>
    <row r="2091" spans="1:13" x14ac:dyDescent="0.25">
      <c r="A2091" s="333" t="str">
        <f t="shared" si="229"/>
        <v>2022-IC-L1</v>
      </c>
      <c r="B2091" s="332">
        <f t="shared" si="230"/>
        <v>44618</v>
      </c>
      <c r="C2091" s="333" t="str">
        <f t="shared" si="231"/>
        <v>Zone 3 - Mile68</v>
      </c>
      <c r="D2091" s="92" t="s">
        <v>1445</v>
      </c>
      <c r="E2091" s="58" t="str">
        <f t="shared" si="232"/>
        <v>Nadine</v>
      </c>
      <c r="F2091" s="58" t="str">
        <f t="shared" si="233"/>
        <v>Downing</v>
      </c>
      <c r="G2091" s="58" t="str">
        <f t="shared" si="234"/>
        <v>Ladies Veteran</v>
      </c>
      <c r="H2091" s="58" t="str">
        <f t="shared" si="235"/>
        <v>Henties Bay</v>
      </c>
      <c r="I2091" s="92"/>
      <c r="J2091" s="92"/>
      <c r="K2091" s="92"/>
      <c r="L2091" s="91" t="str">
        <f t="shared" si="236"/>
        <v/>
      </c>
      <c r="M2091" s="91" t="str">
        <f t="shared" si="237"/>
        <v/>
      </c>
    </row>
    <row r="2092" spans="1:13" x14ac:dyDescent="0.25">
      <c r="A2092" s="333" t="str">
        <f t="shared" si="229"/>
        <v>2022-IC-L1</v>
      </c>
      <c r="B2092" s="332">
        <f t="shared" si="230"/>
        <v>44618</v>
      </c>
      <c r="C2092" s="333" t="str">
        <f t="shared" si="231"/>
        <v>Zone 3 - Mile68</v>
      </c>
      <c r="D2092" s="92" t="s">
        <v>1874</v>
      </c>
      <c r="E2092" s="58" t="str">
        <f t="shared" si="232"/>
        <v>Steve</v>
      </c>
      <c r="F2092" s="58" t="str">
        <f t="shared" si="233"/>
        <v>Alexander</v>
      </c>
      <c r="G2092" s="58" t="str">
        <f t="shared" si="234"/>
        <v>Men Master</v>
      </c>
      <c r="H2092" s="58" t="str">
        <f t="shared" si="235"/>
        <v>Henties Bay</v>
      </c>
      <c r="I2092" s="92"/>
      <c r="J2092" s="92"/>
      <c r="K2092" s="92"/>
      <c r="L2092" s="91" t="str">
        <f t="shared" si="236"/>
        <v/>
      </c>
      <c r="M2092" s="91" t="str">
        <f t="shared" si="237"/>
        <v/>
      </c>
    </row>
    <row r="2093" spans="1:13" x14ac:dyDescent="0.25">
      <c r="A2093" s="333" t="str">
        <f t="shared" ref="A2093:A2156" si="238">IF(D2093="","",A2092)</f>
        <v>2022-IC-L1</v>
      </c>
      <c r="B2093" s="332">
        <f t="shared" ref="B2093:B2156" si="239">IF(D2093="","",B2092)</f>
        <v>44618</v>
      </c>
      <c r="C2093" s="333" t="str">
        <f t="shared" ref="C2093:C2156" si="240">IF(D2093="","",C2092)</f>
        <v>Zone 3 - Mile68</v>
      </c>
      <c r="D2093" s="92" t="s">
        <v>768</v>
      </c>
      <c r="E2093" s="58" t="str">
        <f t="shared" ref="E2093:E2156" si="241">IF(D2093="","",VLOOKUP(D2093,Master,3,FALSE))</f>
        <v>Heinz</v>
      </c>
      <c r="F2093" s="58" t="str">
        <f t="shared" ref="F2093:F2156" si="242">IF(D2093="","",VLOOKUP(D2093,Master,4,FALSE))</f>
        <v>Bresele</v>
      </c>
      <c r="G2093" s="58" t="str">
        <f t="shared" ref="G2093:G2156" si="243">IF(D2093="","",VLOOKUP(D2093,Master,5,FALSE))</f>
        <v>Men Grand Masters</v>
      </c>
      <c r="H2093" s="58" t="str">
        <f t="shared" ref="H2093:H2156" si="244">IF(D2093="","",VLOOKUP(D2093,Master,2,FALSE))</f>
        <v>Atlantic Angling Club</v>
      </c>
      <c r="I2093" s="92"/>
      <c r="J2093" s="92"/>
      <c r="K2093" s="92"/>
      <c r="L2093" s="91" t="str">
        <f t="shared" si="236"/>
        <v/>
      </c>
      <c r="M2093" s="91" t="str">
        <f t="shared" si="237"/>
        <v/>
      </c>
    </row>
    <row r="2094" spans="1:13" x14ac:dyDescent="0.25">
      <c r="A2094" s="333" t="str">
        <f t="shared" si="238"/>
        <v>2022-IC-L1</v>
      </c>
      <c r="B2094" s="332">
        <f t="shared" si="239"/>
        <v>44618</v>
      </c>
      <c r="C2094" s="333" t="str">
        <f t="shared" si="240"/>
        <v>Zone 3 - Mile68</v>
      </c>
      <c r="D2094" s="92" t="s">
        <v>1521</v>
      </c>
      <c r="E2094" s="58" t="str">
        <f t="shared" si="241"/>
        <v>Tiaan</v>
      </c>
      <c r="F2094" s="58" t="str">
        <f t="shared" si="242"/>
        <v>Fourie</v>
      </c>
      <c r="G2094" s="58" t="str">
        <f t="shared" si="243"/>
        <v>Men Senior</v>
      </c>
      <c r="H2094" s="58" t="str">
        <f t="shared" si="244"/>
        <v>Henties Bay</v>
      </c>
      <c r="I2094" s="92"/>
      <c r="J2094" s="92" t="s">
        <v>1355</v>
      </c>
      <c r="K2094" s="92">
        <v>155</v>
      </c>
      <c r="L2094" s="91">
        <f t="shared" si="236"/>
        <v>19.5</v>
      </c>
      <c r="M2094" s="91">
        <f t="shared" si="237"/>
        <v>19.5</v>
      </c>
    </row>
    <row r="2095" spans="1:13" x14ac:dyDescent="0.25">
      <c r="A2095" s="333" t="str">
        <f t="shared" si="238"/>
        <v>2022-IC-L1</v>
      </c>
      <c r="B2095" s="332">
        <f t="shared" si="239"/>
        <v>44618</v>
      </c>
      <c r="C2095" s="333" t="str">
        <f t="shared" si="240"/>
        <v>Zone 3 - Mile68</v>
      </c>
      <c r="D2095" s="92" t="s">
        <v>1521</v>
      </c>
      <c r="E2095" s="58" t="str">
        <f t="shared" si="241"/>
        <v>Tiaan</v>
      </c>
      <c r="F2095" s="58" t="str">
        <f t="shared" si="242"/>
        <v>Fourie</v>
      </c>
      <c r="G2095" s="58" t="str">
        <f t="shared" si="243"/>
        <v>Men Senior</v>
      </c>
      <c r="H2095" s="58" t="str">
        <f t="shared" si="244"/>
        <v>Henties Bay</v>
      </c>
      <c r="I2095" s="92"/>
      <c r="J2095" s="92" t="s">
        <v>1355</v>
      </c>
      <c r="K2095" s="92">
        <v>162</v>
      </c>
      <c r="L2095" s="91">
        <f t="shared" si="236"/>
        <v>22.7</v>
      </c>
      <c r="M2095" s="91">
        <f t="shared" si="237"/>
        <v>22.7</v>
      </c>
    </row>
    <row r="2096" spans="1:13" x14ac:dyDescent="0.25">
      <c r="A2096" s="333" t="str">
        <f t="shared" si="238"/>
        <v>2022-IC-L1</v>
      </c>
      <c r="B2096" s="332">
        <f t="shared" si="239"/>
        <v>44618</v>
      </c>
      <c r="C2096" s="333" t="str">
        <f t="shared" si="240"/>
        <v>Zone 3 - Mile68</v>
      </c>
      <c r="D2096" s="92" t="s">
        <v>1521</v>
      </c>
      <c r="E2096" s="58" t="str">
        <f t="shared" si="241"/>
        <v>Tiaan</v>
      </c>
      <c r="F2096" s="58" t="str">
        <f t="shared" si="242"/>
        <v>Fourie</v>
      </c>
      <c r="G2096" s="58" t="str">
        <f t="shared" si="243"/>
        <v>Men Senior</v>
      </c>
      <c r="H2096" s="58" t="str">
        <f t="shared" si="244"/>
        <v>Henties Bay</v>
      </c>
      <c r="I2096" s="92"/>
      <c r="J2096" s="92" t="s">
        <v>1355</v>
      </c>
      <c r="K2096" s="92">
        <v>159</v>
      </c>
      <c r="L2096" s="91">
        <f t="shared" si="236"/>
        <v>21.3</v>
      </c>
      <c r="M2096" s="91">
        <f t="shared" si="237"/>
        <v>21.3</v>
      </c>
    </row>
    <row r="2097" spans="1:13" x14ac:dyDescent="0.25">
      <c r="A2097" s="333" t="str">
        <f t="shared" si="238"/>
        <v>2022-IC-L1</v>
      </c>
      <c r="B2097" s="332">
        <f t="shared" si="239"/>
        <v>44618</v>
      </c>
      <c r="C2097" s="333" t="str">
        <f t="shared" si="240"/>
        <v>Zone 3 - Mile68</v>
      </c>
      <c r="D2097" s="92" t="s">
        <v>1521</v>
      </c>
      <c r="E2097" s="58" t="str">
        <f t="shared" si="241"/>
        <v>Tiaan</v>
      </c>
      <c r="F2097" s="58" t="str">
        <f t="shared" si="242"/>
        <v>Fourie</v>
      </c>
      <c r="G2097" s="58" t="str">
        <f t="shared" si="243"/>
        <v>Men Senior</v>
      </c>
      <c r="H2097" s="58" t="str">
        <f t="shared" si="244"/>
        <v>Henties Bay</v>
      </c>
      <c r="I2097" s="92"/>
      <c r="J2097" s="92" t="s">
        <v>1355</v>
      </c>
      <c r="K2097" s="92">
        <v>109</v>
      </c>
      <c r="L2097" s="91">
        <f t="shared" ref="L2097:L2160" si="245">IF(K2097="","",IF(I2097="",ROUND(HLOOKUP(J2097,kgList,K2097,FALSE),1),ROUND(HLOOKUP(I2097,kgList,K2097,FALSE),1)))</f>
        <v>5.8</v>
      </c>
      <c r="M2097" s="91">
        <f t="shared" ref="M2097:M2160" si="246">IF(L2097="","",IF(COUNTA(I2097:J2097)&gt;1,"Edible or Inedible",IF(COUNTA(I2097)=1,L2097*1,IF(COUNTA(J2097)=1,L2097*1,"ERROR"))))</f>
        <v>5.8</v>
      </c>
    </row>
    <row r="2098" spans="1:13" x14ac:dyDescent="0.25">
      <c r="A2098" s="333" t="str">
        <f t="shared" si="238"/>
        <v>2022-IC-L1</v>
      </c>
      <c r="B2098" s="332">
        <f t="shared" si="239"/>
        <v>44618</v>
      </c>
      <c r="C2098" s="333" t="str">
        <f t="shared" si="240"/>
        <v>Zone 3 - Mile68</v>
      </c>
      <c r="D2098" s="92" t="s">
        <v>1226</v>
      </c>
      <c r="E2098" s="58" t="str">
        <f t="shared" si="241"/>
        <v>Lourens</v>
      </c>
      <c r="F2098" s="58" t="str">
        <f t="shared" si="242"/>
        <v>Fourie</v>
      </c>
      <c r="G2098" s="58" t="str">
        <f t="shared" si="243"/>
        <v>Men Master</v>
      </c>
      <c r="H2098" s="58" t="str">
        <f t="shared" si="244"/>
        <v>Henties Bay</v>
      </c>
      <c r="I2098" s="92"/>
      <c r="J2098" s="92" t="s">
        <v>1355</v>
      </c>
      <c r="K2098" s="92">
        <v>128</v>
      </c>
      <c r="L2098" s="91">
        <f t="shared" si="245"/>
        <v>10.1</v>
      </c>
      <c r="M2098" s="91">
        <f t="shared" si="246"/>
        <v>10.1</v>
      </c>
    </row>
    <row r="2099" spans="1:13" x14ac:dyDescent="0.25">
      <c r="A2099" s="333" t="str">
        <f t="shared" si="238"/>
        <v>2022-IC-L1</v>
      </c>
      <c r="B2099" s="332">
        <f t="shared" si="239"/>
        <v>44618</v>
      </c>
      <c r="C2099" s="333" t="str">
        <f t="shared" si="240"/>
        <v>Zone 3 - Mile68</v>
      </c>
      <c r="D2099" s="92" t="s">
        <v>1226</v>
      </c>
      <c r="E2099" s="58" t="str">
        <f t="shared" si="241"/>
        <v>Lourens</v>
      </c>
      <c r="F2099" s="58" t="str">
        <f t="shared" si="242"/>
        <v>Fourie</v>
      </c>
      <c r="G2099" s="58" t="str">
        <f t="shared" si="243"/>
        <v>Men Master</v>
      </c>
      <c r="H2099" s="58" t="str">
        <f t="shared" si="244"/>
        <v>Henties Bay</v>
      </c>
      <c r="I2099" s="92"/>
      <c r="J2099" s="92" t="s">
        <v>1355</v>
      </c>
      <c r="K2099" s="92">
        <v>154</v>
      </c>
      <c r="L2099" s="91">
        <f t="shared" si="245"/>
        <v>19.100000000000001</v>
      </c>
      <c r="M2099" s="91">
        <f t="shared" si="246"/>
        <v>19.100000000000001</v>
      </c>
    </row>
    <row r="2100" spans="1:13" x14ac:dyDescent="0.25">
      <c r="A2100" s="333" t="str">
        <f t="shared" si="238"/>
        <v>2022-IC-L1</v>
      </c>
      <c r="B2100" s="332">
        <f t="shared" si="239"/>
        <v>44618</v>
      </c>
      <c r="C2100" s="333" t="str">
        <f t="shared" si="240"/>
        <v>Zone 3 - Mile68</v>
      </c>
      <c r="D2100" s="92" t="s">
        <v>1226</v>
      </c>
      <c r="E2100" s="58" t="str">
        <f t="shared" si="241"/>
        <v>Lourens</v>
      </c>
      <c r="F2100" s="58" t="str">
        <f t="shared" si="242"/>
        <v>Fourie</v>
      </c>
      <c r="G2100" s="58" t="str">
        <f t="shared" si="243"/>
        <v>Men Master</v>
      </c>
      <c r="H2100" s="58" t="str">
        <f t="shared" si="244"/>
        <v>Henties Bay</v>
      </c>
      <c r="I2100" s="92"/>
      <c r="J2100" s="92" t="s">
        <v>1355</v>
      </c>
      <c r="K2100" s="92">
        <v>144</v>
      </c>
      <c r="L2100" s="91">
        <f t="shared" si="245"/>
        <v>15.1</v>
      </c>
      <c r="M2100" s="91">
        <f t="shared" si="246"/>
        <v>15.1</v>
      </c>
    </row>
    <row r="2101" spans="1:13" x14ac:dyDescent="0.25">
      <c r="A2101" s="333" t="str">
        <f t="shared" si="238"/>
        <v>2022-IC-L1</v>
      </c>
      <c r="B2101" s="332">
        <f t="shared" si="239"/>
        <v>44618</v>
      </c>
      <c r="C2101" s="333" t="str">
        <f t="shared" si="240"/>
        <v>Zone 3 - Mile68</v>
      </c>
      <c r="D2101" s="92" t="s">
        <v>809</v>
      </c>
      <c r="E2101" s="58" t="str">
        <f t="shared" si="241"/>
        <v>Kobus</v>
      </c>
      <c r="F2101" s="58" t="str">
        <f t="shared" si="242"/>
        <v>Mostert</v>
      </c>
      <c r="G2101" s="58" t="str">
        <f t="shared" si="243"/>
        <v>Men Senior</v>
      </c>
      <c r="H2101" s="58" t="str">
        <f t="shared" si="244"/>
        <v>Henties Bay</v>
      </c>
      <c r="I2101" s="92"/>
      <c r="J2101" s="92"/>
      <c r="K2101" s="92"/>
      <c r="L2101" s="91" t="str">
        <f t="shared" si="245"/>
        <v/>
      </c>
      <c r="M2101" s="91" t="str">
        <f t="shared" si="246"/>
        <v/>
      </c>
    </row>
    <row r="2102" spans="1:13" x14ac:dyDescent="0.25">
      <c r="A2102" s="333" t="str">
        <f t="shared" si="238"/>
        <v>2022-IC-L1</v>
      </c>
      <c r="B2102" s="332">
        <f t="shared" si="239"/>
        <v>44618</v>
      </c>
      <c r="C2102" s="333" t="str">
        <f t="shared" si="240"/>
        <v>Zone 3 - Mile68</v>
      </c>
      <c r="D2102" s="92" t="s">
        <v>513</v>
      </c>
      <c r="E2102" s="58" t="str">
        <f t="shared" si="241"/>
        <v>Rodger</v>
      </c>
      <c r="F2102" s="58" t="str">
        <f t="shared" si="242"/>
        <v>Boon</v>
      </c>
      <c r="G2102" s="58" t="str">
        <f t="shared" si="243"/>
        <v>Men Master</v>
      </c>
      <c r="H2102" s="58" t="str">
        <f t="shared" si="244"/>
        <v>Namib Park</v>
      </c>
      <c r="I2102" s="92"/>
      <c r="J2102" s="92" t="s">
        <v>1355</v>
      </c>
      <c r="K2102" s="92">
        <v>107</v>
      </c>
      <c r="L2102" s="91">
        <f t="shared" si="245"/>
        <v>5.5</v>
      </c>
      <c r="M2102" s="91">
        <f t="shared" si="246"/>
        <v>5.5</v>
      </c>
    </row>
    <row r="2103" spans="1:13" x14ac:dyDescent="0.25">
      <c r="A2103" s="333" t="str">
        <f t="shared" si="238"/>
        <v>2022-IC-L1</v>
      </c>
      <c r="B2103" s="332">
        <f t="shared" si="239"/>
        <v>44618</v>
      </c>
      <c r="C2103" s="333" t="str">
        <f t="shared" si="240"/>
        <v>Zone 3 - Mile68</v>
      </c>
      <c r="D2103" s="92" t="s">
        <v>700</v>
      </c>
      <c r="E2103" s="58" t="str">
        <f t="shared" si="241"/>
        <v>Abriana</v>
      </c>
      <c r="F2103" s="58" t="str">
        <f t="shared" si="242"/>
        <v>Koberzig</v>
      </c>
      <c r="G2103" s="58" t="str">
        <f t="shared" si="243"/>
        <v>Ladies Senior</v>
      </c>
      <c r="H2103" s="58" t="str">
        <f t="shared" si="244"/>
        <v>Namib Park</v>
      </c>
      <c r="I2103" s="92" t="s">
        <v>19</v>
      </c>
      <c r="J2103" s="92"/>
      <c r="K2103" s="92">
        <v>42</v>
      </c>
      <c r="L2103" s="91">
        <f t="shared" si="245"/>
        <v>0.8</v>
      </c>
      <c r="M2103" s="91">
        <f t="shared" si="246"/>
        <v>0.8</v>
      </c>
    </row>
    <row r="2104" spans="1:13" x14ac:dyDescent="0.25">
      <c r="A2104" s="333" t="str">
        <f t="shared" si="238"/>
        <v>2022-IC-L1</v>
      </c>
      <c r="B2104" s="332">
        <f t="shared" si="239"/>
        <v>44618</v>
      </c>
      <c r="C2104" s="333" t="str">
        <f t="shared" si="240"/>
        <v>Zone 3 - Mile68</v>
      </c>
      <c r="D2104" s="92" t="s">
        <v>700</v>
      </c>
      <c r="E2104" s="58" t="str">
        <f t="shared" si="241"/>
        <v>Abriana</v>
      </c>
      <c r="F2104" s="58" t="str">
        <f t="shared" si="242"/>
        <v>Koberzig</v>
      </c>
      <c r="G2104" s="58" t="str">
        <f t="shared" si="243"/>
        <v>Ladies Senior</v>
      </c>
      <c r="H2104" s="58" t="str">
        <f t="shared" si="244"/>
        <v>Namib Park</v>
      </c>
      <c r="I2104" s="92" t="s">
        <v>19</v>
      </c>
      <c r="J2104" s="92"/>
      <c r="K2104" s="92">
        <v>51</v>
      </c>
      <c r="L2104" s="91">
        <f t="shared" si="245"/>
        <v>1.4</v>
      </c>
      <c r="M2104" s="91">
        <f t="shared" si="246"/>
        <v>1.4</v>
      </c>
    </row>
    <row r="2105" spans="1:13" x14ac:dyDescent="0.25">
      <c r="A2105" s="333" t="str">
        <f t="shared" si="238"/>
        <v>2022-IC-L1</v>
      </c>
      <c r="B2105" s="332">
        <f t="shared" si="239"/>
        <v>44618</v>
      </c>
      <c r="C2105" s="333" t="str">
        <f t="shared" si="240"/>
        <v>Zone 3 - Mile68</v>
      </c>
      <c r="D2105" s="92" t="s">
        <v>607</v>
      </c>
      <c r="E2105" s="58" t="str">
        <f t="shared" si="241"/>
        <v>Lance</v>
      </c>
      <c r="F2105" s="58" t="str">
        <f t="shared" si="242"/>
        <v>Mills</v>
      </c>
      <c r="G2105" s="58" t="str">
        <f t="shared" si="243"/>
        <v>Men Master</v>
      </c>
      <c r="H2105" s="58" t="str">
        <f t="shared" si="244"/>
        <v>Namib Park</v>
      </c>
      <c r="I2105" s="92"/>
      <c r="J2105" s="92" t="s">
        <v>1356</v>
      </c>
      <c r="K2105" s="92">
        <v>117</v>
      </c>
      <c r="L2105" s="91">
        <f t="shared" si="245"/>
        <v>6.4</v>
      </c>
      <c r="M2105" s="91">
        <f t="shared" si="246"/>
        <v>6.4</v>
      </c>
    </row>
    <row r="2106" spans="1:13" x14ac:dyDescent="0.25">
      <c r="A2106" s="333" t="str">
        <f t="shared" si="238"/>
        <v>2022-IC-L1</v>
      </c>
      <c r="B2106" s="332">
        <f t="shared" si="239"/>
        <v>44618</v>
      </c>
      <c r="C2106" s="333" t="str">
        <f t="shared" si="240"/>
        <v>Zone 3 - Mile68</v>
      </c>
      <c r="D2106" s="92" t="s">
        <v>618</v>
      </c>
      <c r="E2106" s="58" t="str">
        <f t="shared" si="241"/>
        <v>Olaf</v>
      </c>
      <c r="F2106" s="58" t="str">
        <f t="shared" si="242"/>
        <v>Coetzee</v>
      </c>
      <c r="G2106" s="58" t="str">
        <f t="shared" si="243"/>
        <v>Men Senior</v>
      </c>
      <c r="H2106" s="58" t="str">
        <f t="shared" si="244"/>
        <v>Namib Park</v>
      </c>
      <c r="I2106" s="92"/>
      <c r="J2106" s="92" t="s">
        <v>1355</v>
      </c>
      <c r="K2106" s="92">
        <v>98</v>
      </c>
      <c r="L2106" s="91">
        <f t="shared" si="245"/>
        <v>4</v>
      </c>
      <c r="M2106" s="91">
        <f t="shared" si="246"/>
        <v>4</v>
      </c>
    </row>
    <row r="2107" spans="1:13" x14ac:dyDescent="0.25">
      <c r="A2107" s="333" t="str">
        <f t="shared" si="238"/>
        <v>2022-IC-L1</v>
      </c>
      <c r="B2107" s="332">
        <f t="shared" si="239"/>
        <v>44618</v>
      </c>
      <c r="C2107" s="333" t="str">
        <f t="shared" si="240"/>
        <v>Zone 3 - Mile68</v>
      </c>
      <c r="D2107" s="92" t="s">
        <v>618</v>
      </c>
      <c r="E2107" s="58" t="str">
        <f t="shared" si="241"/>
        <v>Olaf</v>
      </c>
      <c r="F2107" s="58" t="str">
        <f t="shared" si="242"/>
        <v>Coetzee</v>
      </c>
      <c r="G2107" s="58" t="str">
        <f t="shared" si="243"/>
        <v>Men Senior</v>
      </c>
      <c r="H2107" s="58" t="str">
        <f t="shared" si="244"/>
        <v>Namib Park</v>
      </c>
      <c r="I2107" s="92"/>
      <c r="J2107" s="92" t="s">
        <v>1355</v>
      </c>
      <c r="K2107" s="92">
        <v>105</v>
      </c>
      <c r="L2107" s="91">
        <f t="shared" si="245"/>
        <v>5.0999999999999996</v>
      </c>
      <c r="M2107" s="91">
        <f t="shared" si="246"/>
        <v>5.0999999999999996</v>
      </c>
    </row>
    <row r="2108" spans="1:13" x14ac:dyDescent="0.25">
      <c r="A2108" s="333" t="str">
        <f t="shared" si="238"/>
        <v>2022-IC-L1</v>
      </c>
      <c r="B2108" s="332">
        <f t="shared" si="239"/>
        <v>44618</v>
      </c>
      <c r="C2108" s="333" t="str">
        <f t="shared" si="240"/>
        <v>Zone 3 - Mile68</v>
      </c>
      <c r="D2108" s="92" t="s">
        <v>618</v>
      </c>
      <c r="E2108" s="58" t="str">
        <f t="shared" si="241"/>
        <v>Olaf</v>
      </c>
      <c r="F2108" s="58" t="str">
        <f t="shared" si="242"/>
        <v>Coetzee</v>
      </c>
      <c r="G2108" s="58" t="str">
        <f t="shared" si="243"/>
        <v>Men Senior</v>
      </c>
      <c r="H2108" s="58" t="str">
        <f t="shared" si="244"/>
        <v>Namib Park</v>
      </c>
      <c r="I2108" s="92" t="s">
        <v>19</v>
      </c>
      <c r="J2108" s="92"/>
      <c r="K2108" s="92">
        <v>48</v>
      </c>
      <c r="L2108" s="91">
        <f t="shared" si="245"/>
        <v>1.1000000000000001</v>
      </c>
      <c r="M2108" s="91">
        <f t="shared" si="246"/>
        <v>1.1000000000000001</v>
      </c>
    </row>
    <row r="2109" spans="1:13" x14ac:dyDescent="0.25">
      <c r="A2109" s="333" t="str">
        <f t="shared" si="238"/>
        <v>2022-IC-L1</v>
      </c>
      <c r="B2109" s="332">
        <f t="shared" si="239"/>
        <v>44618</v>
      </c>
      <c r="C2109" s="333" t="str">
        <f t="shared" si="240"/>
        <v>Zone 3 - Mile68</v>
      </c>
      <c r="D2109" s="92" t="s">
        <v>658</v>
      </c>
      <c r="E2109" s="58" t="str">
        <f t="shared" si="241"/>
        <v>Stephan</v>
      </c>
      <c r="F2109" s="58" t="str">
        <f t="shared" si="242"/>
        <v>Swanepoel</v>
      </c>
      <c r="G2109" s="58" t="str">
        <f t="shared" si="243"/>
        <v>Men Veteran</v>
      </c>
      <c r="H2109" s="58" t="str">
        <f t="shared" si="244"/>
        <v>Namib Park</v>
      </c>
      <c r="I2109" s="92"/>
      <c r="J2109" s="92" t="s">
        <v>1356</v>
      </c>
      <c r="K2109" s="92">
        <v>97</v>
      </c>
      <c r="L2109" s="91">
        <f t="shared" si="245"/>
        <v>3.3</v>
      </c>
      <c r="M2109" s="91">
        <f t="shared" si="246"/>
        <v>3.3</v>
      </c>
    </row>
    <row r="2110" spans="1:13" x14ac:dyDescent="0.25">
      <c r="A2110" s="333" t="str">
        <f t="shared" si="238"/>
        <v>2022-IC-L1</v>
      </c>
      <c r="B2110" s="332">
        <f t="shared" si="239"/>
        <v>44618</v>
      </c>
      <c r="C2110" s="333" t="str">
        <f t="shared" si="240"/>
        <v>Zone 3 - Mile68</v>
      </c>
      <c r="D2110" s="92" t="s">
        <v>1403</v>
      </c>
      <c r="E2110" s="58" t="str">
        <f t="shared" si="241"/>
        <v>Mark</v>
      </c>
      <c r="F2110" s="58" t="str">
        <f t="shared" si="242"/>
        <v>Van Der Merwe</v>
      </c>
      <c r="G2110" s="58" t="str">
        <f t="shared" si="243"/>
        <v>Men U/21</v>
      </c>
      <c r="H2110" s="58" t="str">
        <f t="shared" si="244"/>
        <v>Namib Park</v>
      </c>
      <c r="I2110" s="92" t="s">
        <v>19</v>
      </c>
      <c r="J2110" s="92"/>
      <c r="K2110" s="92">
        <v>46</v>
      </c>
      <c r="L2110" s="91">
        <f t="shared" si="245"/>
        <v>1</v>
      </c>
      <c r="M2110" s="91">
        <f t="shared" si="246"/>
        <v>1</v>
      </c>
    </row>
    <row r="2111" spans="1:13" x14ac:dyDescent="0.25">
      <c r="A2111" s="333" t="str">
        <f t="shared" si="238"/>
        <v>2022-IC-L1</v>
      </c>
      <c r="B2111" s="332">
        <f t="shared" si="239"/>
        <v>44618</v>
      </c>
      <c r="C2111" s="333" t="str">
        <f t="shared" si="240"/>
        <v>Zone 3 - Mile68</v>
      </c>
      <c r="D2111" s="92" t="s">
        <v>856</v>
      </c>
      <c r="E2111" s="58" t="str">
        <f t="shared" si="241"/>
        <v>Uwe</v>
      </c>
      <c r="F2111" s="58" t="str">
        <f t="shared" si="242"/>
        <v>Hanssen</v>
      </c>
      <c r="G2111" s="58" t="str">
        <f t="shared" si="243"/>
        <v>Men Senior</v>
      </c>
      <c r="H2111" s="58" t="str">
        <f t="shared" si="244"/>
        <v>Namib Park</v>
      </c>
      <c r="I2111" s="92"/>
      <c r="J2111" s="92"/>
      <c r="K2111" s="92"/>
      <c r="L2111" s="91" t="str">
        <f t="shared" si="245"/>
        <v/>
      </c>
      <c r="M2111" s="91" t="str">
        <f t="shared" si="246"/>
        <v/>
      </c>
    </row>
    <row r="2112" spans="1:13" x14ac:dyDescent="0.25">
      <c r="A2112" s="333" t="str">
        <f t="shared" si="238"/>
        <v>2022-IC-L1</v>
      </c>
      <c r="B2112" s="332">
        <f t="shared" si="239"/>
        <v>44618</v>
      </c>
      <c r="C2112" s="333" t="str">
        <f t="shared" si="240"/>
        <v>Zone 3 - Mile68</v>
      </c>
      <c r="D2112" s="92" t="s">
        <v>1697</v>
      </c>
      <c r="E2112" s="58" t="str">
        <f t="shared" si="241"/>
        <v>Johan</v>
      </c>
      <c r="F2112" s="58" t="str">
        <f t="shared" si="242"/>
        <v>Van Niekerk</v>
      </c>
      <c r="G2112" s="58" t="str">
        <f t="shared" si="243"/>
        <v>Men Senior</v>
      </c>
      <c r="H2112" s="58" t="str">
        <f t="shared" si="244"/>
        <v>Namib Park</v>
      </c>
      <c r="I2112" s="92"/>
      <c r="J2112" s="92"/>
      <c r="K2112" s="92"/>
      <c r="L2112" s="91" t="str">
        <f t="shared" si="245"/>
        <v/>
      </c>
      <c r="M2112" s="91" t="str">
        <f t="shared" si="246"/>
        <v/>
      </c>
    </row>
    <row r="2113" spans="1:13" x14ac:dyDescent="0.25">
      <c r="A2113" s="333" t="str">
        <f t="shared" si="238"/>
        <v>2022-IC-L1</v>
      </c>
      <c r="B2113" s="332">
        <f t="shared" si="239"/>
        <v>44618</v>
      </c>
      <c r="C2113" s="333" t="str">
        <f t="shared" si="240"/>
        <v>Zone 3 - Mile68</v>
      </c>
      <c r="D2113" s="92" t="s">
        <v>1807</v>
      </c>
      <c r="E2113" s="58" t="str">
        <f t="shared" si="241"/>
        <v>Wanda</v>
      </c>
      <c r="F2113" s="58" t="str">
        <f t="shared" si="242"/>
        <v>Enslin</v>
      </c>
      <c r="G2113" s="58" t="str">
        <f t="shared" si="243"/>
        <v>Ladies Senior</v>
      </c>
      <c r="H2113" s="58" t="str">
        <f t="shared" si="244"/>
        <v>Namib Park</v>
      </c>
      <c r="I2113" s="92"/>
      <c r="J2113" s="92"/>
      <c r="K2113" s="92"/>
      <c r="L2113" s="91" t="str">
        <f t="shared" si="245"/>
        <v/>
      </c>
      <c r="M2113" s="91" t="str">
        <f t="shared" si="246"/>
        <v/>
      </c>
    </row>
    <row r="2114" spans="1:13" x14ac:dyDescent="0.25">
      <c r="A2114" s="333" t="str">
        <f t="shared" si="238"/>
        <v>2022-IC-L1</v>
      </c>
      <c r="B2114" s="332">
        <f t="shared" si="239"/>
        <v>44618</v>
      </c>
      <c r="C2114" s="333" t="str">
        <f t="shared" si="240"/>
        <v>Zone 3 - Mile68</v>
      </c>
      <c r="D2114" s="92" t="s">
        <v>584</v>
      </c>
      <c r="E2114" s="58" t="str">
        <f t="shared" si="241"/>
        <v>Sarah-Ann</v>
      </c>
      <c r="F2114" s="58" t="str">
        <f t="shared" si="242"/>
        <v>Mills</v>
      </c>
      <c r="G2114" s="58" t="str">
        <f t="shared" si="243"/>
        <v>Ladies Master</v>
      </c>
      <c r="H2114" s="58" t="str">
        <f t="shared" si="244"/>
        <v>Namib Park</v>
      </c>
      <c r="I2114" s="92"/>
      <c r="J2114" s="92"/>
      <c r="K2114" s="92"/>
      <c r="L2114" s="91" t="str">
        <f t="shared" si="245"/>
        <v/>
      </c>
      <c r="M2114" s="91" t="str">
        <f t="shared" si="246"/>
        <v/>
      </c>
    </row>
    <row r="2115" spans="1:13" x14ac:dyDescent="0.25">
      <c r="A2115" s="333" t="str">
        <f t="shared" si="238"/>
        <v>2022-IC-L1</v>
      </c>
      <c r="B2115" s="332">
        <f t="shared" si="239"/>
        <v>44618</v>
      </c>
      <c r="C2115" s="333" t="str">
        <f t="shared" si="240"/>
        <v>Zone 3 - Mile68</v>
      </c>
      <c r="D2115" s="92" t="s">
        <v>1065</v>
      </c>
      <c r="E2115" s="58" t="str">
        <f t="shared" si="241"/>
        <v>Andre</v>
      </c>
      <c r="F2115" s="58" t="str">
        <f t="shared" si="242"/>
        <v>Vermaak</v>
      </c>
      <c r="G2115" s="58" t="str">
        <f t="shared" si="243"/>
        <v>Men Senior</v>
      </c>
      <c r="H2115" s="58" t="str">
        <f t="shared" si="244"/>
        <v>Namib Park</v>
      </c>
      <c r="I2115" s="92"/>
      <c r="J2115" s="92"/>
      <c r="K2115" s="92"/>
      <c r="L2115" s="91" t="str">
        <f t="shared" si="245"/>
        <v/>
      </c>
      <c r="M2115" s="91" t="str">
        <f t="shared" si="246"/>
        <v/>
      </c>
    </row>
    <row r="2116" spans="1:13" x14ac:dyDescent="0.25">
      <c r="A2116" s="333" t="str">
        <f t="shared" si="238"/>
        <v>2022-IC-L1</v>
      </c>
      <c r="B2116" s="332">
        <f t="shared" si="239"/>
        <v>44618</v>
      </c>
      <c r="C2116" s="333" t="str">
        <f t="shared" si="240"/>
        <v>Zone 3 - Mile68</v>
      </c>
      <c r="D2116" s="92" t="s">
        <v>508</v>
      </c>
      <c r="E2116" s="58" t="str">
        <f t="shared" si="241"/>
        <v>Andre</v>
      </c>
      <c r="F2116" s="58" t="str">
        <f t="shared" si="242"/>
        <v>Coetzee</v>
      </c>
      <c r="G2116" s="58" t="str">
        <f t="shared" si="243"/>
        <v>Men Grand Masters</v>
      </c>
      <c r="H2116" s="58" t="str">
        <f t="shared" si="244"/>
        <v>Namib Park</v>
      </c>
      <c r="I2116" s="92"/>
      <c r="J2116" s="92" t="s">
        <v>1355</v>
      </c>
      <c r="K2116" s="92">
        <v>102</v>
      </c>
      <c r="L2116" s="91">
        <f t="shared" si="245"/>
        <v>4.5999999999999996</v>
      </c>
      <c r="M2116" s="91">
        <f t="shared" si="246"/>
        <v>4.5999999999999996</v>
      </c>
    </row>
    <row r="2117" spans="1:13" x14ac:dyDescent="0.25">
      <c r="A2117" s="333" t="str">
        <f t="shared" si="238"/>
        <v>2022-IC-L1</v>
      </c>
      <c r="B2117" s="332">
        <f t="shared" si="239"/>
        <v>44618</v>
      </c>
      <c r="C2117" s="333" t="str">
        <f t="shared" si="240"/>
        <v>Zone 3 - Mile68</v>
      </c>
      <c r="D2117" s="92" t="s">
        <v>662</v>
      </c>
      <c r="E2117" s="58" t="str">
        <f t="shared" si="241"/>
        <v>Coennie</v>
      </c>
      <c r="F2117" s="58" t="str">
        <f t="shared" si="242"/>
        <v>Steyn</v>
      </c>
      <c r="G2117" s="58" t="str">
        <f t="shared" si="243"/>
        <v>Men Grand Masters</v>
      </c>
      <c r="H2117" s="58" t="str">
        <f t="shared" si="244"/>
        <v>Namib Park</v>
      </c>
      <c r="I2117" s="92"/>
      <c r="J2117" s="92"/>
      <c r="K2117" s="92"/>
      <c r="L2117" s="91" t="str">
        <f t="shared" si="245"/>
        <v/>
      </c>
      <c r="M2117" s="91" t="str">
        <f t="shared" si="246"/>
        <v/>
      </c>
    </row>
    <row r="2118" spans="1:13" x14ac:dyDescent="0.25">
      <c r="A2118" s="333" t="str">
        <f t="shared" si="238"/>
        <v>2022-IC-L1</v>
      </c>
      <c r="B2118" s="332">
        <f t="shared" si="239"/>
        <v>44618</v>
      </c>
      <c r="C2118" s="333" t="str">
        <f t="shared" si="240"/>
        <v>Zone 3 - Mile68</v>
      </c>
      <c r="D2118" s="92" t="s">
        <v>746</v>
      </c>
      <c r="E2118" s="58" t="str">
        <f t="shared" si="241"/>
        <v>Rhyno</v>
      </c>
      <c r="F2118" s="58" t="str">
        <f t="shared" si="242"/>
        <v>Koberzig</v>
      </c>
      <c r="G2118" s="58" t="str">
        <f t="shared" si="243"/>
        <v>Men Senior</v>
      </c>
      <c r="H2118" s="58" t="str">
        <f t="shared" si="244"/>
        <v>Namib Park</v>
      </c>
      <c r="I2118" s="92"/>
      <c r="J2118" s="92"/>
      <c r="K2118" s="92"/>
      <c r="L2118" s="91" t="str">
        <f t="shared" si="245"/>
        <v/>
      </c>
      <c r="M2118" s="91" t="str">
        <f t="shared" si="246"/>
        <v/>
      </c>
    </row>
    <row r="2119" spans="1:13" x14ac:dyDescent="0.25">
      <c r="A2119" s="333" t="str">
        <f t="shared" si="238"/>
        <v>2022-IC-L1</v>
      </c>
      <c r="B2119" s="332">
        <f t="shared" si="239"/>
        <v>44618</v>
      </c>
      <c r="C2119" s="333" t="str">
        <f t="shared" si="240"/>
        <v>Zone 3 - Mile68</v>
      </c>
      <c r="D2119" s="92" t="s">
        <v>537</v>
      </c>
      <c r="E2119" s="58" t="str">
        <f t="shared" si="241"/>
        <v>Johan</v>
      </c>
      <c r="F2119" s="58" t="str">
        <f t="shared" si="242"/>
        <v>Bruwer</v>
      </c>
      <c r="G2119" s="58" t="str">
        <f t="shared" si="243"/>
        <v>Men Senior</v>
      </c>
      <c r="H2119" s="58" t="str">
        <f t="shared" si="244"/>
        <v>Namib Park</v>
      </c>
      <c r="I2119" s="92"/>
      <c r="J2119" s="92" t="s">
        <v>1355</v>
      </c>
      <c r="K2119" s="92">
        <v>142</v>
      </c>
      <c r="L2119" s="91">
        <f t="shared" si="245"/>
        <v>14.4</v>
      </c>
      <c r="M2119" s="91">
        <f t="shared" si="246"/>
        <v>14.4</v>
      </c>
    </row>
    <row r="2120" spans="1:13" x14ac:dyDescent="0.25">
      <c r="A2120" s="333" t="str">
        <f t="shared" si="238"/>
        <v>2022-IC-L1</v>
      </c>
      <c r="B2120" s="332">
        <f t="shared" si="239"/>
        <v>44618</v>
      </c>
      <c r="C2120" s="333" t="str">
        <f t="shared" si="240"/>
        <v>Zone 3 - Mile68</v>
      </c>
      <c r="D2120" s="92" t="s">
        <v>537</v>
      </c>
      <c r="E2120" s="58" t="str">
        <f t="shared" si="241"/>
        <v>Johan</v>
      </c>
      <c r="F2120" s="58" t="str">
        <f t="shared" si="242"/>
        <v>Bruwer</v>
      </c>
      <c r="G2120" s="58" t="str">
        <f t="shared" si="243"/>
        <v>Men Senior</v>
      </c>
      <c r="H2120" s="58" t="str">
        <f t="shared" si="244"/>
        <v>Namib Park</v>
      </c>
      <c r="I2120" s="92"/>
      <c r="J2120" s="92" t="s">
        <v>1355</v>
      </c>
      <c r="K2120" s="92">
        <v>133</v>
      </c>
      <c r="L2120" s="91">
        <f t="shared" si="245"/>
        <v>11.5</v>
      </c>
      <c r="M2120" s="91">
        <f t="shared" si="246"/>
        <v>11.5</v>
      </c>
    </row>
    <row r="2121" spans="1:13" x14ac:dyDescent="0.25">
      <c r="A2121" s="333" t="str">
        <f t="shared" si="238"/>
        <v>2022-IC-L1</v>
      </c>
      <c r="B2121" s="332">
        <f t="shared" si="239"/>
        <v>44618</v>
      </c>
      <c r="C2121" s="333" t="str">
        <f t="shared" si="240"/>
        <v>Zone 3 - Mile68</v>
      </c>
      <c r="D2121" s="92" t="s">
        <v>642</v>
      </c>
      <c r="E2121" s="58" t="str">
        <f t="shared" si="241"/>
        <v>Robert</v>
      </c>
      <c r="F2121" s="58" t="str">
        <f t="shared" si="242"/>
        <v>Moyce</v>
      </c>
      <c r="G2121" s="58" t="str">
        <f t="shared" si="243"/>
        <v>Men Grand Masters</v>
      </c>
      <c r="H2121" s="58" t="str">
        <f t="shared" si="244"/>
        <v>Namib Park</v>
      </c>
      <c r="I2121" s="92"/>
      <c r="J2121" s="92"/>
      <c r="K2121" s="92"/>
      <c r="L2121" s="91" t="str">
        <f t="shared" si="245"/>
        <v/>
      </c>
      <c r="M2121" s="91" t="str">
        <f t="shared" si="246"/>
        <v/>
      </c>
    </row>
    <row r="2122" spans="1:13" x14ac:dyDescent="0.25">
      <c r="A2122" s="333" t="str">
        <f t="shared" si="238"/>
        <v>2022-IC-L1</v>
      </c>
      <c r="B2122" s="332">
        <f t="shared" si="239"/>
        <v>44618</v>
      </c>
      <c r="C2122" s="333" t="str">
        <f t="shared" si="240"/>
        <v>Zone 3 - Mile68</v>
      </c>
      <c r="D2122" s="92" t="s">
        <v>1586</v>
      </c>
      <c r="E2122" s="58" t="str">
        <f t="shared" si="241"/>
        <v>Wikus</v>
      </c>
      <c r="F2122" s="58" t="str">
        <f t="shared" si="242"/>
        <v>Viljoen</v>
      </c>
      <c r="G2122" s="58" t="str">
        <f t="shared" si="243"/>
        <v>Men Veteran</v>
      </c>
      <c r="H2122" s="58" t="str">
        <f t="shared" si="244"/>
        <v>Steenbras</v>
      </c>
      <c r="I2122" s="92"/>
      <c r="J2122" s="92" t="s">
        <v>1355</v>
      </c>
      <c r="K2122" s="92">
        <v>124</v>
      </c>
      <c r="L2122" s="91">
        <f t="shared" si="245"/>
        <v>9.1</v>
      </c>
      <c r="M2122" s="91">
        <f t="shared" si="246"/>
        <v>9.1</v>
      </c>
    </row>
    <row r="2123" spans="1:13" x14ac:dyDescent="0.25">
      <c r="A2123" s="333" t="str">
        <f t="shared" si="238"/>
        <v>2022-IC-L1</v>
      </c>
      <c r="B2123" s="332">
        <f t="shared" si="239"/>
        <v>44618</v>
      </c>
      <c r="C2123" s="333" t="str">
        <f t="shared" si="240"/>
        <v>Zone 3 - Mile68</v>
      </c>
      <c r="D2123" s="92" t="s">
        <v>1660</v>
      </c>
      <c r="E2123" s="58" t="str">
        <f t="shared" si="241"/>
        <v>Frank</v>
      </c>
      <c r="F2123" s="58" t="str">
        <f t="shared" si="242"/>
        <v>Oberholster</v>
      </c>
      <c r="G2123" s="58" t="str">
        <f t="shared" si="243"/>
        <v>Men Senior</v>
      </c>
      <c r="H2123" s="58" t="str">
        <f t="shared" si="244"/>
        <v>Steenbras</v>
      </c>
      <c r="I2123" s="92"/>
      <c r="J2123" s="92"/>
      <c r="K2123" s="92"/>
      <c r="L2123" s="91" t="str">
        <f t="shared" si="245"/>
        <v/>
      </c>
      <c r="M2123" s="91" t="str">
        <f t="shared" si="246"/>
        <v/>
      </c>
    </row>
    <row r="2124" spans="1:13" x14ac:dyDescent="0.25">
      <c r="A2124" s="333" t="str">
        <f t="shared" si="238"/>
        <v>2022-IC-L1</v>
      </c>
      <c r="B2124" s="332">
        <f t="shared" si="239"/>
        <v>44618</v>
      </c>
      <c r="C2124" s="333" t="str">
        <f t="shared" si="240"/>
        <v>Zone 3 - Mile68</v>
      </c>
      <c r="D2124" s="92" t="s">
        <v>1259</v>
      </c>
      <c r="E2124" s="58" t="str">
        <f t="shared" si="241"/>
        <v>Louwrens</v>
      </c>
      <c r="F2124" s="58" t="str">
        <f t="shared" si="242"/>
        <v>Knouwds</v>
      </c>
      <c r="G2124" s="58" t="str">
        <f t="shared" si="243"/>
        <v>Men Veteran</v>
      </c>
      <c r="H2124" s="58" t="str">
        <f t="shared" si="244"/>
        <v>Steenbras</v>
      </c>
      <c r="I2124" s="92" t="s">
        <v>19</v>
      </c>
      <c r="J2124" s="92"/>
      <c r="K2124" s="92">
        <v>41</v>
      </c>
      <c r="L2124" s="91">
        <f t="shared" si="245"/>
        <v>0.7</v>
      </c>
      <c r="M2124" s="91">
        <f t="shared" si="246"/>
        <v>0.7</v>
      </c>
    </row>
    <row r="2125" spans="1:13" x14ac:dyDescent="0.25">
      <c r="A2125" s="333" t="str">
        <f t="shared" si="238"/>
        <v>2022-IC-L1</v>
      </c>
      <c r="B2125" s="332">
        <f t="shared" si="239"/>
        <v>44618</v>
      </c>
      <c r="C2125" s="333" t="str">
        <f t="shared" si="240"/>
        <v>Zone 3 - Mile68</v>
      </c>
      <c r="D2125" s="92" t="s">
        <v>1009</v>
      </c>
      <c r="E2125" s="58" t="str">
        <f t="shared" si="241"/>
        <v>Dewald</v>
      </c>
      <c r="F2125" s="58" t="str">
        <f t="shared" si="242"/>
        <v>Van Der Merwe</v>
      </c>
      <c r="G2125" s="58" t="str">
        <f t="shared" si="243"/>
        <v>Men Master</v>
      </c>
      <c r="H2125" s="58" t="str">
        <f t="shared" si="244"/>
        <v>Steenbras</v>
      </c>
      <c r="I2125" s="92" t="s">
        <v>9</v>
      </c>
      <c r="J2125" s="92"/>
      <c r="K2125" s="92">
        <v>31</v>
      </c>
      <c r="L2125" s="91">
        <f t="shared" si="245"/>
        <v>0.5</v>
      </c>
      <c r="M2125" s="91">
        <f t="shared" si="246"/>
        <v>0.5</v>
      </c>
    </row>
    <row r="2126" spans="1:13" x14ac:dyDescent="0.25">
      <c r="A2126" s="333" t="str">
        <f t="shared" si="238"/>
        <v>2022-IC-L1</v>
      </c>
      <c r="B2126" s="332">
        <f t="shared" si="239"/>
        <v>44618</v>
      </c>
      <c r="C2126" s="333" t="str">
        <f t="shared" si="240"/>
        <v>Zone 3 - Mile68</v>
      </c>
      <c r="D2126" s="92" t="s">
        <v>692</v>
      </c>
      <c r="E2126" s="58" t="str">
        <f t="shared" si="241"/>
        <v>Jan</v>
      </c>
      <c r="F2126" s="58" t="str">
        <f t="shared" si="242"/>
        <v>Heath</v>
      </c>
      <c r="G2126" s="58" t="str">
        <f t="shared" si="243"/>
        <v>Men Master</v>
      </c>
      <c r="H2126" s="58" t="str">
        <f t="shared" si="244"/>
        <v>Steenbras</v>
      </c>
      <c r="I2126" s="92"/>
      <c r="J2126" s="92"/>
      <c r="K2126" s="92"/>
      <c r="L2126" s="91" t="str">
        <f t="shared" si="245"/>
        <v/>
      </c>
      <c r="M2126" s="91" t="str">
        <f t="shared" si="246"/>
        <v/>
      </c>
    </row>
    <row r="2127" spans="1:13" x14ac:dyDescent="0.25">
      <c r="A2127" s="333" t="str">
        <f t="shared" si="238"/>
        <v>2022-IC-L1</v>
      </c>
      <c r="B2127" s="332">
        <f t="shared" si="239"/>
        <v>44618</v>
      </c>
      <c r="C2127" s="333" t="str">
        <f t="shared" si="240"/>
        <v>Zone 3 - Mile68</v>
      </c>
      <c r="D2127" s="92" t="s">
        <v>742</v>
      </c>
      <c r="E2127" s="58" t="str">
        <f t="shared" si="241"/>
        <v>Dirk</v>
      </c>
      <c r="F2127" s="58" t="str">
        <f t="shared" si="242"/>
        <v>Hansen</v>
      </c>
      <c r="G2127" s="58" t="str">
        <f t="shared" si="243"/>
        <v>Men Veteran</v>
      </c>
      <c r="H2127" s="58" t="str">
        <f t="shared" si="244"/>
        <v>Steenbras</v>
      </c>
      <c r="I2127" s="92"/>
      <c r="J2127" s="92" t="s">
        <v>1355</v>
      </c>
      <c r="K2127" s="92">
        <v>118</v>
      </c>
      <c r="L2127" s="91">
        <f t="shared" si="245"/>
        <v>7.6</v>
      </c>
      <c r="M2127" s="91">
        <f t="shared" si="246"/>
        <v>7.6</v>
      </c>
    </row>
    <row r="2128" spans="1:13" x14ac:dyDescent="0.25">
      <c r="A2128" s="333" t="str">
        <f t="shared" si="238"/>
        <v>2022-IC-L1</v>
      </c>
      <c r="B2128" s="332">
        <f t="shared" si="239"/>
        <v>44618</v>
      </c>
      <c r="C2128" s="333" t="str">
        <f t="shared" si="240"/>
        <v>Zone 3 - Mile68</v>
      </c>
      <c r="D2128" s="92" t="s">
        <v>794</v>
      </c>
      <c r="E2128" s="58" t="str">
        <f t="shared" si="241"/>
        <v>David</v>
      </c>
      <c r="F2128" s="58" t="str">
        <f t="shared" si="242"/>
        <v>Smith</v>
      </c>
      <c r="G2128" s="58" t="str">
        <f t="shared" si="243"/>
        <v>Men Veteran</v>
      </c>
      <c r="H2128" s="58" t="str">
        <f t="shared" si="244"/>
        <v>Steenbras</v>
      </c>
      <c r="I2128" s="92"/>
      <c r="J2128" s="92"/>
      <c r="K2128" s="92"/>
      <c r="L2128" s="91" t="str">
        <f t="shared" si="245"/>
        <v/>
      </c>
      <c r="M2128" s="91" t="str">
        <f t="shared" si="246"/>
        <v/>
      </c>
    </row>
    <row r="2129" spans="1:13" x14ac:dyDescent="0.25">
      <c r="A2129" s="333" t="str">
        <f t="shared" si="238"/>
        <v>2022-IC-L1</v>
      </c>
      <c r="B2129" s="332">
        <f t="shared" si="239"/>
        <v>44618</v>
      </c>
      <c r="C2129" s="333" t="str">
        <f t="shared" si="240"/>
        <v>Zone 3 - Mile68</v>
      </c>
      <c r="D2129" s="92" t="s">
        <v>593</v>
      </c>
      <c r="E2129" s="58" t="str">
        <f t="shared" si="241"/>
        <v>Burger</v>
      </c>
      <c r="F2129" s="58" t="str">
        <f t="shared" si="242"/>
        <v>Van Taak</v>
      </c>
      <c r="G2129" s="58" t="str">
        <f t="shared" si="243"/>
        <v>Men Senior</v>
      </c>
      <c r="H2129" s="58" t="str">
        <f t="shared" si="244"/>
        <v>Steenbras</v>
      </c>
      <c r="I2129" s="92"/>
      <c r="J2129" s="92" t="s">
        <v>1355</v>
      </c>
      <c r="K2129" s="92">
        <v>81</v>
      </c>
      <c r="L2129" s="91">
        <f t="shared" si="245"/>
        <v>2.1</v>
      </c>
      <c r="M2129" s="91">
        <f t="shared" si="246"/>
        <v>2.1</v>
      </c>
    </row>
    <row r="2130" spans="1:13" x14ac:dyDescent="0.25">
      <c r="A2130" s="333" t="str">
        <f t="shared" si="238"/>
        <v>2022-IC-L1</v>
      </c>
      <c r="B2130" s="332">
        <f t="shared" si="239"/>
        <v>44618</v>
      </c>
      <c r="C2130" s="333" t="str">
        <f t="shared" si="240"/>
        <v>Zone 3 - Mile68</v>
      </c>
      <c r="D2130" s="92" t="s">
        <v>593</v>
      </c>
      <c r="E2130" s="58" t="str">
        <f t="shared" si="241"/>
        <v>Burger</v>
      </c>
      <c r="F2130" s="58" t="str">
        <f t="shared" si="242"/>
        <v>Van Taak</v>
      </c>
      <c r="G2130" s="58" t="str">
        <f t="shared" si="243"/>
        <v>Men Senior</v>
      </c>
      <c r="H2130" s="58" t="str">
        <f t="shared" si="244"/>
        <v>Steenbras</v>
      </c>
      <c r="I2130" s="92"/>
      <c r="J2130" s="92" t="s">
        <v>1355</v>
      </c>
      <c r="K2130" s="92">
        <v>74</v>
      </c>
      <c r="L2130" s="91">
        <f t="shared" si="245"/>
        <v>1.5</v>
      </c>
      <c r="M2130" s="91">
        <f t="shared" si="246"/>
        <v>1.5</v>
      </c>
    </row>
    <row r="2131" spans="1:13" x14ac:dyDescent="0.25">
      <c r="A2131" s="333" t="str">
        <f t="shared" si="238"/>
        <v>2022-IC-L1</v>
      </c>
      <c r="B2131" s="332">
        <f t="shared" si="239"/>
        <v>44618</v>
      </c>
      <c r="C2131" s="333" t="str">
        <f t="shared" si="240"/>
        <v>Zone 3 - Mile68</v>
      </c>
      <c r="D2131" s="92" t="s">
        <v>593</v>
      </c>
      <c r="E2131" s="58" t="str">
        <f t="shared" si="241"/>
        <v>Burger</v>
      </c>
      <c r="F2131" s="58" t="str">
        <f t="shared" si="242"/>
        <v>Van Taak</v>
      </c>
      <c r="G2131" s="58" t="str">
        <f t="shared" si="243"/>
        <v>Men Senior</v>
      </c>
      <c r="H2131" s="58" t="str">
        <f t="shared" si="244"/>
        <v>Steenbras</v>
      </c>
      <c r="I2131" s="92"/>
      <c r="J2131" s="92" t="s">
        <v>1356</v>
      </c>
      <c r="K2131" s="92">
        <v>109</v>
      </c>
      <c r="L2131" s="91">
        <f t="shared" si="245"/>
        <v>5</v>
      </c>
      <c r="M2131" s="91">
        <f t="shared" si="246"/>
        <v>5</v>
      </c>
    </row>
    <row r="2132" spans="1:13" x14ac:dyDescent="0.25">
      <c r="A2132" s="333" t="str">
        <f t="shared" si="238"/>
        <v>2022-IC-L1</v>
      </c>
      <c r="B2132" s="332">
        <f t="shared" si="239"/>
        <v>44618</v>
      </c>
      <c r="C2132" s="333" t="str">
        <f t="shared" si="240"/>
        <v>Zone 3 - Mile68</v>
      </c>
      <c r="D2132" s="92" t="s">
        <v>593</v>
      </c>
      <c r="E2132" s="58" t="str">
        <f t="shared" si="241"/>
        <v>Burger</v>
      </c>
      <c r="F2132" s="58" t="str">
        <f t="shared" si="242"/>
        <v>Van Taak</v>
      </c>
      <c r="G2132" s="58" t="str">
        <f t="shared" si="243"/>
        <v>Men Senior</v>
      </c>
      <c r="H2132" s="58" t="str">
        <f t="shared" si="244"/>
        <v>Steenbras</v>
      </c>
      <c r="I2132" s="92"/>
      <c r="J2132" s="92" t="s">
        <v>1356</v>
      </c>
      <c r="K2132" s="92">
        <v>69</v>
      </c>
      <c r="L2132" s="91">
        <f t="shared" si="245"/>
        <v>1</v>
      </c>
      <c r="M2132" s="91">
        <f t="shared" si="246"/>
        <v>1</v>
      </c>
    </row>
    <row r="2133" spans="1:13" x14ac:dyDescent="0.25">
      <c r="A2133" s="333" t="str">
        <f t="shared" si="238"/>
        <v>2022-IC-L1</v>
      </c>
      <c r="B2133" s="332">
        <f t="shared" si="239"/>
        <v>44618</v>
      </c>
      <c r="C2133" s="333" t="str">
        <f t="shared" si="240"/>
        <v>Zone 3 - Mile68</v>
      </c>
      <c r="D2133" s="92" t="s">
        <v>1730</v>
      </c>
      <c r="E2133" s="58" t="str">
        <f t="shared" si="241"/>
        <v>Herman</v>
      </c>
      <c r="F2133" s="58" t="str">
        <f t="shared" si="242"/>
        <v>Swanepoel</v>
      </c>
      <c r="G2133" s="58" t="str">
        <f t="shared" si="243"/>
        <v>Men Senior</v>
      </c>
      <c r="H2133" s="58" t="str">
        <f t="shared" si="244"/>
        <v>Steenbras</v>
      </c>
      <c r="I2133" s="92"/>
      <c r="J2133" s="92" t="s">
        <v>1356</v>
      </c>
      <c r="K2133" s="92">
        <v>87</v>
      </c>
      <c r="L2133" s="91">
        <f t="shared" si="245"/>
        <v>2.2999999999999998</v>
      </c>
      <c r="M2133" s="91">
        <f t="shared" si="246"/>
        <v>2.2999999999999998</v>
      </c>
    </row>
    <row r="2134" spans="1:13" x14ac:dyDescent="0.25">
      <c r="A2134" s="333" t="str">
        <f t="shared" si="238"/>
        <v>2022-IC-L1</v>
      </c>
      <c r="B2134" s="332">
        <f t="shared" si="239"/>
        <v>44618</v>
      </c>
      <c r="C2134" s="333" t="str">
        <f t="shared" si="240"/>
        <v>Zone 3 - Mile68</v>
      </c>
      <c r="D2134" s="92" t="s">
        <v>1227</v>
      </c>
      <c r="E2134" s="58" t="str">
        <f t="shared" si="241"/>
        <v>Luan</v>
      </c>
      <c r="F2134" s="58" t="str">
        <f t="shared" si="242"/>
        <v>Hansen</v>
      </c>
      <c r="G2134" s="58" t="str">
        <f t="shared" si="243"/>
        <v>Men U/16</v>
      </c>
      <c r="H2134" s="58" t="str">
        <f t="shared" si="244"/>
        <v>Steenbras</v>
      </c>
      <c r="I2134" s="92" t="s">
        <v>19</v>
      </c>
      <c r="J2134" s="92"/>
      <c r="K2134" s="92">
        <v>40</v>
      </c>
      <c r="L2134" s="91">
        <f t="shared" si="245"/>
        <v>0.7</v>
      </c>
      <c r="M2134" s="91">
        <f t="shared" si="246"/>
        <v>0.7</v>
      </c>
    </row>
    <row r="2135" spans="1:13" x14ac:dyDescent="0.25">
      <c r="A2135" s="333" t="str">
        <f t="shared" si="238"/>
        <v>2022-IC-L1</v>
      </c>
      <c r="B2135" s="332">
        <f t="shared" si="239"/>
        <v>44618</v>
      </c>
      <c r="C2135" s="333" t="str">
        <f t="shared" si="240"/>
        <v>Zone 3 - Mile68</v>
      </c>
      <c r="D2135" s="92" t="s">
        <v>818</v>
      </c>
      <c r="E2135" s="58" t="str">
        <f t="shared" si="241"/>
        <v>Johnny</v>
      </c>
      <c r="F2135" s="58" t="str">
        <f t="shared" si="242"/>
        <v>Van Der Westhuizen</v>
      </c>
      <c r="G2135" s="58" t="str">
        <f t="shared" si="243"/>
        <v>Men Senior</v>
      </c>
      <c r="H2135" s="58" t="str">
        <f t="shared" si="244"/>
        <v>Steenbras</v>
      </c>
      <c r="I2135" s="92"/>
      <c r="J2135" s="92" t="s">
        <v>1355</v>
      </c>
      <c r="K2135" s="92">
        <v>83</v>
      </c>
      <c r="L2135" s="91">
        <f t="shared" si="245"/>
        <v>2.2999999999999998</v>
      </c>
      <c r="M2135" s="91">
        <f t="shared" si="246"/>
        <v>2.2999999999999998</v>
      </c>
    </row>
    <row r="2136" spans="1:13" x14ac:dyDescent="0.25">
      <c r="A2136" s="333" t="str">
        <f t="shared" si="238"/>
        <v>2022-IC-L1</v>
      </c>
      <c r="B2136" s="332">
        <f t="shared" si="239"/>
        <v>44618</v>
      </c>
      <c r="C2136" s="333" t="str">
        <f t="shared" si="240"/>
        <v>Zone 3 - Mile68</v>
      </c>
      <c r="D2136" s="92" t="s">
        <v>554</v>
      </c>
      <c r="E2136" s="58" t="str">
        <f t="shared" si="241"/>
        <v>Danie</v>
      </c>
      <c r="F2136" s="58" t="str">
        <f t="shared" si="242"/>
        <v>Klopper</v>
      </c>
      <c r="G2136" s="58" t="str">
        <f t="shared" si="243"/>
        <v>Men Senior</v>
      </c>
      <c r="H2136" s="58" t="str">
        <f t="shared" si="244"/>
        <v>Steenbras</v>
      </c>
      <c r="I2136" s="92"/>
      <c r="J2136" s="92"/>
      <c r="K2136" s="92"/>
      <c r="L2136" s="91" t="str">
        <f t="shared" si="245"/>
        <v/>
      </c>
      <c r="M2136" s="91" t="str">
        <f t="shared" si="246"/>
        <v/>
      </c>
    </row>
    <row r="2137" spans="1:13" x14ac:dyDescent="0.25">
      <c r="A2137" s="333" t="str">
        <f t="shared" si="238"/>
        <v>2022-IC-L1</v>
      </c>
      <c r="B2137" s="332">
        <f t="shared" si="239"/>
        <v>44618</v>
      </c>
      <c r="C2137" s="333" t="str">
        <f t="shared" si="240"/>
        <v>Zone 3 - Mile68</v>
      </c>
      <c r="D2137" s="92" t="s">
        <v>572</v>
      </c>
      <c r="E2137" s="58" t="str">
        <f t="shared" si="241"/>
        <v>Louis</v>
      </c>
      <c r="F2137" s="58" t="str">
        <f t="shared" si="242"/>
        <v>Heath</v>
      </c>
      <c r="G2137" s="58" t="str">
        <f t="shared" si="243"/>
        <v>Men Grand Masters</v>
      </c>
      <c r="H2137" s="58" t="str">
        <f t="shared" si="244"/>
        <v>Steenbras</v>
      </c>
      <c r="I2137" s="92"/>
      <c r="J2137" s="92"/>
      <c r="K2137" s="92"/>
      <c r="L2137" s="91" t="str">
        <f t="shared" si="245"/>
        <v/>
      </c>
      <c r="M2137" s="91" t="str">
        <f t="shared" si="246"/>
        <v/>
      </c>
    </row>
    <row r="2138" spans="1:13" x14ac:dyDescent="0.25">
      <c r="A2138" s="333" t="str">
        <f t="shared" si="238"/>
        <v>2022-IC-L1</v>
      </c>
      <c r="B2138" s="332">
        <f t="shared" si="239"/>
        <v>44618</v>
      </c>
      <c r="C2138" s="333" t="str">
        <f t="shared" si="240"/>
        <v>Zone 3 - Mile68</v>
      </c>
      <c r="D2138" s="92" t="s">
        <v>693</v>
      </c>
      <c r="E2138" s="58" t="str">
        <f t="shared" si="241"/>
        <v>Michael</v>
      </c>
      <c r="F2138" s="58" t="str">
        <f t="shared" si="242"/>
        <v>Durant</v>
      </c>
      <c r="G2138" s="58" t="str">
        <f t="shared" si="243"/>
        <v>Men Senior</v>
      </c>
      <c r="H2138" s="58" t="str">
        <f t="shared" si="244"/>
        <v>Steenbras</v>
      </c>
      <c r="I2138" s="92"/>
      <c r="J2138" s="92" t="s">
        <v>1356</v>
      </c>
      <c r="K2138" s="92">
        <v>89</v>
      </c>
      <c r="L2138" s="91">
        <f t="shared" si="245"/>
        <v>2.5</v>
      </c>
      <c r="M2138" s="91">
        <f t="shared" si="246"/>
        <v>2.5</v>
      </c>
    </row>
    <row r="2139" spans="1:13" x14ac:dyDescent="0.25">
      <c r="A2139" s="333" t="str">
        <f t="shared" si="238"/>
        <v>2022-IC-L1</v>
      </c>
      <c r="B2139" s="332">
        <f t="shared" si="239"/>
        <v>44618</v>
      </c>
      <c r="C2139" s="333" t="str">
        <f t="shared" si="240"/>
        <v>Zone 3 - Mile68</v>
      </c>
      <c r="D2139" s="92" t="s">
        <v>1662</v>
      </c>
      <c r="E2139" s="58" t="str">
        <f t="shared" si="241"/>
        <v>Wallace</v>
      </c>
      <c r="F2139" s="58" t="str">
        <f t="shared" si="242"/>
        <v>Shepperson</v>
      </c>
      <c r="G2139" s="58" t="str">
        <f t="shared" si="243"/>
        <v>Men Senior</v>
      </c>
      <c r="H2139" s="58" t="str">
        <f t="shared" si="244"/>
        <v>Steenbras</v>
      </c>
      <c r="I2139" s="92"/>
      <c r="J2139" s="92" t="s">
        <v>1355</v>
      </c>
      <c r="K2139" s="92">
        <v>146</v>
      </c>
      <c r="L2139" s="91">
        <f t="shared" si="245"/>
        <v>15.9</v>
      </c>
      <c r="M2139" s="91">
        <f t="shared" si="246"/>
        <v>15.9</v>
      </c>
    </row>
    <row r="2140" spans="1:13" x14ac:dyDescent="0.25">
      <c r="A2140" s="333" t="str">
        <f t="shared" si="238"/>
        <v>2022-IC-L1</v>
      </c>
      <c r="B2140" s="332">
        <f t="shared" si="239"/>
        <v>44618</v>
      </c>
      <c r="C2140" s="333" t="str">
        <f t="shared" si="240"/>
        <v>Zone 3 - Mile68</v>
      </c>
      <c r="D2140" s="92" t="s">
        <v>1202</v>
      </c>
      <c r="E2140" s="58" t="str">
        <f t="shared" si="241"/>
        <v>Rinus</v>
      </c>
      <c r="F2140" s="58" t="str">
        <f t="shared" si="242"/>
        <v>Van Der Westhuizen</v>
      </c>
      <c r="G2140" s="58" t="str">
        <f t="shared" si="243"/>
        <v>Men Senior</v>
      </c>
      <c r="H2140" s="58" t="str">
        <f t="shared" si="244"/>
        <v>Otjiwarongo</v>
      </c>
      <c r="I2140" s="92"/>
      <c r="J2140" s="92" t="s">
        <v>1355</v>
      </c>
      <c r="K2140" s="92">
        <v>136</v>
      </c>
      <c r="L2140" s="91">
        <f t="shared" si="245"/>
        <v>12.4</v>
      </c>
      <c r="M2140" s="91">
        <f t="shared" si="246"/>
        <v>12.4</v>
      </c>
    </row>
    <row r="2141" spans="1:13" x14ac:dyDescent="0.25">
      <c r="A2141" s="333" t="str">
        <f t="shared" si="238"/>
        <v>2022-IC-L1</v>
      </c>
      <c r="B2141" s="332">
        <f t="shared" si="239"/>
        <v>44618</v>
      </c>
      <c r="C2141" s="333" t="str">
        <f t="shared" si="240"/>
        <v>Zone 3 - Mile68</v>
      </c>
      <c r="D2141" s="92" t="s">
        <v>1202</v>
      </c>
      <c r="E2141" s="58" t="str">
        <f t="shared" si="241"/>
        <v>Rinus</v>
      </c>
      <c r="F2141" s="58" t="str">
        <f t="shared" si="242"/>
        <v>Van Der Westhuizen</v>
      </c>
      <c r="G2141" s="58" t="str">
        <f t="shared" si="243"/>
        <v>Men Senior</v>
      </c>
      <c r="H2141" s="58" t="str">
        <f t="shared" si="244"/>
        <v>Otjiwarongo</v>
      </c>
      <c r="I2141" s="92"/>
      <c r="J2141" s="92" t="s">
        <v>1355</v>
      </c>
      <c r="K2141" s="92">
        <v>150</v>
      </c>
      <c r="L2141" s="91">
        <f t="shared" si="245"/>
        <v>17.399999999999999</v>
      </c>
      <c r="M2141" s="91">
        <f t="shared" si="246"/>
        <v>17.399999999999999</v>
      </c>
    </row>
    <row r="2142" spans="1:13" x14ac:dyDescent="0.25">
      <c r="A2142" s="333" t="str">
        <f t="shared" si="238"/>
        <v>2022-IC-L1</v>
      </c>
      <c r="B2142" s="332">
        <f t="shared" si="239"/>
        <v>44618</v>
      </c>
      <c r="C2142" s="333" t="str">
        <f t="shared" si="240"/>
        <v>Zone 3 - Mile68</v>
      </c>
      <c r="D2142" s="92" t="s">
        <v>1202</v>
      </c>
      <c r="E2142" s="58" t="str">
        <f t="shared" si="241"/>
        <v>Rinus</v>
      </c>
      <c r="F2142" s="58" t="str">
        <f t="shared" si="242"/>
        <v>Van Der Westhuizen</v>
      </c>
      <c r="G2142" s="58" t="str">
        <f t="shared" si="243"/>
        <v>Men Senior</v>
      </c>
      <c r="H2142" s="58" t="str">
        <f t="shared" si="244"/>
        <v>Otjiwarongo</v>
      </c>
      <c r="I2142" s="92"/>
      <c r="J2142" s="92" t="s">
        <v>1355</v>
      </c>
      <c r="K2142" s="92">
        <v>123</v>
      </c>
      <c r="L2142" s="91">
        <f t="shared" si="245"/>
        <v>8.8000000000000007</v>
      </c>
      <c r="M2142" s="91">
        <f t="shared" si="246"/>
        <v>8.8000000000000007</v>
      </c>
    </row>
    <row r="2143" spans="1:13" x14ac:dyDescent="0.25">
      <c r="A2143" s="333" t="str">
        <f t="shared" si="238"/>
        <v>2022-IC-L1</v>
      </c>
      <c r="B2143" s="332">
        <f t="shared" si="239"/>
        <v>44618</v>
      </c>
      <c r="C2143" s="333" t="str">
        <f t="shared" si="240"/>
        <v>Zone 3 - Mile68</v>
      </c>
      <c r="D2143" s="92" t="s">
        <v>1202</v>
      </c>
      <c r="E2143" s="58" t="str">
        <f t="shared" si="241"/>
        <v>Rinus</v>
      </c>
      <c r="F2143" s="58" t="str">
        <f t="shared" si="242"/>
        <v>Van Der Westhuizen</v>
      </c>
      <c r="G2143" s="58" t="str">
        <f t="shared" si="243"/>
        <v>Men Senior</v>
      </c>
      <c r="H2143" s="58" t="str">
        <f t="shared" si="244"/>
        <v>Otjiwarongo</v>
      </c>
      <c r="I2143" s="92"/>
      <c r="J2143" s="92" t="s">
        <v>1355</v>
      </c>
      <c r="K2143" s="92">
        <v>127</v>
      </c>
      <c r="L2143" s="91">
        <f t="shared" si="245"/>
        <v>9.8000000000000007</v>
      </c>
      <c r="M2143" s="91">
        <f t="shared" si="246"/>
        <v>9.8000000000000007</v>
      </c>
    </row>
    <row r="2144" spans="1:13" x14ac:dyDescent="0.25">
      <c r="A2144" s="333" t="str">
        <f t="shared" si="238"/>
        <v>2022-IC-L1</v>
      </c>
      <c r="B2144" s="332">
        <f t="shared" si="239"/>
        <v>44618</v>
      </c>
      <c r="C2144" s="333" t="str">
        <f t="shared" si="240"/>
        <v>Zone 3 - Mile68</v>
      </c>
      <c r="D2144" s="92" t="s">
        <v>592</v>
      </c>
      <c r="E2144" s="58" t="str">
        <f t="shared" si="241"/>
        <v>Joseph</v>
      </c>
      <c r="F2144" s="58" t="str">
        <f t="shared" si="242"/>
        <v>Payne</v>
      </c>
      <c r="G2144" s="58" t="str">
        <f t="shared" si="243"/>
        <v>Men Veteran</v>
      </c>
      <c r="H2144" s="58" t="str">
        <f t="shared" si="244"/>
        <v>Otjiwarongo</v>
      </c>
      <c r="I2144" s="92"/>
      <c r="J2144" s="92" t="s">
        <v>1355</v>
      </c>
      <c r="K2144" s="92">
        <v>146</v>
      </c>
      <c r="L2144" s="91">
        <f t="shared" si="245"/>
        <v>15.9</v>
      </c>
      <c r="M2144" s="91">
        <f t="shared" si="246"/>
        <v>15.9</v>
      </c>
    </row>
    <row r="2145" spans="1:13" x14ac:dyDescent="0.25">
      <c r="A2145" s="333" t="str">
        <f t="shared" si="238"/>
        <v>2022-IC-L1</v>
      </c>
      <c r="B2145" s="332">
        <f t="shared" si="239"/>
        <v>44618</v>
      </c>
      <c r="C2145" s="333" t="str">
        <f t="shared" si="240"/>
        <v>Zone 3 - Mile68</v>
      </c>
      <c r="D2145" s="92" t="s">
        <v>592</v>
      </c>
      <c r="E2145" s="58" t="str">
        <f t="shared" si="241"/>
        <v>Joseph</v>
      </c>
      <c r="F2145" s="58" t="str">
        <f t="shared" si="242"/>
        <v>Payne</v>
      </c>
      <c r="G2145" s="58" t="str">
        <f t="shared" si="243"/>
        <v>Men Veteran</v>
      </c>
      <c r="H2145" s="58" t="str">
        <f t="shared" si="244"/>
        <v>Otjiwarongo</v>
      </c>
      <c r="I2145" s="92"/>
      <c r="J2145" s="92" t="s">
        <v>1355</v>
      </c>
      <c r="K2145" s="92">
        <v>145</v>
      </c>
      <c r="L2145" s="91">
        <f t="shared" si="245"/>
        <v>15.5</v>
      </c>
      <c r="M2145" s="91">
        <f t="shared" si="246"/>
        <v>15.5</v>
      </c>
    </row>
    <row r="2146" spans="1:13" x14ac:dyDescent="0.25">
      <c r="A2146" s="333" t="str">
        <f t="shared" si="238"/>
        <v>2022-IC-L1</v>
      </c>
      <c r="B2146" s="332">
        <f t="shared" si="239"/>
        <v>44618</v>
      </c>
      <c r="C2146" s="333" t="str">
        <f t="shared" si="240"/>
        <v>Zone 3 - Mile68</v>
      </c>
      <c r="D2146" s="92" t="s">
        <v>1263</v>
      </c>
      <c r="E2146" s="58" t="str">
        <f t="shared" si="241"/>
        <v>Martinus</v>
      </c>
      <c r="F2146" s="58" t="str">
        <f t="shared" si="242"/>
        <v>Venter</v>
      </c>
      <c r="G2146" s="58" t="str">
        <f t="shared" si="243"/>
        <v>Men Veteran</v>
      </c>
      <c r="H2146" s="58" t="str">
        <f t="shared" si="244"/>
        <v>Otjiwarongo</v>
      </c>
      <c r="I2146" s="92"/>
      <c r="J2146" s="92" t="s">
        <v>1355</v>
      </c>
      <c r="K2146" s="92">
        <v>112</v>
      </c>
      <c r="L2146" s="91">
        <f t="shared" si="245"/>
        <v>6.4</v>
      </c>
      <c r="M2146" s="91">
        <f t="shared" si="246"/>
        <v>6.4</v>
      </c>
    </row>
    <row r="2147" spans="1:13" x14ac:dyDescent="0.25">
      <c r="A2147" s="333" t="str">
        <f t="shared" si="238"/>
        <v>2022-IC-L1</v>
      </c>
      <c r="B2147" s="332">
        <f t="shared" si="239"/>
        <v>44618</v>
      </c>
      <c r="C2147" s="333" t="str">
        <f t="shared" si="240"/>
        <v>Zone 3 - Mile68</v>
      </c>
      <c r="D2147" s="92" t="s">
        <v>1263</v>
      </c>
      <c r="E2147" s="58" t="str">
        <f t="shared" si="241"/>
        <v>Martinus</v>
      </c>
      <c r="F2147" s="58" t="str">
        <f t="shared" si="242"/>
        <v>Venter</v>
      </c>
      <c r="G2147" s="58" t="str">
        <f t="shared" si="243"/>
        <v>Men Veteran</v>
      </c>
      <c r="H2147" s="58" t="str">
        <f t="shared" si="244"/>
        <v>Otjiwarongo</v>
      </c>
      <c r="I2147" s="92"/>
      <c r="J2147" s="92" t="s">
        <v>1355</v>
      </c>
      <c r="K2147" s="92">
        <v>150</v>
      </c>
      <c r="L2147" s="91">
        <f t="shared" si="245"/>
        <v>17.399999999999999</v>
      </c>
      <c r="M2147" s="91">
        <f t="shared" si="246"/>
        <v>17.399999999999999</v>
      </c>
    </row>
    <row r="2148" spans="1:13" x14ac:dyDescent="0.25">
      <c r="A2148" s="333" t="str">
        <f t="shared" si="238"/>
        <v>2022-IC-L1</v>
      </c>
      <c r="B2148" s="332">
        <f t="shared" si="239"/>
        <v>44618</v>
      </c>
      <c r="C2148" s="333" t="str">
        <f t="shared" si="240"/>
        <v>Zone 3 - Mile68</v>
      </c>
      <c r="D2148" s="92" t="s">
        <v>1263</v>
      </c>
      <c r="E2148" s="58" t="str">
        <f t="shared" si="241"/>
        <v>Martinus</v>
      </c>
      <c r="F2148" s="58" t="str">
        <f t="shared" si="242"/>
        <v>Venter</v>
      </c>
      <c r="G2148" s="58" t="str">
        <f t="shared" si="243"/>
        <v>Men Veteran</v>
      </c>
      <c r="H2148" s="58" t="str">
        <f t="shared" si="244"/>
        <v>Otjiwarongo</v>
      </c>
      <c r="I2148" s="92"/>
      <c r="J2148" s="92" t="s">
        <v>1355</v>
      </c>
      <c r="K2148" s="92">
        <v>103</v>
      </c>
      <c r="L2148" s="91">
        <f t="shared" si="245"/>
        <v>4.8</v>
      </c>
      <c r="M2148" s="91">
        <f t="shared" si="246"/>
        <v>4.8</v>
      </c>
    </row>
    <row r="2149" spans="1:13" x14ac:dyDescent="0.25">
      <c r="A2149" s="333" t="str">
        <f t="shared" si="238"/>
        <v>2022-IC-L1</v>
      </c>
      <c r="B2149" s="332">
        <f t="shared" si="239"/>
        <v>44618</v>
      </c>
      <c r="C2149" s="333" t="str">
        <f t="shared" si="240"/>
        <v>Zone 3 - Mile68</v>
      </c>
      <c r="D2149" s="92" t="s">
        <v>1263</v>
      </c>
      <c r="E2149" s="58" t="str">
        <f t="shared" si="241"/>
        <v>Martinus</v>
      </c>
      <c r="F2149" s="58" t="str">
        <f t="shared" si="242"/>
        <v>Venter</v>
      </c>
      <c r="G2149" s="58" t="str">
        <f t="shared" si="243"/>
        <v>Men Veteran</v>
      </c>
      <c r="H2149" s="58" t="str">
        <f t="shared" si="244"/>
        <v>Otjiwarongo</v>
      </c>
      <c r="I2149" s="92"/>
      <c r="J2149" s="92" t="s">
        <v>10</v>
      </c>
      <c r="K2149" s="92">
        <v>41</v>
      </c>
      <c r="L2149" s="91">
        <f t="shared" si="245"/>
        <v>1.1000000000000001</v>
      </c>
      <c r="M2149" s="91">
        <f t="shared" si="246"/>
        <v>1.1000000000000001</v>
      </c>
    </row>
    <row r="2150" spans="1:13" x14ac:dyDescent="0.25">
      <c r="A2150" s="333" t="str">
        <f t="shared" si="238"/>
        <v>2022-IC-L1</v>
      </c>
      <c r="B2150" s="332">
        <f t="shared" si="239"/>
        <v>44618</v>
      </c>
      <c r="C2150" s="333" t="str">
        <f t="shared" si="240"/>
        <v>Zone 3 - Mile68</v>
      </c>
      <c r="D2150" s="92" t="s">
        <v>711</v>
      </c>
      <c r="E2150" s="58" t="str">
        <f t="shared" si="241"/>
        <v>Stephan</v>
      </c>
      <c r="F2150" s="58" t="str">
        <f t="shared" si="242"/>
        <v>Hauptfleisch</v>
      </c>
      <c r="G2150" s="58" t="str">
        <f t="shared" si="243"/>
        <v>Men Senior</v>
      </c>
      <c r="H2150" s="58" t="str">
        <f t="shared" si="244"/>
        <v>Otjiwarongo</v>
      </c>
      <c r="I2150" s="92"/>
      <c r="J2150" s="92" t="s">
        <v>1355</v>
      </c>
      <c r="K2150" s="92">
        <v>92</v>
      </c>
      <c r="L2150" s="91">
        <f t="shared" si="245"/>
        <v>3.3</v>
      </c>
      <c r="M2150" s="91">
        <f t="shared" si="246"/>
        <v>3.3</v>
      </c>
    </row>
    <row r="2151" spans="1:13" x14ac:dyDescent="0.25">
      <c r="A2151" s="333" t="str">
        <f t="shared" si="238"/>
        <v>2022-IC-L1</v>
      </c>
      <c r="B2151" s="332">
        <f t="shared" si="239"/>
        <v>44618</v>
      </c>
      <c r="C2151" s="333" t="str">
        <f t="shared" si="240"/>
        <v>Zone 3 - Mile68</v>
      </c>
      <c r="D2151" s="92" t="s">
        <v>711</v>
      </c>
      <c r="E2151" s="58" t="str">
        <f t="shared" si="241"/>
        <v>Stephan</v>
      </c>
      <c r="F2151" s="58" t="str">
        <f t="shared" si="242"/>
        <v>Hauptfleisch</v>
      </c>
      <c r="G2151" s="58" t="str">
        <f t="shared" si="243"/>
        <v>Men Senior</v>
      </c>
      <c r="H2151" s="58" t="str">
        <f t="shared" si="244"/>
        <v>Otjiwarongo</v>
      </c>
      <c r="I2151" s="92"/>
      <c r="J2151" s="92" t="s">
        <v>1356</v>
      </c>
      <c r="K2151" s="92">
        <v>84</v>
      </c>
      <c r="L2151" s="91">
        <f t="shared" si="245"/>
        <v>2</v>
      </c>
      <c r="M2151" s="91">
        <f t="shared" si="246"/>
        <v>2</v>
      </c>
    </row>
    <row r="2152" spans="1:13" x14ac:dyDescent="0.25">
      <c r="A2152" s="333" t="str">
        <f t="shared" si="238"/>
        <v>2022-IC-L1</v>
      </c>
      <c r="B2152" s="332">
        <f t="shared" si="239"/>
        <v>44618</v>
      </c>
      <c r="C2152" s="333" t="str">
        <f t="shared" si="240"/>
        <v>Zone 3 - Mile68</v>
      </c>
      <c r="D2152" s="92" t="s">
        <v>1424</v>
      </c>
      <c r="E2152" s="58" t="str">
        <f t="shared" si="241"/>
        <v>Hannes</v>
      </c>
      <c r="F2152" s="58" t="str">
        <f t="shared" si="242"/>
        <v>DeHaast</v>
      </c>
      <c r="G2152" s="58" t="str">
        <f t="shared" si="243"/>
        <v>Men Senior</v>
      </c>
      <c r="H2152" s="58" t="str">
        <f t="shared" si="244"/>
        <v>Otjiwarongo</v>
      </c>
      <c r="I2152" s="92"/>
      <c r="J2152" s="92" t="s">
        <v>1355</v>
      </c>
      <c r="K2152" s="92">
        <v>119</v>
      </c>
      <c r="L2152" s="91">
        <f t="shared" si="245"/>
        <v>7.9</v>
      </c>
      <c r="M2152" s="91">
        <f t="shared" si="246"/>
        <v>7.9</v>
      </c>
    </row>
    <row r="2153" spans="1:13" x14ac:dyDescent="0.25">
      <c r="A2153" s="333" t="str">
        <f t="shared" si="238"/>
        <v>2022-IC-L1</v>
      </c>
      <c r="B2153" s="332">
        <f t="shared" si="239"/>
        <v>44618</v>
      </c>
      <c r="C2153" s="333" t="str">
        <f t="shared" si="240"/>
        <v>Zone 3 - Mile68</v>
      </c>
      <c r="D2153" s="92" t="s">
        <v>1768</v>
      </c>
      <c r="E2153" s="58" t="str">
        <f t="shared" si="241"/>
        <v>Willem Louis</v>
      </c>
      <c r="F2153" s="58" t="str">
        <f t="shared" si="242"/>
        <v>Klazinga</v>
      </c>
      <c r="G2153" s="58" t="str">
        <f t="shared" si="243"/>
        <v>Men Grand Masters</v>
      </c>
      <c r="H2153" s="58" t="str">
        <f t="shared" si="244"/>
        <v>Otjiwarongo</v>
      </c>
      <c r="I2153" s="92" t="s">
        <v>19</v>
      </c>
      <c r="J2153" s="92"/>
      <c r="K2153" s="92">
        <v>41</v>
      </c>
      <c r="L2153" s="91">
        <f t="shared" si="245"/>
        <v>0.7</v>
      </c>
      <c r="M2153" s="91">
        <f t="shared" si="246"/>
        <v>0.7</v>
      </c>
    </row>
    <row r="2154" spans="1:13" x14ac:dyDescent="0.25">
      <c r="A2154" s="333" t="str">
        <f t="shared" si="238"/>
        <v>2022-IC-L1</v>
      </c>
      <c r="B2154" s="332">
        <f t="shared" si="239"/>
        <v>44618</v>
      </c>
      <c r="C2154" s="333" t="str">
        <f t="shared" si="240"/>
        <v>Zone 3 - Mile68</v>
      </c>
      <c r="D2154" s="92" t="s">
        <v>1028</v>
      </c>
      <c r="E2154" s="58" t="str">
        <f t="shared" si="241"/>
        <v>Otto</v>
      </c>
      <c r="F2154" s="58" t="str">
        <f t="shared" si="242"/>
        <v>Feyerabend</v>
      </c>
      <c r="G2154" s="58" t="str">
        <f t="shared" si="243"/>
        <v>Men U/21</v>
      </c>
      <c r="H2154" s="58" t="str">
        <f t="shared" si="244"/>
        <v>Otjiwarongo</v>
      </c>
      <c r="I2154" s="92"/>
      <c r="J2154" s="92"/>
      <c r="K2154" s="92"/>
      <c r="L2154" s="91" t="str">
        <f t="shared" si="245"/>
        <v/>
      </c>
      <c r="M2154" s="91" t="str">
        <f t="shared" si="246"/>
        <v/>
      </c>
    </row>
    <row r="2155" spans="1:13" x14ac:dyDescent="0.25">
      <c r="A2155" s="333" t="str">
        <f t="shared" si="238"/>
        <v>2022-IC-L1</v>
      </c>
      <c r="B2155" s="332">
        <f t="shared" si="239"/>
        <v>44618</v>
      </c>
      <c r="C2155" s="333" t="str">
        <f t="shared" si="240"/>
        <v>Zone 3 - Mile68</v>
      </c>
      <c r="D2155" s="92" t="s">
        <v>568</v>
      </c>
      <c r="E2155" s="58" t="str">
        <f t="shared" si="241"/>
        <v>Chris</v>
      </c>
      <c r="F2155" s="58" t="str">
        <f t="shared" si="242"/>
        <v>Feyerabend</v>
      </c>
      <c r="G2155" s="58" t="str">
        <f t="shared" si="243"/>
        <v>Men Veteran</v>
      </c>
      <c r="H2155" s="58" t="str">
        <f t="shared" si="244"/>
        <v>Otjiwarongo</v>
      </c>
      <c r="I2155" s="92"/>
      <c r="J2155" s="92"/>
      <c r="K2155" s="92"/>
      <c r="L2155" s="91" t="str">
        <f t="shared" si="245"/>
        <v/>
      </c>
      <c r="M2155" s="91" t="str">
        <f t="shared" si="246"/>
        <v/>
      </c>
    </row>
    <row r="2156" spans="1:13" x14ac:dyDescent="0.25">
      <c r="A2156" s="333" t="str">
        <f t="shared" si="238"/>
        <v>2022-IC-L1</v>
      </c>
      <c r="B2156" s="332">
        <f t="shared" si="239"/>
        <v>44618</v>
      </c>
      <c r="C2156" s="333" t="str">
        <f t="shared" si="240"/>
        <v>Zone 3 - Mile68</v>
      </c>
      <c r="D2156" s="92" t="s">
        <v>1427</v>
      </c>
      <c r="E2156" s="58" t="str">
        <f t="shared" si="241"/>
        <v>Franco</v>
      </c>
      <c r="F2156" s="58" t="str">
        <f t="shared" si="242"/>
        <v>Feyerabend</v>
      </c>
      <c r="G2156" s="58" t="str">
        <f t="shared" si="243"/>
        <v>Men U/16</v>
      </c>
      <c r="H2156" s="58" t="str">
        <f t="shared" si="244"/>
        <v>Otjiwarongo</v>
      </c>
      <c r="I2156" s="92"/>
      <c r="J2156" s="92"/>
      <c r="K2156" s="92"/>
      <c r="L2156" s="91" t="str">
        <f t="shared" si="245"/>
        <v/>
      </c>
      <c r="M2156" s="91" t="str">
        <f t="shared" si="246"/>
        <v/>
      </c>
    </row>
    <row r="2157" spans="1:13" x14ac:dyDescent="0.25">
      <c r="A2157" s="333" t="str">
        <f t="shared" ref="A2157:A2220" si="247">IF(D2157="","",A2156)</f>
        <v>2022-IC-L1</v>
      </c>
      <c r="B2157" s="332">
        <f t="shared" ref="B2157:B2220" si="248">IF(D2157="","",B2156)</f>
        <v>44618</v>
      </c>
      <c r="C2157" s="333" t="str">
        <f t="shared" ref="C2157:C2220" si="249">IF(D2157="","",C2156)</f>
        <v>Zone 3 - Mile68</v>
      </c>
      <c r="D2157" s="92" t="s">
        <v>717</v>
      </c>
      <c r="E2157" s="58" t="str">
        <f t="shared" ref="E2157:E2220" si="250">IF(D2157="","",VLOOKUP(D2157,Master,3,FALSE))</f>
        <v>Chris</v>
      </c>
      <c r="F2157" s="58" t="str">
        <f t="shared" ref="F2157:F2220" si="251">IF(D2157="","",VLOOKUP(D2157,Master,4,FALSE))</f>
        <v>Labuschagne</v>
      </c>
      <c r="G2157" s="58" t="str">
        <f t="shared" ref="G2157:G2220" si="252">IF(D2157="","",VLOOKUP(D2157,Master,5,FALSE))</f>
        <v>Men Senior</v>
      </c>
      <c r="H2157" s="58" t="str">
        <f t="shared" ref="H2157:H2220" si="253">IF(D2157="","",VLOOKUP(D2157,Master,2,FALSE))</f>
        <v>Otjiwarongo</v>
      </c>
      <c r="I2157" s="92"/>
      <c r="J2157" s="92"/>
      <c r="K2157" s="92"/>
      <c r="L2157" s="91" t="str">
        <f t="shared" si="245"/>
        <v/>
      </c>
      <c r="M2157" s="91" t="str">
        <f t="shared" si="246"/>
        <v/>
      </c>
    </row>
    <row r="2158" spans="1:13" x14ac:dyDescent="0.25">
      <c r="A2158" s="333" t="str">
        <f t="shared" si="247"/>
        <v>2022-IC-L1</v>
      </c>
      <c r="B2158" s="332">
        <f t="shared" si="248"/>
        <v>44618</v>
      </c>
      <c r="C2158" s="333" t="str">
        <f t="shared" si="249"/>
        <v>Zone 3 - Mile68</v>
      </c>
      <c r="D2158" s="92" t="s">
        <v>1771</v>
      </c>
      <c r="E2158" s="58" t="str">
        <f t="shared" si="250"/>
        <v>Franco</v>
      </c>
      <c r="F2158" s="58" t="str">
        <f t="shared" si="251"/>
        <v>Kuhn</v>
      </c>
      <c r="G2158" s="58" t="str">
        <f t="shared" si="252"/>
        <v>Men Senior</v>
      </c>
      <c r="H2158" s="58" t="str">
        <f t="shared" si="253"/>
        <v>Otjiwarongo</v>
      </c>
      <c r="I2158" s="92"/>
      <c r="J2158" s="92"/>
      <c r="K2158" s="92"/>
      <c r="L2158" s="91" t="str">
        <f t="shared" si="245"/>
        <v/>
      </c>
      <c r="M2158" s="91" t="str">
        <f t="shared" si="246"/>
        <v/>
      </c>
    </row>
    <row r="2159" spans="1:13" x14ac:dyDescent="0.25">
      <c r="A2159" s="333" t="str">
        <f t="shared" si="247"/>
        <v>2022-IC-L1</v>
      </c>
      <c r="B2159" s="332">
        <f t="shared" si="248"/>
        <v>44618</v>
      </c>
      <c r="C2159" s="333" t="str">
        <f t="shared" si="249"/>
        <v>Zone 3 - Mile68</v>
      </c>
      <c r="D2159" s="92" t="s">
        <v>1703</v>
      </c>
      <c r="E2159" s="58" t="str">
        <f t="shared" si="250"/>
        <v>Ferdie</v>
      </c>
      <c r="F2159" s="58" t="str">
        <f t="shared" si="251"/>
        <v>Kuhn</v>
      </c>
      <c r="G2159" s="58" t="str">
        <f t="shared" si="252"/>
        <v>Men Master</v>
      </c>
      <c r="H2159" s="58" t="str">
        <f t="shared" si="253"/>
        <v>Otjiwarongo</v>
      </c>
      <c r="I2159" s="92"/>
      <c r="J2159" s="92"/>
      <c r="K2159" s="92"/>
      <c r="L2159" s="91" t="str">
        <f t="shared" si="245"/>
        <v/>
      </c>
      <c r="M2159" s="91" t="str">
        <f t="shared" si="246"/>
        <v/>
      </c>
    </row>
    <row r="2160" spans="1:13" x14ac:dyDescent="0.25">
      <c r="A2160" s="333" t="str">
        <f t="shared" si="247"/>
        <v>2022-IC-L1</v>
      </c>
      <c r="B2160" s="332">
        <f t="shared" si="248"/>
        <v>44618</v>
      </c>
      <c r="C2160" s="333" t="str">
        <f t="shared" si="249"/>
        <v>Zone 3 - Mile68</v>
      </c>
      <c r="D2160" s="92" t="s">
        <v>1804</v>
      </c>
      <c r="E2160" s="58" t="str">
        <f t="shared" si="250"/>
        <v>Maritz JNR</v>
      </c>
      <c r="F2160" s="58" t="str">
        <f t="shared" si="251"/>
        <v>Jansen Van Vuuren</v>
      </c>
      <c r="G2160" s="58" t="str">
        <f t="shared" si="252"/>
        <v>Men U/16</v>
      </c>
      <c r="H2160" s="58" t="str">
        <f t="shared" si="253"/>
        <v>Otjiwarongo</v>
      </c>
      <c r="I2160" s="92"/>
      <c r="J2160" s="92"/>
      <c r="K2160" s="92"/>
      <c r="L2160" s="91" t="str">
        <f t="shared" si="245"/>
        <v/>
      </c>
      <c r="M2160" s="91" t="str">
        <f t="shared" si="246"/>
        <v/>
      </c>
    </row>
    <row r="2161" spans="1:13" x14ac:dyDescent="0.25">
      <c r="A2161" s="333" t="str">
        <f t="shared" si="247"/>
        <v>2022-IC-L1</v>
      </c>
      <c r="B2161" s="332">
        <f t="shared" si="248"/>
        <v>44618</v>
      </c>
      <c r="C2161" s="333" t="str">
        <f t="shared" si="249"/>
        <v>Zone 3 - Mile68</v>
      </c>
      <c r="D2161" s="92" t="s">
        <v>887</v>
      </c>
      <c r="E2161" s="58" t="str">
        <f t="shared" si="250"/>
        <v>Org</v>
      </c>
      <c r="F2161" s="58" t="str">
        <f t="shared" si="251"/>
        <v>Van Rensburg</v>
      </c>
      <c r="G2161" s="58" t="str">
        <f t="shared" si="252"/>
        <v>Men Senior</v>
      </c>
      <c r="H2161" s="58" t="str">
        <f t="shared" si="253"/>
        <v>Mako</v>
      </c>
      <c r="I2161" s="92"/>
      <c r="J2161" s="92"/>
      <c r="K2161" s="92"/>
      <c r="L2161" s="91" t="str">
        <f t="shared" ref="L2161:L2224" si="254">IF(K2161="","",IF(I2161="",ROUND(HLOOKUP(J2161,kgList,K2161,FALSE),1),ROUND(HLOOKUP(I2161,kgList,K2161,FALSE),1)))</f>
        <v/>
      </c>
      <c r="M2161" s="91" t="str">
        <f t="shared" ref="M2161:M2224" si="255">IF(L2161="","",IF(COUNTA(I2161:J2161)&gt;1,"Edible or Inedible",IF(COUNTA(I2161)=1,L2161*1,IF(COUNTA(J2161)=1,L2161*1,"ERROR"))))</f>
        <v/>
      </c>
    </row>
    <row r="2162" spans="1:13" x14ac:dyDescent="0.25">
      <c r="A2162" s="333" t="str">
        <f t="shared" si="247"/>
        <v>2022-IC-L1</v>
      </c>
      <c r="B2162" s="332">
        <f t="shared" si="248"/>
        <v>44618</v>
      </c>
      <c r="C2162" s="333" t="str">
        <f t="shared" si="249"/>
        <v>Zone 3 - Mile68</v>
      </c>
      <c r="D2162" s="92" t="s">
        <v>610</v>
      </c>
      <c r="E2162" s="58" t="str">
        <f t="shared" si="250"/>
        <v>Bijorn</v>
      </c>
      <c r="F2162" s="58" t="str">
        <f t="shared" si="251"/>
        <v>Le Roux</v>
      </c>
      <c r="G2162" s="58" t="str">
        <f t="shared" si="252"/>
        <v>Men Senior</v>
      </c>
      <c r="H2162" s="58" t="str">
        <f t="shared" si="253"/>
        <v>Otjiwarongo</v>
      </c>
      <c r="I2162" s="92"/>
      <c r="J2162" s="92"/>
      <c r="K2162" s="92"/>
      <c r="L2162" s="91" t="str">
        <f t="shared" si="254"/>
        <v/>
      </c>
      <c r="M2162" s="91" t="str">
        <f t="shared" si="255"/>
        <v/>
      </c>
    </row>
    <row r="2163" spans="1:13" x14ac:dyDescent="0.25">
      <c r="A2163" s="333" t="str">
        <f t="shared" si="247"/>
        <v>2022-IC-L1</v>
      </c>
      <c r="B2163" s="332">
        <f t="shared" si="248"/>
        <v>44618</v>
      </c>
      <c r="C2163" s="333" t="str">
        <f t="shared" si="249"/>
        <v>Zone 3 - Mile68</v>
      </c>
      <c r="D2163" s="92" t="s">
        <v>569</v>
      </c>
      <c r="E2163" s="58" t="str">
        <f t="shared" si="250"/>
        <v>Maritz</v>
      </c>
      <c r="F2163" s="58" t="str">
        <f t="shared" si="251"/>
        <v>Jansen van Vuuren</v>
      </c>
      <c r="G2163" s="58" t="str">
        <f t="shared" si="252"/>
        <v>Men Veteran</v>
      </c>
      <c r="H2163" s="58" t="str">
        <f t="shared" si="253"/>
        <v>Otjiwarongo</v>
      </c>
      <c r="I2163" s="92"/>
      <c r="J2163" s="92"/>
      <c r="K2163" s="92"/>
      <c r="L2163" s="91" t="str">
        <f t="shared" si="254"/>
        <v/>
      </c>
      <c r="M2163" s="91" t="str">
        <f t="shared" si="255"/>
        <v/>
      </c>
    </row>
    <row r="2164" spans="1:13" x14ac:dyDescent="0.25">
      <c r="A2164" s="333" t="str">
        <f t="shared" si="247"/>
        <v>2022-IC-L1</v>
      </c>
      <c r="B2164" s="332">
        <f t="shared" si="248"/>
        <v>44618</v>
      </c>
      <c r="C2164" s="333" t="str">
        <f t="shared" si="249"/>
        <v>Zone 3 - Mile68</v>
      </c>
      <c r="D2164" s="92" t="s">
        <v>733</v>
      </c>
      <c r="E2164" s="58" t="str">
        <f t="shared" si="250"/>
        <v>Henning</v>
      </c>
      <c r="F2164" s="58" t="str">
        <f t="shared" si="251"/>
        <v>Du Plessis</v>
      </c>
      <c r="G2164" s="58" t="str">
        <f t="shared" si="252"/>
        <v>Men Master</v>
      </c>
      <c r="H2164" s="58" t="str">
        <f t="shared" si="253"/>
        <v>Atlantic Angling Club</v>
      </c>
      <c r="I2164" s="92"/>
      <c r="J2164" s="92" t="s">
        <v>1355</v>
      </c>
      <c r="K2164" s="92">
        <v>141</v>
      </c>
      <c r="L2164" s="91">
        <f t="shared" si="254"/>
        <v>14.1</v>
      </c>
      <c r="M2164" s="91">
        <f t="shared" si="255"/>
        <v>14.1</v>
      </c>
    </row>
    <row r="2165" spans="1:13" x14ac:dyDescent="0.25">
      <c r="A2165" s="333" t="str">
        <f t="shared" si="247"/>
        <v>2022-IC-L1</v>
      </c>
      <c r="B2165" s="332">
        <f t="shared" si="248"/>
        <v>44618</v>
      </c>
      <c r="C2165" s="333" t="str">
        <f t="shared" si="249"/>
        <v>Zone 3 - Mile68</v>
      </c>
      <c r="D2165" s="92" t="s">
        <v>733</v>
      </c>
      <c r="E2165" s="58" t="str">
        <f t="shared" si="250"/>
        <v>Henning</v>
      </c>
      <c r="F2165" s="58" t="str">
        <f t="shared" si="251"/>
        <v>Du Plessis</v>
      </c>
      <c r="G2165" s="58" t="str">
        <f t="shared" si="252"/>
        <v>Men Master</v>
      </c>
      <c r="H2165" s="58" t="str">
        <f t="shared" si="253"/>
        <v>Atlantic Angling Club</v>
      </c>
      <c r="I2165" s="92"/>
      <c r="J2165" s="92" t="s">
        <v>1355</v>
      </c>
      <c r="K2165" s="92">
        <v>90</v>
      </c>
      <c r="L2165" s="91">
        <f t="shared" si="254"/>
        <v>3</v>
      </c>
      <c r="M2165" s="91">
        <f t="shared" si="255"/>
        <v>3</v>
      </c>
    </row>
    <row r="2166" spans="1:13" x14ac:dyDescent="0.25">
      <c r="A2166" s="333" t="str">
        <f t="shared" si="247"/>
        <v>2022-IC-L1</v>
      </c>
      <c r="B2166" s="332">
        <f t="shared" si="248"/>
        <v>44618</v>
      </c>
      <c r="C2166" s="333" t="str">
        <f t="shared" si="249"/>
        <v>Zone 3 - Mile68</v>
      </c>
      <c r="D2166" s="92" t="s">
        <v>733</v>
      </c>
      <c r="E2166" s="58" t="str">
        <f t="shared" si="250"/>
        <v>Henning</v>
      </c>
      <c r="F2166" s="58" t="str">
        <f t="shared" si="251"/>
        <v>Du Plessis</v>
      </c>
      <c r="G2166" s="58" t="str">
        <f t="shared" si="252"/>
        <v>Men Master</v>
      </c>
      <c r="H2166" s="58" t="str">
        <f t="shared" si="253"/>
        <v>Atlantic Angling Club</v>
      </c>
      <c r="I2166" s="92"/>
      <c r="J2166" s="92" t="s">
        <v>1355</v>
      </c>
      <c r="K2166" s="92">
        <v>144</v>
      </c>
      <c r="L2166" s="91">
        <f t="shared" si="254"/>
        <v>15.1</v>
      </c>
      <c r="M2166" s="91">
        <f t="shared" si="255"/>
        <v>15.1</v>
      </c>
    </row>
    <row r="2167" spans="1:13" x14ac:dyDescent="0.25">
      <c r="A2167" s="333" t="str">
        <f t="shared" si="247"/>
        <v>2022-IC-L1</v>
      </c>
      <c r="B2167" s="332">
        <f t="shared" si="248"/>
        <v>44618</v>
      </c>
      <c r="C2167" s="333" t="str">
        <f t="shared" si="249"/>
        <v>Zone 3 - Mile68</v>
      </c>
      <c r="D2167" s="92" t="s">
        <v>733</v>
      </c>
      <c r="E2167" s="58" t="str">
        <f t="shared" si="250"/>
        <v>Henning</v>
      </c>
      <c r="F2167" s="58" t="str">
        <f t="shared" si="251"/>
        <v>Du Plessis</v>
      </c>
      <c r="G2167" s="58" t="str">
        <f t="shared" si="252"/>
        <v>Men Master</v>
      </c>
      <c r="H2167" s="58" t="str">
        <f t="shared" si="253"/>
        <v>Atlantic Angling Club</v>
      </c>
      <c r="I2167" s="92" t="s">
        <v>19</v>
      </c>
      <c r="J2167" s="92"/>
      <c r="K2167" s="92">
        <v>63</v>
      </c>
      <c r="L2167" s="91">
        <f t="shared" si="254"/>
        <v>2.6</v>
      </c>
      <c r="M2167" s="91">
        <f t="shared" si="255"/>
        <v>2.6</v>
      </c>
    </row>
    <row r="2168" spans="1:13" x14ac:dyDescent="0.25">
      <c r="A2168" s="333" t="str">
        <f t="shared" si="247"/>
        <v>2022-IC-L1</v>
      </c>
      <c r="B2168" s="332">
        <f t="shared" si="248"/>
        <v>44618</v>
      </c>
      <c r="C2168" s="333" t="str">
        <f t="shared" si="249"/>
        <v>Zone 3 - Mile68</v>
      </c>
      <c r="D2168" s="92" t="s">
        <v>708</v>
      </c>
      <c r="E2168" s="58" t="str">
        <f t="shared" si="250"/>
        <v>Adri</v>
      </c>
      <c r="F2168" s="58" t="str">
        <f t="shared" si="251"/>
        <v>Roets</v>
      </c>
      <c r="G2168" s="58" t="str">
        <f t="shared" si="252"/>
        <v>Men Master</v>
      </c>
      <c r="H2168" s="58" t="str">
        <f t="shared" si="253"/>
        <v>Atlantic Angling Club</v>
      </c>
      <c r="I2168" s="92"/>
      <c r="J2168" s="92" t="s">
        <v>1355</v>
      </c>
      <c r="K2168" s="92">
        <v>137</v>
      </c>
      <c r="L2168" s="91">
        <f t="shared" si="254"/>
        <v>12.8</v>
      </c>
      <c r="M2168" s="91">
        <f t="shared" si="255"/>
        <v>12.8</v>
      </c>
    </row>
    <row r="2169" spans="1:13" x14ac:dyDescent="0.25">
      <c r="A2169" s="333" t="str">
        <f t="shared" si="247"/>
        <v>2022-IC-L1</v>
      </c>
      <c r="B2169" s="332">
        <f t="shared" si="248"/>
        <v>44618</v>
      </c>
      <c r="C2169" s="333" t="str">
        <f t="shared" si="249"/>
        <v>Zone 3 - Mile68</v>
      </c>
      <c r="D2169" s="92" t="s">
        <v>1642</v>
      </c>
      <c r="E2169" s="58" t="str">
        <f t="shared" si="250"/>
        <v>Stefano</v>
      </c>
      <c r="F2169" s="58" t="str">
        <f t="shared" si="251"/>
        <v>Strappazzon</v>
      </c>
      <c r="G2169" s="58" t="str">
        <f t="shared" si="252"/>
        <v>Men Veteran</v>
      </c>
      <c r="H2169" s="58" t="str">
        <f t="shared" si="253"/>
        <v>Atlantic Angling Club</v>
      </c>
      <c r="I2169" s="92"/>
      <c r="J2169" s="92" t="s">
        <v>1355</v>
      </c>
      <c r="K2169" s="92">
        <v>101</v>
      </c>
      <c r="L2169" s="91">
        <f t="shared" si="254"/>
        <v>4.5</v>
      </c>
      <c r="M2169" s="91">
        <f t="shared" si="255"/>
        <v>4.5</v>
      </c>
    </row>
    <row r="2170" spans="1:13" x14ac:dyDescent="0.25">
      <c r="A2170" s="333" t="str">
        <f t="shared" si="247"/>
        <v>2022-IC-L1</v>
      </c>
      <c r="B2170" s="332">
        <f t="shared" si="248"/>
        <v>44618</v>
      </c>
      <c r="C2170" s="333" t="str">
        <f t="shared" si="249"/>
        <v>Zone 3 - Mile68</v>
      </c>
      <c r="D2170" s="92" t="s">
        <v>1094</v>
      </c>
      <c r="E2170" s="58" t="str">
        <f t="shared" si="250"/>
        <v>Luigi</v>
      </c>
      <c r="F2170" s="58" t="str">
        <f t="shared" si="251"/>
        <v>Strappazzon</v>
      </c>
      <c r="G2170" s="58" t="str">
        <f t="shared" si="252"/>
        <v>Men U/16</v>
      </c>
      <c r="H2170" s="58" t="str">
        <f t="shared" si="253"/>
        <v>Atlantic Angling Club</v>
      </c>
      <c r="I2170" s="92" t="s">
        <v>19</v>
      </c>
      <c r="J2170" s="92"/>
      <c r="K2170" s="92">
        <v>43</v>
      </c>
      <c r="L2170" s="91">
        <f t="shared" si="254"/>
        <v>0.8</v>
      </c>
      <c r="M2170" s="91">
        <f t="shared" si="255"/>
        <v>0.8</v>
      </c>
    </row>
    <row r="2171" spans="1:13" x14ac:dyDescent="0.25">
      <c r="A2171" s="333" t="str">
        <f t="shared" si="247"/>
        <v>2022-IC-L1</v>
      </c>
      <c r="B2171" s="332">
        <f t="shared" si="248"/>
        <v>44618</v>
      </c>
      <c r="C2171" s="333" t="str">
        <f t="shared" si="249"/>
        <v>Zone 3 - Mile68</v>
      </c>
      <c r="D2171" s="92" t="s">
        <v>1094</v>
      </c>
      <c r="E2171" s="58" t="str">
        <f t="shared" si="250"/>
        <v>Luigi</v>
      </c>
      <c r="F2171" s="58" t="str">
        <f t="shared" si="251"/>
        <v>Strappazzon</v>
      </c>
      <c r="G2171" s="58" t="str">
        <f t="shared" si="252"/>
        <v>Men U/16</v>
      </c>
      <c r="H2171" s="58" t="str">
        <f t="shared" si="253"/>
        <v>Atlantic Angling Club</v>
      </c>
      <c r="I2171" s="92" t="s">
        <v>19</v>
      </c>
      <c r="J2171" s="92"/>
      <c r="K2171" s="92">
        <v>42</v>
      </c>
      <c r="L2171" s="91">
        <f t="shared" si="254"/>
        <v>0.8</v>
      </c>
      <c r="M2171" s="91">
        <f t="shared" si="255"/>
        <v>0.8</v>
      </c>
    </row>
    <row r="2172" spans="1:13" x14ac:dyDescent="0.25">
      <c r="A2172" s="333" t="str">
        <f t="shared" si="247"/>
        <v>2022-IC-L1</v>
      </c>
      <c r="B2172" s="332">
        <f t="shared" si="248"/>
        <v>44618</v>
      </c>
      <c r="C2172" s="333" t="str">
        <f t="shared" si="249"/>
        <v>Zone 3 - Mile68</v>
      </c>
      <c r="D2172" s="92" t="s">
        <v>1094</v>
      </c>
      <c r="E2172" s="58" t="str">
        <f t="shared" si="250"/>
        <v>Luigi</v>
      </c>
      <c r="F2172" s="58" t="str">
        <f t="shared" si="251"/>
        <v>Strappazzon</v>
      </c>
      <c r="G2172" s="58" t="str">
        <f t="shared" si="252"/>
        <v>Men U/16</v>
      </c>
      <c r="H2172" s="58" t="str">
        <f t="shared" si="253"/>
        <v>Atlantic Angling Club</v>
      </c>
      <c r="I2172" s="92" t="s">
        <v>19</v>
      </c>
      <c r="J2172" s="92"/>
      <c r="K2172" s="92">
        <v>43</v>
      </c>
      <c r="L2172" s="91">
        <f t="shared" si="254"/>
        <v>0.8</v>
      </c>
      <c r="M2172" s="91">
        <f t="shared" si="255"/>
        <v>0.8</v>
      </c>
    </row>
    <row r="2173" spans="1:13" x14ac:dyDescent="0.25">
      <c r="A2173" s="333" t="str">
        <f t="shared" si="247"/>
        <v>2022-IC-L1</v>
      </c>
      <c r="B2173" s="332">
        <f t="shared" si="248"/>
        <v>44618</v>
      </c>
      <c r="C2173" s="333" t="str">
        <f t="shared" si="249"/>
        <v>Zone 3 - Mile68</v>
      </c>
      <c r="D2173" s="92" t="s">
        <v>1094</v>
      </c>
      <c r="E2173" s="58" t="str">
        <f t="shared" si="250"/>
        <v>Luigi</v>
      </c>
      <c r="F2173" s="58" t="str">
        <f t="shared" si="251"/>
        <v>Strappazzon</v>
      </c>
      <c r="G2173" s="58" t="str">
        <f t="shared" si="252"/>
        <v>Men U/16</v>
      </c>
      <c r="H2173" s="58" t="str">
        <f t="shared" si="253"/>
        <v>Atlantic Angling Club</v>
      </c>
      <c r="I2173" s="92" t="s">
        <v>19</v>
      </c>
      <c r="J2173" s="92"/>
      <c r="K2173" s="92">
        <v>40</v>
      </c>
      <c r="L2173" s="91">
        <f t="shared" si="254"/>
        <v>0.7</v>
      </c>
      <c r="M2173" s="91">
        <f t="shared" si="255"/>
        <v>0.7</v>
      </c>
    </row>
    <row r="2174" spans="1:13" x14ac:dyDescent="0.25">
      <c r="A2174" s="333" t="str">
        <f t="shared" si="247"/>
        <v>2022-IC-L1</v>
      </c>
      <c r="B2174" s="332">
        <f t="shared" si="248"/>
        <v>44618</v>
      </c>
      <c r="C2174" s="333" t="str">
        <f t="shared" si="249"/>
        <v>Zone 3 - Mile68</v>
      </c>
      <c r="D2174" s="92" t="s">
        <v>1094</v>
      </c>
      <c r="E2174" s="58" t="str">
        <f t="shared" si="250"/>
        <v>Luigi</v>
      </c>
      <c r="F2174" s="58" t="str">
        <f t="shared" si="251"/>
        <v>Strappazzon</v>
      </c>
      <c r="G2174" s="58" t="str">
        <f t="shared" si="252"/>
        <v>Men U/16</v>
      </c>
      <c r="H2174" s="58" t="str">
        <f t="shared" si="253"/>
        <v>Atlantic Angling Club</v>
      </c>
      <c r="I2174" s="92" t="s">
        <v>19</v>
      </c>
      <c r="J2174" s="92"/>
      <c r="K2174" s="92">
        <v>41</v>
      </c>
      <c r="L2174" s="91">
        <f t="shared" si="254"/>
        <v>0.7</v>
      </c>
      <c r="M2174" s="91">
        <f t="shared" si="255"/>
        <v>0.7</v>
      </c>
    </row>
    <row r="2175" spans="1:13" x14ac:dyDescent="0.25">
      <c r="A2175" s="333" t="str">
        <f t="shared" si="247"/>
        <v>2022-IC-L1</v>
      </c>
      <c r="B2175" s="332">
        <f t="shared" si="248"/>
        <v>44618</v>
      </c>
      <c r="C2175" s="333" t="str">
        <f t="shared" si="249"/>
        <v>Zone 3 - Mile68</v>
      </c>
      <c r="D2175" s="92" t="s">
        <v>1306</v>
      </c>
      <c r="E2175" s="58" t="str">
        <f t="shared" si="250"/>
        <v>Wessel</v>
      </c>
      <c r="F2175" s="58" t="str">
        <f t="shared" si="251"/>
        <v>Oosthuysen</v>
      </c>
      <c r="G2175" s="58" t="str">
        <f t="shared" si="252"/>
        <v>Men Senior</v>
      </c>
      <c r="H2175" s="58" t="str">
        <f t="shared" si="253"/>
        <v>Atlantic Angling Club</v>
      </c>
      <c r="I2175" s="92"/>
      <c r="J2175" s="92"/>
      <c r="K2175" s="92"/>
      <c r="L2175" s="91" t="str">
        <f t="shared" si="254"/>
        <v/>
      </c>
      <c r="M2175" s="91" t="str">
        <f t="shared" si="255"/>
        <v/>
      </c>
    </row>
    <row r="2176" spans="1:13" x14ac:dyDescent="0.25">
      <c r="A2176" s="333" t="str">
        <f t="shared" si="247"/>
        <v>2022-IC-L1</v>
      </c>
      <c r="B2176" s="332">
        <f t="shared" si="248"/>
        <v>44618</v>
      </c>
      <c r="C2176" s="333" t="str">
        <f t="shared" si="249"/>
        <v>Zone 3 - Mile68</v>
      </c>
      <c r="D2176" s="92" t="s">
        <v>958</v>
      </c>
      <c r="E2176" s="58" t="str">
        <f t="shared" si="250"/>
        <v>Jaco</v>
      </c>
      <c r="F2176" s="58" t="str">
        <f t="shared" si="251"/>
        <v>Venter</v>
      </c>
      <c r="G2176" s="58" t="str">
        <f t="shared" si="252"/>
        <v>Men Master</v>
      </c>
      <c r="H2176" s="58" t="str">
        <f t="shared" si="253"/>
        <v>Atlantic Angling Club</v>
      </c>
      <c r="I2176" s="92"/>
      <c r="J2176" s="92" t="s">
        <v>1355</v>
      </c>
      <c r="K2176" s="92">
        <v>99</v>
      </c>
      <c r="L2176" s="91">
        <f t="shared" si="254"/>
        <v>4.2</v>
      </c>
      <c r="M2176" s="91">
        <f t="shared" si="255"/>
        <v>4.2</v>
      </c>
    </row>
    <row r="2177" spans="1:13" x14ac:dyDescent="0.25">
      <c r="A2177" s="333" t="str">
        <f t="shared" si="247"/>
        <v>2022-IC-L1</v>
      </c>
      <c r="B2177" s="332">
        <f t="shared" si="248"/>
        <v>44618</v>
      </c>
      <c r="C2177" s="333" t="str">
        <f t="shared" si="249"/>
        <v>Zone 3 - Mile68</v>
      </c>
      <c r="D2177" s="92" t="s">
        <v>644</v>
      </c>
      <c r="E2177" s="58" t="str">
        <f t="shared" si="250"/>
        <v>Sarah</v>
      </c>
      <c r="F2177" s="58" t="str">
        <f t="shared" si="251"/>
        <v>Coetzee</v>
      </c>
      <c r="G2177" s="58" t="str">
        <f t="shared" si="252"/>
        <v>Ladies Grand Masters</v>
      </c>
      <c r="H2177" s="58" t="str">
        <f t="shared" si="253"/>
        <v>Atlantic Angling Club</v>
      </c>
      <c r="I2177" s="92"/>
      <c r="J2177" s="92" t="s">
        <v>20</v>
      </c>
      <c r="K2177" s="92">
        <v>74</v>
      </c>
      <c r="L2177" s="91">
        <f t="shared" si="254"/>
        <v>1.5</v>
      </c>
      <c r="M2177" s="91">
        <f t="shared" si="255"/>
        <v>1.5</v>
      </c>
    </row>
    <row r="2178" spans="1:13" x14ac:dyDescent="0.25">
      <c r="A2178" s="333" t="str">
        <f t="shared" si="247"/>
        <v>2022-IC-L1</v>
      </c>
      <c r="B2178" s="332">
        <f t="shared" si="248"/>
        <v>44618</v>
      </c>
      <c r="C2178" s="333" t="str">
        <f t="shared" si="249"/>
        <v>Zone 3 - Mile68</v>
      </c>
      <c r="D2178" s="92" t="s">
        <v>644</v>
      </c>
      <c r="E2178" s="58" t="str">
        <f t="shared" si="250"/>
        <v>Sarah</v>
      </c>
      <c r="F2178" s="58" t="str">
        <f t="shared" si="251"/>
        <v>Coetzee</v>
      </c>
      <c r="G2178" s="58" t="str">
        <f t="shared" si="252"/>
        <v>Ladies Grand Masters</v>
      </c>
      <c r="H2178" s="58" t="str">
        <f t="shared" si="253"/>
        <v>Atlantic Angling Club</v>
      </c>
      <c r="I2178" s="92"/>
      <c r="J2178" s="92" t="s">
        <v>20</v>
      </c>
      <c r="K2178" s="92">
        <v>89</v>
      </c>
      <c r="L2178" s="91">
        <f t="shared" si="254"/>
        <v>2.6</v>
      </c>
      <c r="M2178" s="91">
        <f t="shared" si="255"/>
        <v>2.6</v>
      </c>
    </row>
    <row r="2179" spans="1:13" x14ac:dyDescent="0.25">
      <c r="A2179" s="333" t="str">
        <f t="shared" si="247"/>
        <v>2022-IC-L1</v>
      </c>
      <c r="B2179" s="332">
        <f t="shared" si="248"/>
        <v>44618</v>
      </c>
      <c r="C2179" s="333" t="str">
        <f t="shared" si="249"/>
        <v>Zone 3 - Mile68</v>
      </c>
      <c r="D2179" s="92" t="s">
        <v>644</v>
      </c>
      <c r="E2179" s="58" t="str">
        <f t="shared" si="250"/>
        <v>Sarah</v>
      </c>
      <c r="F2179" s="58" t="str">
        <f t="shared" si="251"/>
        <v>Coetzee</v>
      </c>
      <c r="G2179" s="58" t="str">
        <f t="shared" si="252"/>
        <v>Ladies Grand Masters</v>
      </c>
      <c r="H2179" s="58" t="str">
        <f t="shared" si="253"/>
        <v>Atlantic Angling Club</v>
      </c>
      <c r="I2179" s="92"/>
      <c r="J2179" s="92" t="s">
        <v>20</v>
      </c>
      <c r="K2179" s="92">
        <v>85</v>
      </c>
      <c r="L2179" s="91">
        <f t="shared" si="254"/>
        <v>2.2000000000000002</v>
      </c>
      <c r="M2179" s="91">
        <f t="shared" si="255"/>
        <v>2.2000000000000002</v>
      </c>
    </row>
    <row r="2180" spans="1:13" x14ac:dyDescent="0.25">
      <c r="A2180" s="333" t="str">
        <f t="shared" si="247"/>
        <v>2022-IC-L1</v>
      </c>
      <c r="B2180" s="332">
        <f t="shared" si="248"/>
        <v>44618</v>
      </c>
      <c r="C2180" s="333" t="str">
        <f t="shared" si="249"/>
        <v>Zone 3 - Mile68</v>
      </c>
      <c r="D2180" s="92" t="s">
        <v>644</v>
      </c>
      <c r="E2180" s="58" t="str">
        <f t="shared" si="250"/>
        <v>Sarah</v>
      </c>
      <c r="F2180" s="58" t="str">
        <f t="shared" si="251"/>
        <v>Coetzee</v>
      </c>
      <c r="G2180" s="58" t="str">
        <f t="shared" si="252"/>
        <v>Ladies Grand Masters</v>
      </c>
      <c r="H2180" s="58" t="str">
        <f t="shared" si="253"/>
        <v>Atlantic Angling Club</v>
      </c>
      <c r="I2180" s="92"/>
      <c r="J2180" s="92" t="s">
        <v>1355</v>
      </c>
      <c r="K2180" s="92">
        <v>105</v>
      </c>
      <c r="L2180" s="91">
        <f t="shared" si="254"/>
        <v>5.0999999999999996</v>
      </c>
      <c r="M2180" s="91">
        <f t="shared" si="255"/>
        <v>5.0999999999999996</v>
      </c>
    </row>
    <row r="2181" spans="1:13" x14ac:dyDescent="0.25">
      <c r="A2181" s="333" t="str">
        <f t="shared" si="247"/>
        <v>2022-IC-L1</v>
      </c>
      <c r="B2181" s="332">
        <f t="shared" si="248"/>
        <v>44618</v>
      </c>
      <c r="C2181" s="333" t="str">
        <f t="shared" si="249"/>
        <v>Zone 3 - Mile68</v>
      </c>
      <c r="D2181" s="92" t="s">
        <v>1219</v>
      </c>
      <c r="E2181" s="58" t="str">
        <f t="shared" si="250"/>
        <v>Jolene</v>
      </c>
      <c r="F2181" s="58" t="str">
        <f t="shared" si="251"/>
        <v>Coetzee</v>
      </c>
      <c r="G2181" s="58" t="str">
        <f t="shared" si="252"/>
        <v>Ladies U/21</v>
      </c>
      <c r="H2181" s="58" t="str">
        <f t="shared" si="253"/>
        <v>Atlantic Angling Club</v>
      </c>
      <c r="I2181" s="92"/>
      <c r="J2181" s="92" t="s">
        <v>1334</v>
      </c>
      <c r="K2181" s="92">
        <v>49</v>
      </c>
      <c r="L2181" s="91">
        <f t="shared" si="254"/>
        <v>3.7</v>
      </c>
      <c r="M2181" s="91">
        <f t="shared" si="255"/>
        <v>3.7</v>
      </c>
    </row>
    <row r="2182" spans="1:13" x14ac:dyDescent="0.25">
      <c r="A2182" s="333" t="str">
        <f t="shared" si="247"/>
        <v>2022-IC-L1</v>
      </c>
      <c r="B2182" s="332">
        <f t="shared" si="248"/>
        <v>44618</v>
      </c>
      <c r="C2182" s="333" t="str">
        <f t="shared" si="249"/>
        <v>Zone 3 - Mile68</v>
      </c>
      <c r="D2182" s="92" t="s">
        <v>1219</v>
      </c>
      <c r="E2182" s="58" t="str">
        <f t="shared" si="250"/>
        <v>Jolene</v>
      </c>
      <c r="F2182" s="58" t="str">
        <f t="shared" si="251"/>
        <v>Coetzee</v>
      </c>
      <c r="G2182" s="58" t="str">
        <f t="shared" si="252"/>
        <v>Ladies U/21</v>
      </c>
      <c r="H2182" s="58" t="str">
        <f t="shared" si="253"/>
        <v>Atlantic Angling Club</v>
      </c>
      <c r="I2182" s="92"/>
      <c r="J2182" s="92" t="s">
        <v>1334</v>
      </c>
      <c r="K2182" s="92">
        <v>56</v>
      </c>
      <c r="L2182" s="91">
        <f t="shared" si="254"/>
        <v>5.7</v>
      </c>
      <c r="M2182" s="91">
        <f t="shared" si="255"/>
        <v>5.7</v>
      </c>
    </row>
    <row r="2183" spans="1:13" x14ac:dyDescent="0.25">
      <c r="A2183" s="333" t="str">
        <f t="shared" si="247"/>
        <v>2022-IC-L1</v>
      </c>
      <c r="B2183" s="332">
        <f t="shared" si="248"/>
        <v>44618</v>
      </c>
      <c r="C2183" s="333" t="str">
        <f t="shared" si="249"/>
        <v>Zone 3 - Mile68</v>
      </c>
      <c r="D2183" s="92" t="s">
        <v>1219</v>
      </c>
      <c r="E2183" s="58" t="str">
        <f t="shared" si="250"/>
        <v>Jolene</v>
      </c>
      <c r="F2183" s="58" t="str">
        <f t="shared" si="251"/>
        <v>Coetzee</v>
      </c>
      <c r="G2183" s="58" t="str">
        <f t="shared" si="252"/>
        <v>Ladies U/21</v>
      </c>
      <c r="H2183" s="58" t="str">
        <f t="shared" si="253"/>
        <v>Atlantic Angling Club</v>
      </c>
      <c r="I2183" s="92"/>
      <c r="J2183" s="92" t="s">
        <v>20</v>
      </c>
      <c r="K2183" s="92">
        <v>72</v>
      </c>
      <c r="L2183" s="91">
        <f t="shared" si="254"/>
        <v>1.3</v>
      </c>
      <c r="M2183" s="91">
        <f t="shared" si="255"/>
        <v>1.3</v>
      </c>
    </row>
    <row r="2184" spans="1:13" x14ac:dyDescent="0.25">
      <c r="A2184" s="333" t="str">
        <f t="shared" si="247"/>
        <v>2022-IC-L1</v>
      </c>
      <c r="B2184" s="332">
        <f t="shared" si="248"/>
        <v>44618</v>
      </c>
      <c r="C2184" s="333" t="str">
        <f t="shared" si="249"/>
        <v>Zone 3 - Mile68</v>
      </c>
      <c r="D2184" s="92" t="s">
        <v>1219</v>
      </c>
      <c r="E2184" s="58" t="str">
        <f t="shared" si="250"/>
        <v>Jolene</v>
      </c>
      <c r="F2184" s="58" t="str">
        <f t="shared" si="251"/>
        <v>Coetzee</v>
      </c>
      <c r="G2184" s="58" t="str">
        <f t="shared" si="252"/>
        <v>Ladies U/21</v>
      </c>
      <c r="H2184" s="58" t="str">
        <f t="shared" si="253"/>
        <v>Atlantic Angling Club</v>
      </c>
      <c r="I2184" s="92" t="s">
        <v>19</v>
      </c>
      <c r="J2184" s="92"/>
      <c r="K2184" s="92">
        <v>58</v>
      </c>
      <c r="L2184" s="91">
        <f t="shared" si="254"/>
        <v>2</v>
      </c>
      <c r="M2184" s="91">
        <f t="shared" si="255"/>
        <v>2</v>
      </c>
    </row>
    <row r="2185" spans="1:13" x14ac:dyDescent="0.25">
      <c r="A2185" s="333" t="str">
        <f t="shared" si="247"/>
        <v>2022-IC-L1</v>
      </c>
      <c r="B2185" s="332">
        <f t="shared" si="248"/>
        <v>44618</v>
      </c>
      <c r="C2185" s="333" t="str">
        <f t="shared" si="249"/>
        <v>Zone 3 - Mile68</v>
      </c>
      <c r="D2185" s="92" t="s">
        <v>523</v>
      </c>
      <c r="E2185" s="58" t="str">
        <f t="shared" si="250"/>
        <v>Jörg</v>
      </c>
      <c r="F2185" s="58" t="str">
        <f t="shared" si="251"/>
        <v>Walter</v>
      </c>
      <c r="G2185" s="58" t="str">
        <f t="shared" si="252"/>
        <v>Men Grand Masters</v>
      </c>
      <c r="H2185" s="58" t="str">
        <f t="shared" si="253"/>
        <v>Atlantic Angling Club</v>
      </c>
      <c r="I2185" s="92"/>
      <c r="J2185" s="92"/>
      <c r="K2185" s="92"/>
      <c r="L2185" s="91" t="str">
        <f t="shared" si="254"/>
        <v/>
      </c>
      <c r="M2185" s="91" t="str">
        <f t="shared" si="255"/>
        <v/>
      </c>
    </row>
    <row r="2186" spans="1:13" x14ac:dyDescent="0.25">
      <c r="A2186" s="333" t="str">
        <f t="shared" si="247"/>
        <v>2022-IC-L1</v>
      </c>
      <c r="B2186" s="332">
        <f t="shared" si="248"/>
        <v>44618</v>
      </c>
      <c r="C2186" s="333" t="str">
        <f t="shared" si="249"/>
        <v>Zone 3 - Mile68</v>
      </c>
      <c r="D2186" s="92" t="s">
        <v>962</v>
      </c>
      <c r="E2186" s="58" t="str">
        <f t="shared" si="250"/>
        <v>Sarel</v>
      </c>
      <c r="F2186" s="58" t="str">
        <f t="shared" si="251"/>
        <v>Mynhardt</v>
      </c>
      <c r="G2186" s="58" t="str">
        <f t="shared" si="252"/>
        <v>Men Master</v>
      </c>
      <c r="H2186" s="58" t="str">
        <f t="shared" si="253"/>
        <v>Atlantic Angling Club</v>
      </c>
      <c r="I2186" s="92"/>
      <c r="J2186" s="92"/>
      <c r="K2186" s="92"/>
      <c r="L2186" s="91" t="str">
        <f t="shared" si="254"/>
        <v/>
      </c>
      <c r="M2186" s="91" t="str">
        <f t="shared" si="255"/>
        <v/>
      </c>
    </row>
    <row r="2187" spans="1:13" x14ac:dyDescent="0.25">
      <c r="A2187" s="333" t="str">
        <f t="shared" si="247"/>
        <v>2022-IC-L1</v>
      </c>
      <c r="B2187" s="332">
        <f t="shared" si="248"/>
        <v>44618</v>
      </c>
      <c r="C2187" s="333" t="str">
        <f t="shared" si="249"/>
        <v>Zone 3 - Mile68</v>
      </c>
      <c r="D2187" s="92" t="s">
        <v>1218</v>
      </c>
      <c r="E2187" s="58" t="str">
        <f t="shared" si="250"/>
        <v>Karmen</v>
      </c>
      <c r="F2187" s="58" t="str">
        <f t="shared" si="251"/>
        <v>Mynhardt</v>
      </c>
      <c r="G2187" s="58" t="str">
        <f t="shared" si="252"/>
        <v>Ladies Master</v>
      </c>
      <c r="H2187" s="58" t="str">
        <f t="shared" si="253"/>
        <v>Atlantic Angling Club</v>
      </c>
      <c r="I2187" s="92"/>
      <c r="J2187" s="92"/>
      <c r="K2187" s="92"/>
      <c r="L2187" s="91" t="str">
        <f t="shared" si="254"/>
        <v/>
      </c>
      <c r="M2187" s="91" t="str">
        <f t="shared" si="255"/>
        <v/>
      </c>
    </row>
    <row r="2188" spans="1:13" x14ac:dyDescent="0.25">
      <c r="A2188" s="333" t="str">
        <f t="shared" si="247"/>
        <v>2022-IC-L1</v>
      </c>
      <c r="B2188" s="332">
        <f t="shared" si="248"/>
        <v>44618</v>
      </c>
      <c r="C2188" s="333" t="str">
        <f t="shared" si="249"/>
        <v>Zone 3 - Mile68</v>
      </c>
      <c r="D2188" s="92" t="s">
        <v>1515</v>
      </c>
      <c r="E2188" s="58" t="str">
        <f t="shared" si="250"/>
        <v>Andi</v>
      </c>
      <c r="F2188" s="58" t="str">
        <f t="shared" si="251"/>
        <v>Bachran</v>
      </c>
      <c r="G2188" s="58" t="str">
        <f t="shared" si="252"/>
        <v>Men Master</v>
      </c>
      <c r="H2188" s="58" t="str">
        <f t="shared" si="253"/>
        <v>Atlantic Angling Club</v>
      </c>
      <c r="I2188" s="92"/>
      <c r="J2188" s="92" t="s">
        <v>1355</v>
      </c>
      <c r="K2188" s="92">
        <v>69</v>
      </c>
      <c r="L2188" s="91">
        <f t="shared" si="254"/>
        <v>1.2</v>
      </c>
      <c r="M2188" s="91">
        <f t="shared" si="255"/>
        <v>1.2</v>
      </c>
    </row>
    <row r="2189" spans="1:13" x14ac:dyDescent="0.25">
      <c r="A2189" s="333" t="str">
        <f t="shared" si="247"/>
        <v>2022-IC-L1</v>
      </c>
      <c r="B2189" s="332">
        <f t="shared" si="248"/>
        <v>44618</v>
      </c>
      <c r="C2189" s="333" t="str">
        <f t="shared" si="249"/>
        <v>Zone 3 - Mile68</v>
      </c>
      <c r="D2189" s="92" t="s">
        <v>1515</v>
      </c>
      <c r="E2189" s="58" t="str">
        <f t="shared" si="250"/>
        <v>Andi</v>
      </c>
      <c r="F2189" s="58" t="str">
        <f t="shared" si="251"/>
        <v>Bachran</v>
      </c>
      <c r="G2189" s="58" t="str">
        <f t="shared" si="252"/>
        <v>Men Master</v>
      </c>
      <c r="H2189" s="58" t="str">
        <f t="shared" si="253"/>
        <v>Atlantic Angling Club</v>
      </c>
      <c r="I2189" s="92" t="s">
        <v>19</v>
      </c>
      <c r="J2189" s="92"/>
      <c r="K2189" s="92">
        <v>50</v>
      </c>
      <c r="L2189" s="91">
        <f t="shared" si="254"/>
        <v>1.3</v>
      </c>
      <c r="M2189" s="91">
        <f t="shared" si="255"/>
        <v>1.3</v>
      </c>
    </row>
    <row r="2190" spans="1:13" x14ac:dyDescent="0.25">
      <c r="A2190" s="333" t="str">
        <f t="shared" si="247"/>
        <v>2022-IC-L1</v>
      </c>
      <c r="B2190" s="332">
        <f t="shared" si="248"/>
        <v>44618</v>
      </c>
      <c r="C2190" s="333" t="str">
        <f t="shared" si="249"/>
        <v>Zone 3 - Mile68</v>
      </c>
      <c r="D2190" s="92" t="s">
        <v>645</v>
      </c>
      <c r="E2190" s="58" t="str">
        <f t="shared" si="250"/>
        <v>Hennie</v>
      </c>
      <c r="F2190" s="58" t="str">
        <f t="shared" si="251"/>
        <v>Roets</v>
      </c>
      <c r="G2190" s="58" t="str">
        <f t="shared" si="252"/>
        <v>Men Veteran</v>
      </c>
      <c r="H2190" s="58" t="str">
        <f t="shared" si="253"/>
        <v>Atlantic Angling Club</v>
      </c>
      <c r="I2190" s="92"/>
      <c r="J2190" s="92" t="s">
        <v>1355</v>
      </c>
      <c r="K2190" s="92">
        <v>74</v>
      </c>
      <c r="L2190" s="91">
        <f t="shared" si="254"/>
        <v>1.5</v>
      </c>
      <c r="M2190" s="91">
        <f t="shared" si="255"/>
        <v>1.5</v>
      </c>
    </row>
    <row r="2191" spans="1:13" x14ac:dyDescent="0.25">
      <c r="A2191" s="333" t="str">
        <f t="shared" si="247"/>
        <v>2022-IC-L1</v>
      </c>
      <c r="B2191" s="332">
        <f t="shared" si="248"/>
        <v>44618</v>
      </c>
      <c r="C2191" s="333" t="str">
        <f t="shared" si="249"/>
        <v>Zone 3 - Mile68</v>
      </c>
      <c r="D2191" s="92" t="s">
        <v>645</v>
      </c>
      <c r="E2191" s="58" t="str">
        <f t="shared" si="250"/>
        <v>Hennie</v>
      </c>
      <c r="F2191" s="58" t="str">
        <f t="shared" si="251"/>
        <v>Roets</v>
      </c>
      <c r="G2191" s="58" t="str">
        <f t="shared" si="252"/>
        <v>Men Veteran</v>
      </c>
      <c r="H2191" s="58" t="str">
        <f t="shared" si="253"/>
        <v>Atlantic Angling Club</v>
      </c>
      <c r="I2191" s="92"/>
      <c r="J2191" s="92" t="s">
        <v>1355</v>
      </c>
      <c r="K2191" s="92">
        <v>134</v>
      </c>
      <c r="L2191" s="91">
        <f t="shared" si="254"/>
        <v>11.8</v>
      </c>
      <c r="M2191" s="91">
        <f t="shared" si="255"/>
        <v>11.8</v>
      </c>
    </row>
    <row r="2192" spans="1:13" x14ac:dyDescent="0.25">
      <c r="A2192" s="333" t="str">
        <f t="shared" si="247"/>
        <v>2022-IC-L1</v>
      </c>
      <c r="B2192" s="332">
        <f t="shared" si="248"/>
        <v>44618</v>
      </c>
      <c r="C2192" s="333" t="str">
        <f t="shared" si="249"/>
        <v>Zone 3 - Mile68</v>
      </c>
      <c r="D2192" s="92" t="s">
        <v>645</v>
      </c>
      <c r="E2192" s="58" t="str">
        <f t="shared" si="250"/>
        <v>Hennie</v>
      </c>
      <c r="F2192" s="58" t="str">
        <f t="shared" si="251"/>
        <v>Roets</v>
      </c>
      <c r="G2192" s="58" t="str">
        <f t="shared" si="252"/>
        <v>Men Veteran</v>
      </c>
      <c r="H2192" s="58" t="str">
        <f t="shared" si="253"/>
        <v>Atlantic Angling Club</v>
      </c>
      <c r="I2192" s="92"/>
      <c r="J2192" s="92" t="s">
        <v>1355</v>
      </c>
      <c r="K2192" s="92">
        <v>117</v>
      </c>
      <c r="L2192" s="91">
        <f t="shared" si="254"/>
        <v>7.4</v>
      </c>
      <c r="M2192" s="91">
        <f t="shared" si="255"/>
        <v>7.4</v>
      </c>
    </row>
    <row r="2193" spans="1:13" x14ac:dyDescent="0.25">
      <c r="A2193" s="333" t="str">
        <f t="shared" si="247"/>
        <v>2022-IC-L1</v>
      </c>
      <c r="B2193" s="332">
        <f t="shared" si="248"/>
        <v>44618</v>
      </c>
      <c r="C2193" s="333" t="str">
        <f t="shared" si="249"/>
        <v>Zone 3 - Mile68</v>
      </c>
      <c r="D2193" s="92" t="s">
        <v>645</v>
      </c>
      <c r="E2193" s="58" t="str">
        <f t="shared" si="250"/>
        <v>Hennie</v>
      </c>
      <c r="F2193" s="58" t="str">
        <f t="shared" si="251"/>
        <v>Roets</v>
      </c>
      <c r="G2193" s="58" t="str">
        <f t="shared" si="252"/>
        <v>Men Veteran</v>
      </c>
      <c r="H2193" s="58" t="str">
        <f t="shared" si="253"/>
        <v>Atlantic Angling Club</v>
      </c>
      <c r="I2193" s="92"/>
      <c r="J2193" s="92" t="s">
        <v>1355</v>
      </c>
      <c r="K2193" s="92">
        <v>125</v>
      </c>
      <c r="L2193" s="91">
        <f t="shared" si="254"/>
        <v>9.3000000000000007</v>
      </c>
      <c r="M2193" s="91">
        <f t="shared" si="255"/>
        <v>9.3000000000000007</v>
      </c>
    </row>
    <row r="2194" spans="1:13" x14ac:dyDescent="0.25">
      <c r="A2194" s="333" t="str">
        <f t="shared" si="247"/>
        <v>2022-IC-L1</v>
      </c>
      <c r="B2194" s="332">
        <f t="shared" si="248"/>
        <v>44618</v>
      </c>
      <c r="C2194" s="333" t="str">
        <f t="shared" si="249"/>
        <v>Zone 3 - Mile68</v>
      </c>
      <c r="D2194" s="92" t="s">
        <v>1516</v>
      </c>
      <c r="E2194" s="58" t="str">
        <f t="shared" si="250"/>
        <v>Kay</v>
      </c>
      <c r="F2194" s="58" t="str">
        <f t="shared" si="251"/>
        <v>Bachran</v>
      </c>
      <c r="G2194" s="58" t="str">
        <f t="shared" si="252"/>
        <v>Men U/21</v>
      </c>
      <c r="H2194" s="58" t="str">
        <f t="shared" si="253"/>
        <v>Atlantic Angling Club</v>
      </c>
      <c r="I2194" s="92"/>
      <c r="J2194" s="92"/>
      <c r="K2194" s="92"/>
      <c r="L2194" s="91" t="str">
        <f t="shared" si="254"/>
        <v/>
      </c>
      <c r="M2194" s="91" t="str">
        <f t="shared" si="255"/>
        <v/>
      </c>
    </row>
    <row r="2195" spans="1:13" x14ac:dyDescent="0.25">
      <c r="A2195" s="333" t="str">
        <f t="shared" si="247"/>
        <v>2022-IC-L1</v>
      </c>
      <c r="B2195" s="332">
        <f t="shared" si="248"/>
        <v>44618</v>
      </c>
      <c r="C2195" s="333" t="str">
        <f t="shared" si="249"/>
        <v>Zone 3 - Mile68</v>
      </c>
      <c r="D2195" s="92" t="s">
        <v>959</v>
      </c>
      <c r="E2195" s="58" t="str">
        <f t="shared" si="250"/>
        <v>Andries</v>
      </c>
      <c r="F2195" s="58" t="str">
        <f t="shared" si="251"/>
        <v>Burger</v>
      </c>
      <c r="G2195" s="58" t="str">
        <f t="shared" si="252"/>
        <v>Men Master</v>
      </c>
      <c r="H2195" s="58" t="str">
        <f t="shared" si="253"/>
        <v>Atlantic Angling Club</v>
      </c>
      <c r="I2195" s="92"/>
      <c r="J2195" s="92" t="s">
        <v>1355</v>
      </c>
      <c r="K2195" s="92">
        <v>122</v>
      </c>
      <c r="L2195" s="91">
        <f t="shared" si="254"/>
        <v>8.6</v>
      </c>
      <c r="M2195" s="91">
        <f t="shared" si="255"/>
        <v>8.6</v>
      </c>
    </row>
    <row r="2196" spans="1:13" x14ac:dyDescent="0.25">
      <c r="A2196" s="333" t="str">
        <f t="shared" si="247"/>
        <v>2022-IC-L1</v>
      </c>
      <c r="B2196" s="332">
        <f t="shared" si="248"/>
        <v>44618</v>
      </c>
      <c r="C2196" s="333" t="str">
        <f t="shared" si="249"/>
        <v>Zone 3 - Mile68</v>
      </c>
      <c r="D2196" s="92" t="s">
        <v>959</v>
      </c>
      <c r="E2196" s="58" t="str">
        <f t="shared" si="250"/>
        <v>Andries</v>
      </c>
      <c r="F2196" s="58" t="str">
        <f t="shared" si="251"/>
        <v>Burger</v>
      </c>
      <c r="G2196" s="58" t="str">
        <f t="shared" si="252"/>
        <v>Men Master</v>
      </c>
      <c r="H2196" s="58" t="str">
        <f t="shared" si="253"/>
        <v>Atlantic Angling Club</v>
      </c>
      <c r="I2196" s="92"/>
      <c r="J2196" s="92" t="s">
        <v>1355</v>
      </c>
      <c r="K2196" s="92">
        <v>154</v>
      </c>
      <c r="L2196" s="91">
        <f t="shared" si="254"/>
        <v>19.100000000000001</v>
      </c>
      <c r="M2196" s="91">
        <f t="shared" si="255"/>
        <v>19.100000000000001</v>
      </c>
    </row>
    <row r="2197" spans="1:13" x14ac:dyDescent="0.25">
      <c r="A2197" s="333" t="str">
        <f t="shared" si="247"/>
        <v>2022-IC-L1</v>
      </c>
      <c r="B2197" s="332">
        <f t="shared" si="248"/>
        <v>44618</v>
      </c>
      <c r="C2197" s="333" t="str">
        <f t="shared" si="249"/>
        <v>Zone 3 - Mile68</v>
      </c>
      <c r="D2197" s="92" t="s">
        <v>959</v>
      </c>
      <c r="E2197" s="58" t="str">
        <f t="shared" si="250"/>
        <v>Andries</v>
      </c>
      <c r="F2197" s="58" t="str">
        <f t="shared" si="251"/>
        <v>Burger</v>
      </c>
      <c r="G2197" s="58" t="str">
        <f t="shared" si="252"/>
        <v>Men Master</v>
      </c>
      <c r="H2197" s="58" t="str">
        <f t="shared" si="253"/>
        <v>Atlantic Angling Club</v>
      </c>
      <c r="I2197" s="92"/>
      <c r="J2197" s="92" t="s">
        <v>1355</v>
      </c>
      <c r="K2197" s="92">
        <v>151</v>
      </c>
      <c r="L2197" s="91">
        <f t="shared" si="254"/>
        <v>17.8</v>
      </c>
      <c r="M2197" s="91">
        <f t="shared" si="255"/>
        <v>17.8</v>
      </c>
    </row>
    <row r="2198" spans="1:13" x14ac:dyDescent="0.25">
      <c r="A2198" s="333" t="str">
        <f t="shared" si="247"/>
        <v>2022-IC-L1</v>
      </c>
      <c r="B2198" s="332">
        <f t="shared" si="248"/>
        <v>44618</v>
      </c>
      <c r="C2198" s="333" t="str">
        <f t="shared" si="249"/>
        <v>Zone 3 - Mile68</v>
      </c>
      <c r="D2198" s="92" t="s">
        <v>1652</v>
      </c>
      <c r="E2198" s="58" t="str">
        <f t="shared" si="250"/>
        <v>Sven</v>
      </c>
      <c r="F2198" s="58" t="str">
        <f t="shared" si="251"/>
        <v>Welzig</v>
      </c>
      <c r="G2198" s="58" t="str">
        <f t="shared" si="252"/>
        <v>Men U/21</v>
      </c>
      <c r="H2198" s="58" t="str">
        <f t="shared" si="253"/>
        <v>Atlantic Angling Club</v>
      </c>
      <c r="I2198" s="92"/>
      <c r="J2198" s="92" t="s">
        <v>1355</v>
      </c>
      <c r="K2198" s="92">
        <v>160</v>
      </c>
      <c r="L2198" s="91">
        <f t="shared" si="254"/>
        <v>21.7</v>
      </c>
      <c r="M2198" s="91">
        <f t="shared" si="255"/>
        <v>21.7</v>
      </c>
    </row>
    <row r="2199" spans="1:13" x14ac:dyDescent="0.25">
      <c r="A2199" s="333" t="str">
        <f t="shared" si="247"/>
        <v>2022-IC-L1</v>
      </c>
      <c r="B2199" s="332">
        <f t="shared" si="248"/>
        <v>44618</v>
      </c>
      <c r="C2199" s="333" t="str">
        <f t="shared" si="249"/>
        <v>Zone 3 - Mile68</v>
      </c>
      <c r="D2199" s="92" t="s">
        <v>1652</v>
      </c>
      <c r="E2199" s="58" t="str">
        <f t="shared" si="250"/>
        <v>Sven</v>
      </c>
      <c r="F2199" s="58" t="str">
        <f t="shared" si="251"/>
        <v>Welzig</v>
      </c>
      <c r="G2199" s="58" t="str">
        <f t="shared" si="252"/>
        <v>Men U/21</v>
      </c>
      <c r="H2199" s="58" t="str">
        <f t="shared" si="253"/>
        <v>Atlantic Angling Club</v>
      </c>
      <c r="I2199" s="92"/>
      <c r="J2199" s="92" t="s">
        <v>1355</v>
      </c>
      <c r="K2199" s="92">
        <v>155</v>
      </c>
      <c r="L2199" s="91">
        <f t="shared" si="254"/>
        <v>19.5</v>
      </c>
      <c r="M2199" s="91">
        <f t="shared" si="255"/>
        <v>19.5</v>
      </c>
    </row>
    <row r="2200" spans="1:13" x14ac:dyDescent="0.25">
      <c r="A2200" s="333" t="str">
        <f t="shared" si="247"/>
        <v>2022-IC-L1</v>
      </c>
      <c r="B2200" s="332">
        <f t="shared" si="248"/>
        <v>44618</v>
      </c>
      <c r="C2200" s="333" t="str">
        <f t="shared" si="249"/>
        <v>Zone 3 - Mile68</v>
      </c>
      <c r="D2200" s="92" t="s">
        <v>1652</v>
      </c>
      <c r="E2200" s="58" t="str">
        <f t="shared" si="250"/>
        <v>Sven</v>
      </c>
      <c r="F2200" s="58" t="str">
        <f t="shared" si="251"/>
        <v>Welzig</v>
      </c>
      <c r="G2200" s="58" t="str">
        <f t="shared" si="252"/>
        <v>Men U/21</v>
      </c>
      <c r="H2200" s="58" t="str">
        <f t="shared" si="253"/>
        <v>Atlantic Angling Club</v>
      </c>
      <c r="I2200" s="92"/>
      <c r="J2200" s="92" t="s">
        <v>1355</v>
      </c>
      <c r="K2200" s="92">
        <v>121</v>
      </c>
      <c r="L2200" s="91">
        <f t="shared" si="254"/>
        <v>8.3000000000000007</v>
      </c>
      <c r="M2200" s="91">
        <f t="shared" si="255"/>
        <v>8.3000000000000007</v>
      </c>
    </row>
    <row r="2201" spans="1:13" x14ac:dyDescent="0.25">
      <c r="A2201" s="333" t="str">
        <f t="shared" si="247"/>
        <v>2022-IC-L1</v>
      </c>
      <c r="B2201" s="332">
        <f t="shared" si="248"/>
        <v>44618</v>
      </c>
      <c r="C2201" s="333" t="str">
        <f t="shared" si="249"/>
        <v>Zone 3 - Mile68</v>
      </c>
      <c r="D2201" s="92" t="s">
        <v>1652</v>
      </c>
      <c r="E2201" s="58" t="str">
        <f t="shared" si="250"/>
        <v>Sven</v>
      </c>
      <c r="F2201" s="58" t="str">
        <f t="shared" si="251"/>
        <v>Welzig</v>
      </c>
      <c r="G2201" s="58" t="str">
        <f t="shared" si="252"/>
        <v>Men U/21</v>
      </c>
      <c r="H2201" s="58" t="str">
        <f t="shared" si="253"/>
        <v>Atlantic Angling Club</v>
      </c>
      <c r="I2201" s="92"/>
      <c r="J2201" s="92" t="s">
        <v>1355</v>
      </c>
      <c r="K2201" s="92">
        <v>128</v>
      </c>
      <c r="L2201" s="91">
        <f t="shared" si="254"/>
        <v>10.1</v>
      </c>
      <c r="M2201" s="91">
        <f t="shared" si="255"/>
        <v>10.1</v>
      </c>
    </row>
    <row r="2202" spans="1:13" x14ac:dyDescent="0.25">
      <c r="A2202" s="333" t="str">
        <f t="shared" si="247"/>
        <v>2022-IC-L1</v>
      </c>
      <c r="B2202" s="332">
        <f t="shared" si="248"/>
        <v>44618</v>
      </c>
      <c r="C2202" s="333" t="str">
        <f t="shared" si="249"/>
        <v>Zone 3 - Mile68</v>
      </c>
      <c r="D2202" s="92" t="s">
        <v>891</v>
      </c>
      <c r="E2202" s="58" t="str">
        <f t="shared" si="250"/>
        <v>Jan Tommy</v>
      </c>
      <c r="F2202" s="58" t="str">
        <f t="shared" si="251"/>
        <v>Thomson</v>
      </c>
      <c r="G2202" s="58" t="str">
        <f t="shared" si="252"/>
        <v>Men Master</v>
      </c>
      <c r="H2202" s="58" t="str">
        <f t="shared" si="253"/>
        <v>Atlantic Angling Club</v>
      </c>
      <c r="I2202" s="92"/>
      <c r="J2202" s="92" t="s">
        <v>1333</v>
      </c>
      <c r="K2202" s="92">
        <v>63</v>
      </c>
      <c r="L2202" s="91">
        <f t="shared" si="254"/>
        <v>4.5</v>
      </c>
      <c r="M2202" s="91">
        <f t="shared" si="255"/>
        <v>4.5</v>
      </c>
    </row>
    <row r="2203" spans="1:13" x14ac:dyDescent="0.25">
      <c r="A2203" s="333" t="str">
        <f t="shared" si="247"/>
        <v>2022-IC-L1</v>
      </c>
      <c r="B2203" s="332">
        <f t="shared" si="248"/>
        <v>44618</v>
      </c>
      <c r="C2203" s="333" t="str">
        <f t="shared" si="249"/>
        <v>Zone 3 - Mile68</v>
      </c>
      <c r="D2203" s="92" t="s">
        <v>1792</v>
      </c>
      <c r="E2203" s="58" t="str">
        <f t="shared" si="250"/>
        <v>Jacobus</v>
      </c>
      <c r="F2203" s="58" t="str">
        <f t="shared" si="251"/>
        <v>Steyl</v>
      </c>
      <c r="G2203" s="58" t="str">
        <f t="shared" si="252"/>
        <v>Men Grand Masters</v>
      </c>
      <c r="H2203" s="58" t="str">
        <f t="shared" si="253"/>
        <v>Atlantic Angling Club</v>
      </c>
      <c r="I2203" s="92"/>
      <c r="J2203" s="92"/>
      <c r="K2203" s="92"/>
      <c r="L2203" s="91" t="str">
        <f t="shared" si="254"/>
        <v/>
      </c>
      <c r="M2203" s="91" t="str">
        <f t="shared" si="255"/>
        <v/>
      </c>
    </row>
    <row r="2204" spans="1:13" x14ac:dyDescent="0.25">
      <c r="A2204" s="333" t="str">
        <f t="shared" si="247"/>
        <v>2022-IC-L1</v>
      </c>
      <c r="B2204" s="332">
        <f t="shared" si="248"/>
        <v>44618</v>
      </c>
      <c r="C2204" s="333" t="str">
        <f t="shared" si="249"/>
        <v>Zone 3 - Mile68</v>
      </c>
      <c r="D2204" s="92" t="s">
        <v>1302</v>
      </c>
      <c r="E2204" s="58" t="str">
        <f t="shared" si="250"/>
        <v>Ryan</v>
      </c>
      <c r="F2204" s="58" t="str">
        <f t="shared" si="251"/>
        <v>Wolmarans</v>
      </c>
      <c r="G2204" s="58" t="str">
        <f t="shared" si="252"/>
        <v>Men Senior</v>
      </c>
      <c r="H2204" s="58" t="str">
        <f t="shared" si="253"/>
        <v>Atlantic Angling Club</v>
      </c>
      <c r="I2204" s="92"/>
      <c r="J2204" s="92"/>
      <c r="K2204" s="92"/>
      <c r="L2204" s="91" t="str">
        <f t="shared" si="254"/>
        <v/>
      </c>
      <c r="M2204" s="91" t="str">
        <f t="shared" si="255"/>
        <v/>
      </c>
    </row>
    <row r="2205" spans="1:13" x14ac:dyDescent="0.25">
      <c r="A2205" s="333" t="str">
        <f t="shared" si="247"/>
        <v>2022-IC-L1</v>
      </c>
      <c r="B2205" s="332">
        <f t="shared" si="248"/>
        <v>44618</v>
      </c>
      <c r="C2205" s="333" t="str">
        <f t="shared" si="249"/>
        <v>Zone 3 - Mile68</v>
      </c>
      <c r="D2205" s="92" t="s">
        <v>1777</v>
      </c>
      <c r="E2205" s="58" t="str">
        <f t="shared" si="250"/>
        <v>Andy</v>
      </c>
      <c r="F2205" s="58" t="str">
        <f t="shared" si="251"/>
        <v>Welzig</v>
      </c>
      <c r="G2205" s="58" t="str">
        <f t="shared" si="252"/>
        <v>Men Master</v>
      </c>
      <c r="H2205" s="58" t="str">
        <f t="shared" si="253"/>
        <v>Atlantic Angling Club</v>
      </c>
      <c r="I2205" s="92"/>
      <c r="J2205" s="92" t="s">
        <v>1333</v>
      </c>
      <c r="K2205" s="92">
        <v>79</v>
      </c>
      <c r="L2205" s="91">
        <f t="shared" si="254"/>
        <v>9</v>
      </c>
      <c r="M2205" s="91">
        <f t="shared" si="255"/>
        <v>9</v>
      </c>
    </row>
    <row r="2206" spans="1:13" x14ac:dyDescent="0.25">
      <c r="A2206" s="333" t="str">
        <f t="shared" si="247"/>
        <v>2022-IC-L1</v>
      </c>
      <c r="B2206" s="332">
        <f t="shared" si="248"/>
        <v>44618</v>
      </c>
      <c r="C2206" s="333" t="str">
        <f t="shared" si="249"/>
        <v>Zone 3 - Mile68</v>
      </c>
      <c r="D2206" s="92" t="s">
        <v>719</v>
      </c>
      <c r="E2206" s="58" t="str">
        <f t="shared" si="250"/>
        <v>Nadia</v>
      </c>
      <c r="F2206" s="58" t="str">
        <f t="shared" si="251"/>
        <v>Steenkamp</v>
      </c>
      <c r="G2206" s="58" t="str">
        <f t="shared" si="252"/>
        <v>Ladies Veteran</v>
      </c>
      <c r="H2206" s="58" t="str">
        <f t="shared" si="253"/>
        <v>Benguella</v>
      </c>
      <c r="I2206" s="92"/>
      <c r="J2206" s="92" t="s">
        <v>1335</v>
      </c>
      <c r="K2206" s="92">
        <v>61</v>
      </c>
      <c r="L2206" s="91">
        <f t="shared" si="254"/>
        <v>10.199999999999999</v>
      </c>
      <c r="M2206" s="91">
        <f t="shared" si="255"/>
        <v>10.199999999999999</v>
      </c>
    </row>
    <row r="2207" spans="1:13" x14ac:dyDescent="0.25">
      <c r="A2207" s="333" t="str">
        <f t="shared" si="247"/>
        <v>2022-IC-L1</v>
      </c>
      <c r="B2207" s="332">
        <f t="shared" si="248"/>
        <v>44618</v>
      </c>
      <c r="C2207" s="333" t="str">
        <f t="shared" si="249"/>
        <v>Zone 3 - Mile68</v>
      </c>
      <c r="D2207" s="92" t="s">
        <v>715</v>
      </c>
      <c r="E2207" s="58" t="str">
        <f t="shared" si="250"/>
        <v>Loandro</v>
      </c>
      <c r="F2207" s="58" t="str">
        <f t="shared" si="251"/>
        <v>Steenkamp</v>
      </c>
      <c r="G2207" s="58" t="str">
        <f t="shared" si="252"/>
        <v>Men Master</v>
      </c>
      <c r="H2207" s="58" t="str">
        <f t="shared" si="253"/>
        <v>Benguella</v>
      </c>
      <c r="I2207" s="92"/>
      <c r="J2207" s="92" t="s">
        <v>1355</v>
      </c>
      <c r="K2207" s="92">
        <v>122</v>
      </c>
      <c r="L2207" s="91">
        <f t="shared" si="254"/>
        <v>8.6</v>
      </c>
      <c r="M2207" s="91">
        <f t="shared" si="255"/>
        <v>8.6</v>
      </c>
    </row>
    <row r="2208" spans="1:13" x14ac:dyDescent="0.25">
      <c r="A2208" s="333" t="str">
        <f t="shared" si="247"/>
        <v>2022-IC-L1</v>
      </c>
      <c r="B2208" s="332">
        <f t="shared" si="248"/>
        <v>44618</v>
      </c>
      <c r="C2208" s="333" t="str">
        <f t="shared" si="249"/>
        <v>Zone 3 - Mile68</v>
      </c>
      <c r="D2208" s="92" t="s">
        <v>1817</v>
      </c>
      <c r="E2208" s="58" t="str">
        <f t="shared" si="250"/>
        <v>Adrian</v>
      </c>
      <c r="F2208" s="58" t="str">
        <f t="shared" si="251"/>
        <v>Steenkamp</v>
      </c>
      <c r="G2208" s="58" t="str">
        <f t="shared" si="252"/>
        <v>Men U/21</v>
      </c>
      <c r="H2208" s="58" t="str">
        <f t="shared" si="253"/>
        <v>Benguella</v>
      </c>
      <c r="I2208" s="92"/>
      <c r="J2208" s="92" t="s">
        <v>1355</v>
      </c>
      <c r="K2208" s="92">
        <v>136</v>
      </c>
      <c r="L2208" s="91">
        <f t="shared" si="254"/>
        <v>12.4</v>
      </c>
      <c r="M2208" s="91">
        <f t="shared" si="255"/>
        <v>12.4</v>
      </c>
    </row>
    <row r="2209" spans="1:13" x14ac:dyDescent="0.25">
      <c r="A2209" s="333" t="str">
        <f t="shared" si="247"/>
        <v>2022-IC-L1</v>
      </c>
      <c r="B2209" s="332">
        <f t="shared" si="248"/>
        <v>44618</v>
      </c>
      <c r="C2209" s="333" t="str">
        <f t="shared" si="249"/>
        <v>Zone 3 - Mile68</v>
      </c>
      <c r="D2209" s="92" t="s">
        <v>1817</v>
      </c>
      <c r="E2209" s="58" t="str">
        <f t="shared" si="250"/>
        <v>Adrian</v>
      </c>
      <c r="F2209" s="58" t="str">
        <f t="shared" si="251"/>
        <v>Steenkamp</v>
      </c>
      <c r="G2209" s="58" t="str">
        <f t="shared" si="252"/>
        <v>Men U/21</v>
      </c>
      <c r="H2209" s="58" t="str">
        <f t="shared" si="253"/>
        <v>Benguella</v>
      </c>
      <c r="I2209" s="92"/>
      <c r="J2209" s="92" t="s">
        <v>1355</v>
      </c>
      <c r="K2209" s="92">
        <v>111</v>
      </c>
      <c r="L2209" s="91">
        <f t="shared" si="254"/>
        <v>6.2</v>
      </c>
      <c r="M2209" s="91">
        <f t="shared" si="255"/>
        <v>6.2</v>
      </c>
    </row>
    <row r="2210" spans="1:13" x14ac:dyDescent="0.25">
      <c r="A2210" s="333" t="str">
        <f t="shared" si="247"/>
        <v>2022-IC-L1</v>
      </c>
      <c r="B2210" s="332">
        <f t="shared" si="248"/>
        <v>44618</v>
      </c>
      <c r="C2210" s="333" t="str">
        <f t="shared" si="249"/>
        <v>Zone 3 - Mile68</v>
      </c>
      <c r="D2210" s="92" t="s">
        <v>613</v>
      </c>
      <c r="E2210" s="58" t="str">
        <f t="shared" si="250"/>
        <v>Shaun</v>
      </c>
      <c r="F2210" s="58" t="str">
        <f t="shared" si="251"/>
        <v>Bothma</v>
      </c>
      <c r="G2210" s="58" t="str">
        <f t="shared" si="252"/>
        <v>Men Veteran</v>
      </c>
      <c r="H2210" s="58" t="str">
        <f t="shared" si="253"/>
        <v>Benguella</v>
      </c>
      <c r="I2210" s="92"/>
      <c r="J2210" s="92" t="s">
        <v>1355</v>
      </c>
      <c r="K2210" s="92">
        <v>130</v>
      </c>
      <c r="L2210" s="91">
        <f t="shared" si="254"/>
        <v>10.7</v>
      </c>
      <c r="M2210" s="91">
        <f t="shared" si="255"/>
        <v>10.7</v>
      </c>
    </row>
    <row r="2211" spans="1:13" x14ac:dyDescent="0.25">
      <c r="A2211" s="333" t="str">
        <f t="shared" si="247"/>
        <v>2022-IC-L1</v>
      </c>
      <c r="B2211" s="332">
        <f t="shared" si="248"/>
        <v>44618</v>
      </c>
      <c r="C2211" s="333" t="str">
        <f t="shared" si="249"/>
        <v>Zone 3 - Mile68</v>
      </c>
      <c r="D2211" s="92" t="s">
        <v>716</v>
      </c>
      <c r="E2211" s="58" t="str">
        <f t="shared" si="250"/>
        <v>Paul</v>
      </c>
      <c r="F2211" s="58" t="str">
        <f t="shared" si="251"/>
        <v>Smit</v>
      </c>
      <c r="G2211" s="58" t="str">
        <f t="shared" si="252"/>
        <v>Men Grand Masters</v>
      </c>
      <c r="H2211" s="58" t="str">
        <f t="shared" si="253"/>
        <v>Benguella</v>
      </c>
      <c r="I2211" s="92" t="s">
        <v>19</v>
      </c>
      <c r="J2211" s="92"/>
      <c r="K2211" s="92">
        <v>44</v>
      </c>
      <c r="L2211" s="91">
        <f t="shared" si="254"/>
        <v>0.9</v>
      </c>
      <c r="M2211" s="91">
        <f t="shared" si="255"/>
        <v>0.9</v>
      </c>
    </row>
    <row r="2212" spans="1:13" x14ac:dyDescent="0.25">
      <c r="A2212" s="333" t="str">
        <f t="shared" si="247"/>
        <v>2022-IC-L1</v>
      </c>
      <c r="B2212" s="332">
        <f t="shared" si="248"/>
        <v>44618</v>
      </c>
      <c r="C2212" s="333" t="str">
        <f t="shared" si="249"/>
        <v>Zone 3 - Mile68</v>
      </c>
      <c r="D2212" s="92" t="s">
        <v>530</v>
      </c>
      <c r="E2212" s="58" t="str">
        <f t="shared" si="250"/>
        <v>Etienne</v>
      </c>
      <c r="F2212" s="58" t="str">
        <f t="shared" si="251"/>
        <v>Stipp</v>
      </c>
      <c r="G2212" s="58" t="str">
        <f t="shared" si="252"/>
        <v>Men Master</v>
      </c>
      <c r="H2212" s="58" t="str">
        <f t="shared" si="253"/>
        <v>Benguella</v>
      </c>
      <c r="I2212" s="92"/>
      <c r="J2212" s="92" t="s">
        <v>1355</v>
      </c>
      <c r="K2212" s="92">
        <v>74</v>
      </c>
      <c r="L2212" s="91">
        <f t="shared" si="254"/>
        <v>1.5</v>
      </c>
      <c r="M2212" s="91">
        <f t="shared" si="255"/>
        <v>1.5</v>
      </c>
    </row>
    <row r="2213" spans="1:13" x14ac:dyDescent="0.25">
      <c r="A2213" s="333" t="str">
        <f t="shared" si="247"/>
        <v>2022-IC-L1</v>
      </c>
      <c r="B2213" s="332">
        <f t="shared" si="248"/>
        <v>44618</v>
      </c>
      <c r="C2213" s="333" t="str">
        <f t="shared" si="249"/>
        <v>Zone 3 - Mile68</v>
      </c>
      <c r="D2213" s="92" t="s">
        <v>823</v>
      </c>
      <c r="E2213" s="58" t="str">
        <f t="shared" si="250"/>
        <v>George</v>
      </c>
      <c r="F2213" s="58" t="str">
        <f t="shared" si="251"/>
        <v>Cowley</v>
      </c>
      <c r="G2213" s="58" t="str">
        <f t="shared" si="252"/>
        <v>Men Veteran</v>
      </c>
      <c r="H2213" s="58" t="str">
        <f t="shared" si="253"/>
        <v>Benguella</v>
      </c>
      <c r="I2213" s="92" t="s">
        <v>19</v>
      </c>
      <c r="J2213" s="92"/>
      <c r="K2213" s="92">
        <v>43</v>
      </c>
      <c r="L2213" s="91">
        <f t="shared" si="254"/>
        <v>0.8</v>
      </c>
      <c r="M2213" s="91">
        <f t="shared" si="255"/>
        <v>0.8</v>
      </c>
    </row>
    <row r="2214" spans="1:13" x14ac:dyDescent="0.25">
      <c r="A2214" s="333" t="str">
        <f t="shared" si="247"/>
        <v>2022-IC-L1</v>
      </c>
      <c r="B2214" s="332">
        <f t="shared" si="248"/>
        <v>44618</v>
      </c>
      <c r="C2214" s="333" t="str">
        <f t="shared" si="249"/>
        <v>Zone 3 - Mile68</v>
      </c>
      <c r="D2214" s="92" t="s">
        <v>562</v>
      </c>
      <c r="E2214" s="58" t="str">
        <f t="shared" si="250"/>
        <v>Piet</v>
      </c>
      <c r="F2214" s="58" t="str">
        <f t="shared" si="251"/>
        <v>Weitz</v>
      </c>
      <c r="G2214" s="58" t="str">
        <f t="shared" si="252"/>
        <v>Men Grand Masters</v>
      </c>
      <c r="H2214" s="58" t="str">
        <f t="shared" si="253"/>
        <v>Benguella</v>
      </c>
      <c r="I2214" s="92"/>
      <c r="J2214" s="92" t="s">
        <v>1355</v>
      </c>
      <c r="K2214" s="92">
        <v>122</v>
      </c>
      <c r="L2214" s="91">
        <f t="shared" si="254"/>
        <v>8.6</v>
      </c>
      <c r="M2214" s="91">
        <f t="shared" si="255"/>
        <v>8.6</v>
      </c>
    </row>
    <row r="2215" spans="1:13" x14ac:dyDescent="0.25">
      <c r="A2215" s="333" t="str">
        <f t="shared" si="247"/>
        <v>2022-IC-L1</v>
      </c>
      <c r="B2215" s="332">
        <f t="shared" si="248"/>
        <v>44618</v>
      </c>
      <c r="C2215" s="333" t="str">
        <f t="shared" si="249"/>
        <v>Zone 3 - Mile68</v>
      </c>
      <c r="D2215" s="92" t="s">
        <v>621</v>
      </c>
      <c r="E2215" s="58" t="str">
        <f t="shared" si="250"/>
        <v>Lezelle</v>
      </c>
      <c r="F2215" s="58" t="str">
        <f t="shared" si="251"/>
        <v xml:space="preserve">Smit </v>
      </c>
      <c r="G2215" s="58" t="str">
        <f t="shared" si="252"/>
        <v>Ladies Veteran</v>
      </c>
      <c r="H2215" s="58" t="str">
        <f t="shared" si="253"/>
        <v>Benguella</v>
      </c>
      <c r="I2215" s="92" t="s">
        <v>19</v>
      </c>
      <c r="J2215" s="92"/>
      <c r="K2215" s="92">
        <v>40</v>
      </c>
      <c r="L2215" s="91">
        <f t="shared" si="254"/>
        <v>0.7</v>
      </c>
      <c r="M2215" s="91">
        <f t="shared" si="255"/>
        <v>0.7</v>
      </c>
    </row>
    <row r="2216" spans="1:13" x14ac:dyDescent="0.25">
      <c r="A2216" s="333" t="str">
        <f t="shared" si="247"/>
        <v>2022-IC-L1</v>
      </c>
      <c r="B2216" s="332">
        <f t="shared" si="248"/>
        <v>44618</v>
      </c>
      <c r="C2216" s="333" t="str">
        <f t="shared" si="249"/>
        <v>Zone 3 - Mile68</v>
      </c>
      <c r="D2216" s="92" t="s">
        <v>1095</v>
      </c>
      <c r="E2216" s="58" t="str">
        <f t="shared" si="250"/>
        <v>Harald</v>
      </c>
      <c r="F2216" s="58" t="str">
        <f t="shared" si="251"/>
        <v>Piek</v>
      </c>
      <c r="G2216" s="58" t="str">
        <f t="shared" si="252"/>
        <v>Men Veteran</v>
      </c>
      <c r="H2216" s="58" t="str">
        <f t="shared" si="253"/>
        <v>Benguella</v>
      </c>
      <c r="I2216" s="92"/>
      <c r="J2216" s="92" t="s">
        <v>1356</v>
      </c>
      <c r="K2216" s="92">
        <v>77</v>
      </c>
      <c r="L2216" s="91">
        <f t="shared" si="254"/>
        <v>1.5</v>
      </c>
      <c r="M2216" s="91">
        <f t="shared" si="255"/>
        <v>1.5</v>
      </c>
    </row>
    <row r="2217" spans="1:13" x14ac:dyDescent="0.25">
      <c r="A2217" s="333" t="str">
        <f t="shared" si="247"/>
        <v>2022-IC-L1</v>
      </c>
      <c r="B2217" s="332">
        <f t="shared" si="248"/>
        <v>44618</v>
      </c>
      <c r="C2217" s="333" t="str">
        <f t="shared" si="249"/>
        <v>Zone 3 - Mile68</v>
      </c>
      <c r="D2217" s="92" t="s">
        <v>1793</v>
      </c>
      <c r="E2217" s="58" t="str">
        <f t="shared" si="250"/>
        <v>Hendrik JNR</v>
      </c>
      <c r="F2217" s="58" t="str">
        <f t="shared" si="251"/>
        <v>Cloete</v>
      </c>
      <c r="G2217" s="58" t="str">
        <f t="shared" si="252"/>
        <v>Men Senior</v>
      </c>
      <c r="H2217" s="58" t="str">
        <f t="shared" si="253"/>
        <v>Benguella</v>
      </c>
      <c r="I2217" s="92"/>
      <c r="J2217" s="92" t="s">
        <v>20</v>
      </c>
      <c r="K2217" s="92">
        <v>67</v>
      </c>
      <c r="L2217" s="91">
        <f t="shared" si="254"/>
        <v>1.1000000000000001</v>
      </c>
      <c r="M2217" s="91">
        <f t="shared" si="255"/>
        <v>1.1000000000000001</v>
      </c>
    </row>
    <row r="2218" spans="1:13" x14ac:dyDescent="0.25">
      <c r="A2218" s="333" t="str">
        <f t="shared" si="247"/>
        <v>2022-IC-L1</v>
      </c>
      <c r="B2218" s="332">
        <f t="shared" si="248"/>
        <v>44618</v>
      </c>
      <c r="C2218" s="333" t="str">
        <f t="shared" si="249"/>
        <v>Zone 3 - Mile68</v>
      </c>
      <c r="D2218" s="92" t="s">
        <v>1793</v>
      </c>
      <c r="E2218" s="58" t="str">
        <f t="shared" si="250"/>
        <v>Hendrik JNR</v>
      </c>
      <c r="F2218" s="58" t="str">
        <f t="shared" si="251"/>
        <v>Cloete</v>
      </c>
      <c r="G2218" s="58" t="str">
        <f t="shared" si="252"/>
        <v>Men Senior</v>
      </c>
      <c r="H2218" s="58" t="str">
        <f t="shared" si="253"/>
        <v>Benguella</v>
      </c>
      <c r="I2218" s="92"/>
      <c r="J2218" s="92" t="s">
        <v>20</v>
      </c>
      <c r="K2218" s="92">
        <v>82</v>
      </c>
      <c r="L2218" s="91">
        <f t="shared" si="254"/>
        <v>2</v>
      </c>
      <c r="M2218" s="91">
        <f t="shared" si="255"/>
        <v>2</v>
      </c>
    </row>
    <row r="2219" spans="1:13" x14ac:dyDescent="0.25">
      <c r="A2219" s="333" t="str">
        <f t="shared" si="247"/>
        <v>2022-IC-L1</v>
      </c>
      <c r="B2219" s="332">
        <f t="shared" si="248"/>
        <v>44618</v>
      </c>
      <c r="C2219" s="333" t="str">
        <f t="shared" si="249"/>
        <v>Zone 3 - Mile68</v>
      </c>
      <c r="D2219" s="92" t="s">
        <v>1492</v>
      </c>
      <c r="E2219" s="58" t="str">
        <f t="shared" si="250"/>
        <v>Stanley</v>
      </c>
      <c r="F2219" s="58" t="str">
        <f t="shared" si="251"/>
        <v>Van Zyl</v>
      </c>
      <c r="G2219" s="58" t="str">
        <f t="shared" si="252"/>
        <v>Men Grand Masters</v>
      </c>
      <c r="H2219" s="58" t="str">
        <f t="shared" si="253"/>
        <v>Benguella</v>
      </c>
      <c r="I2219" s="92" t="s">
        <v>19</v>
      </c>
      <c r="J2219" s="92"/>
      <c r="K2219" s="92">
        <v>45</v>
      </c>
      <c r="L2219" s="91">
        <f t="shared" si="254"/>
        <v>0.9</v>
      </c>
      <c r="M2219" s="91">
        <f t="shared" si="255"/>
        <v>0.9</v>
      </c>
    </row>
    <row r="2220" spans="1:13" x14ac:dyDescent="0.25">
      <c r="A2220" s="333" t="str">
        <f t="shared" si="247"/>
        <v>2022-IC-L1</v>
      </c>
      <c r="B2220" s="332">
        <f t="shared" si="248"/>
        <v>44618</v>
      </c>
      <c r="C2220" s="333" t="str">
        <f t="shared" si="249"/>
        <v>Zone 3 - Mile68</v>
      </c>
      <c r="D2220" s="92" t="s">
        <v>1492</v>
      </c>
      <c r="E2220" s="58" t="str">
        <f t="shared" si="250"/>
        <v>Stanley</v>
      </c>
      <c r="F2220" s="58" t="str">
        <f t="shared" si="251"/>
        <v>Van Zyl</v>
      </c>
      <c r="G2220" s="58" t="str">
        <f t="shared" si="252"/>
        <v>Men Grand Masters</v>
      </c>
      <c r="H2220" s="58" t="str">
        <f t="shared" si="253"/>
        <v>Benguella</v>
      </c>
      <c r="I2220" s="92" t="s">
        <v>19</v>
      </c>
      <c r="J2220" s="92"/>
      <c r="K2220" s="92">
        <v>43</v>
      </c>
      <c r="L2220" s="91">
        <f t="shared" si="254"/>
        <v>0.8</v>
      </c>
      <c r="M2220" s="91">
        <f t="shared" si="255"/>
        <v>0.8</v>
      </c>
    </row>
    <row r="2221" spans="1:13" x14ac:dyDescent="0.25">
      <c r="A2221" s="333" t="str">
        <f t="shared" ref="A2221:A2284" si="256">IF(D2221="","",A2220)</f>
        <v>2022-IC-L1</v>
      </c>
      <c r="B2221" s="332">
        <f t="shared" ref="B2221:B2284" si="257">IF(D2221="","",B2220)</f>
        <v>44618</v>
      </c>
      <c r="C2221" s="333" t="str">
        <f t="shared" ref="C2221:C2284" si="258">IF(D2221="","",C2220)</f>
        <v>Zone 3 - Mile68</v>
      </c>
      <c r="D2221" s="92" t="s">
        <v>1492</v>
      </c>
      <c r="E2221" s="58" t="str">
        <f t="shared" ref="E2221:E2284" si="259">IF(D2221="","",VLOOKUP(D2221,Master,3,FALSE))</f>
        <v>Stanley</v>
      </c>
      <c r="F2221" s="58" t="str">
        <f t="shared" ref="F2221:F2284" si="260">IF(D2221="","",VLOOKUP(D2221,Master,4,FALSE))</f>
        <v>Van Zyl</v>
      </c>
      <c r="G2221" s="58" t="str">
        <f t="shared" ref="G2221:G2284" si="261">IF(D2221="","",VLOOKUP(D2221,Master,5,FALSE))</f>
        <v>Men Grand Masters</v>
      </c>
      <c r="H2221" s="58" t="str">
        <f t="shared" ref="H2221:H2284" si="262">IF(D2221="","",VLOOKUP(D2221,Master,2,FALSE))</f>
        <v>Benguella</v>
      </c>
      <c r="I2221" s="92" t="s">
        <v>19</v>
      </c>
      <c r="J2221" s="92"/>
      <c r="K2221" s="92">
        <v>52</v>
      </c>
      <c r="L2221" s="91">
        <f t="shared" si="254"/>
        <v>1.4</v>
      </c>
      <c r="M2221" s="91">
        <f t="shared" si="255"/>
        <v>1.4</v>
      </c>
    </row>
    <row r="2222" spans="1:13" x14ac:dyDescent="0.25">
      <c r="A2222" s="333" t="str">
        <f t="shared" si="256"/>
        <v>2022-IC-L1</v>
      </c>
      <c r="B2222" s="332">
        <f t="shared" si="257"/>
        <v>44618</v>
      </c>
      <c r="C2222" s="333" t="str">
        <f t="shared" si="258"/>
        <v>Zone 3 - Mile68</v>
      </c>
      <c r="D2222" s="92" t="s">
        <v>1492</v>
      </c>
      <c r="E2222" s="58" t="str">
        <f t="shared" si="259"/>
        <v>Stanley</v>
      </c>
      <c r="F2222" s="58" t="str">
        <f t="shared" si="260"/>
        <v>Van Zyl</v>
      </c>
      <c r="G2222" s="58" t="str">
        <f t="shared" si="261"/>
        <v>Men Grand Masters</v>
      </c>
      <c r="H2222" s="58" t="str">
        <f t="shared" si="262"/>
        <v>Benguella</v>
      </c>
      <c r="I2222" s="92" t="s">
        <v>19</v>
      </c>
      <c r="J2222" s="92"/>
      <c r="K2222" s="92">
        <v>43</v>
      </c>
      <c r="L2222" s="91">
        <f t="shared" si="254"/>
        <v>0.8</v>
      </c>
      <c r="M2222" s="91">
        <f t="shared" si="255"/>
        <v>0.8</v>
      </c>
    </row>
    <row r="2223" spans="1:13" x14ac:dyDescent="0.25">
      <c r="A2223" s="333" t="str">
        <f t="shared" si="256"/>
        <v>2022-IC-L1</v>
      </c>
      <c r="B2223" s="332">
        <f t="shared" si="257"/>
        <v>44618</v>
      </c>
      <c r="C2223" s="333" t="str">
        <f t="shared" si="258"/>
        <v>Zone 3 - Mile68</v>
      </c>
      <c r="D2223" s="92" t="s">
        <v>1492</v>
      </c>
      <c r="E2223" s="58" t="str">
        <f t="shared" si="259"/>
        <v>Stanley</v>
      </c>
      <c r="F2223" s="58" t="str">
        <f t="shared" si="260"/>
        <v>Van Zyl</v>
      </c>
      <c r="G2223" s="58" t="str">
        <f t="shared" si="261"/>
        <v>Men Grand Masters</v>
      </c>
      <c r="H2223" s="58" t="str">
        <f t="shared" si="262"/>
        <v>Benguella</v>
      </c>
      <c r="I2223" s="92" t="s">
        <v>19</v>
      </c>
      <c r="J2223" s="92"/>
      <c r="K2223" s="92">
        <v>45</v>
      </c>
      <c r="L2223" s="91">
        <f t="shared" si="254"/>
        <v>0.9</v>
      </c>
      <c r="M2223" s="91">
        <f t="shared" si="255"/>
        <v>0.9</v>
      </c>
    </row>
    <row r="2224" spans="1:13" x14ac:dyDescent="0.25">
      <c r="A2224" s="333" t="str">
        <f t="shared" si="256"/>
        <v>2022-IC-L1</v>
      </c>
      <c r="B2224" s="332">
        <f t="shared" si="257"/>
        <v>44618</v>
      </c>
      <c r="C2224" s="333" t="str">
        <f t="shared" si="258"/>
        <v>Zone 3 - Mile68</v>
      </c>
      <c r="D2224" s="92" t="s">
        <v>1492</v>
      </c>
      <c r="E2224" s="58" t="str">
        <f t="shared" si="259"/>
        <v>Stanley</v>
      </c>
      <c r="F2224" s="58" t="str">
        <f t="shared" si="260"/>
        <v>Van Zyl</v>
      </c>
      <c r="G2224" s="58" t="str">
        <f t="shared" si="261"/>
        <v>Men Grand Masters</v>
      </c>
      <c r="H2224" s="58" t="str">
        <f t="shared" si="262"/>
        <v>Benguella</v>
      </c>
      <c r="I2224" s="92" t="s">
        <v>19</v>
      </c>
      <c r="J2224" s="92"/>
      <c r="K2224" s="92">
        <v>40</v>
      </c>
      <c r="L2224" s="91">
        <f t="shared" si="254"/>
        <v>0.7</v>
      </c>
      <c r="M2224" s="91">
        <f t="shared" si="255"/>
        <v>0.7</v>
      </c>
    </row>
    <row r="2225" spans="1:13" x14ac:dyDescent="0.25">
      <c r="A2225" s="333" t="str">
        <f t="shared" si="256"/>
        <v>2022-IC-L1</v>
      </c>
      <c r="B2225" s="332">
        <f t="shared" si="257"/>
        <v>44618</v>
      </c>
      <c r="C2225" s="333" t="str">
        <f t="shared" si="258"/>
        <v>Zone 3 - Mile68</v>
      </c>
      <c r="D2225" s="92" t="s">
        <v>1492</v>
      </c>
      <c r="E2225" s="58" t="str">
        <f t="shared" si="259"/>
        <v>Stanley</v>
      </c>
      <c r="F2225" s="58" t="str">
        <f t="shared" si="260"/>
        <v>Van Zyl</v>
      </c>
      <c r="G2225" s="58" t="str">
        <f t="shared" si="261"/>
        <v>Men Grand Masters</v>
      </c>
      <c r="H2225" s="58" t="str">
        <f t="shared" si="262"/>
        <v>Benguella</v>
      </c>
      <c r="I2225" s="92" t="s">
        <v>7</v>
      </c>
      <c r="J2225" s="92"/>
      <c r="K2225" s="92">
        <v>38</v>
      </c>
      <c r="L2225" s="91">
        <f t="shared" ref="L2225:L2288" si="263">IF(K2225="","",IF(I2225="",ROUND(HLOOKUP(J2225,kgList,K2225,FALSE),1),ROUND(HLOOKUP(I2225,kgList,K2225,FALSE),1)))</f>
        <v>1.7</v>
      </c>
      <c r="M2225" s="91">
        <f t="shared" ref="M2225:M2288" si="264">IF(L2225="","",IF(COUNTA(I2225:J2225)&gt;1,"Edible or Inedible",IF(COUNTA(I2225)=1,L2225*1,IF(COUNTA(J2225)=1,L2225*1,"ERROR"))))</f>
        <v>1.7</v>
      </c>
    </row>
    <row r="2226" spans="1:13" x14ac:dyDescent="0.25">
      <c r="A2226" s="333" t="str">
        <f t="shared" si="256"/>
        <v>2022-IC-L1</v>
      </c>
      <c r="B2226" s="332">
        <f t="shared" si="257"/>
        <v>44618</v>
      </c>
      <c r="C2226" s="333" t="str">
        <f t="shared" si="258"/>
        <v>Zone 3 - Mile68</v>
      </c>
      <c r="D2226" s="92" t="s">
        <v>730</v>
      </c>
      <c r="E2226" s="58" t="str">
        <f t="shared" si="259"/>
        <v>Bennie</v>
      </c>
      <c r="F2226" s="58" t="str">
        <f t="shared" si="260"/>
        <v>Gabrielsen</v>
      </c>
      <c r="G2226" s="58" t="str">
        <f t="shared" si="261"/>
        <v>Men Senior</v>
      </c>
      <c r="H2226" s="58" t="str">
        <f t="shared" si="262"/>
        <v>xBenguella</v>
      </c>
      <c r="I2226" s="92"/>
      <c r="J2226" s="92"/>
      <c r="K2226" s="92"/>
      <c r="L2226" s="91" t="str">
        <f t="shared" si="263"/>
        <v/>
      </c>
      <c r="M2226" s="91" t="str">
        <f t="shared" si="264"/>
        <v/>
      </c>
    </row>
    <row r="2227" spans="1:13" x14ac:dyDescent="0.25">
      <c r="A2227" s="333" t="str">
        <f t="shared" si="256"/>
        <v>2022-IC-L1</v>
      </c>
      <c r="B2227" s="332">
        <f t="shared" si="257"/>
        <v>44618</v>
      </c>
      <c r="C2227" s="333" t="str">
        <f t="shared" si="258"/>
        <v>Zone 3 - Mile68</v>
      </c>
      <c r="D2227" s="92" t="s">
        <v>1551</v>
      </c>
      <c r="E2227" s="58" t="str">
        <f t="shared" si="259"/>
        <v>Luan</v>
      </c>
      <c r="F2227" s="58" t="str">
        <f t="shared" si="260"/>
        <v>Karstens</v>
      </c>
      <c r="G2227" s="58" t="str">
        <f t="shared" si="261"/>
        <v>Men U/16</v>
      </c>
      <c r="H2227" s="58" t="str">
        <f t="shared" si="262"/>
        <v>Benguella</v>
      </c>
      <c r="I2227" s="92"/>
      <c r="J2227" s="92"/>
      <c r="K2227" s="92"/>
      <c r="L2227" s="91" t="str">
        <f t="shared" si="263"/>
        <v/>
      </c>
      <c r="M2227" s="91" t="str">
        <f t="shared" si="264"/>
        <v/>
      </c>
    </row>
    <row r="2228" spans="1:13" x14ac:dyDescent="0.25">
      <c r="A2228" s="333" t="str">
        <f t="shared" si="256"/>
        <v>2022-IC-L1</v>
      </c>
      <c r="B2228" s="332">
        <f t="shared" si="257"/>
        <v>44618</v>
      </c>
      <c r="C2228" s="333" t="str">
        <f t="shared" si="258"/>
        <v>Zone 3 - Mile68</v>
      </c>
      <c r="D2228" s="92" t="s">
        <v>881</v>
      </c>
      <c r="E2228" s="58" t="str">
        <f t="shared" si="259"/>
        <v>Estian</v>
      </c>
      <c r="F2228" s="58" t="str">
        <f t="shared" si="260"/>
        <v>Jacobs</v>
      </c>
      <c r="G2228" s="58" t="str">
        <f t="shared" si="261"/>
        <v>Men Senior</v>
      </c>
      <c r="H2228" s="58" t="str">
        <f t="shared" si="262"/>
        <v>Benguella</v>
      </c>
      <c r="I2228" s="92"/>
      <c r="J2228" s="92"/>
      <c r="K2228" s="92"/>
      <c r="L2228" s="91" t="str">
        <f t="shared" si="263"/>
        <v/>
      </c>
      <c r="M2228" s="91" t="str">
        <f t="shared" si="264"/>
        <v/>
      </c>
    </row>
    <row r="2229" spans="1:13" x14ac:dyDescent="0.25">
      <c r="A2229" s="333" t="str">
        <f t="shared" si="256"/>
        <v>2022-IC-L1</v>
      </c>
      <c r="B2229" s="332">
        <f t="shared" si="257"/>
        <v>44618</v>
      </c>
      <c r="C2229" s="333" t="str">
        <f t="shared" si="258"/>
        <v>Zone 3 - Mile68</v>
      </c>
      <c r="D2229" s="92" t="s">
        <v>591</v>
      </c>
      <c r="E2229" s="58" t="str">
        <f t="shared" si="259"/>
        <v>Deon</v>
      </c>
      <c r="F2229" s="58" t="str">
        <f t="shared" si="260"/>
        <v>Jacobs</v>
      </c>
      <c r="G2229" s="58" t="str">
        <f t="shared" si="261"/>
        <v>Men Grand Masters</v>
      </c>
      <c r="H2229" s="58" t="str">
        <f t="shared" si="262"/>
        <v>Benguella</v>
      </c>
      <c r="I2229" s="92"/>
      <c r="J2229" s="92"/>
      <c r="K2229" s="92"/>
      <c r="L2229" s="91" t="str">
        <f t="shared" si="263"/>
        <v/>
      </c>
      <c r="M2229" s="91" t="str">
        <f t="shared" si="264"/>
        <v/>
      </c>
    </row>
    <row r="2230" spans="1:13" x14ac:dyDescent="0.25">
      <c r="A2230" s="333" t="str">
        <f t="shared" si="256"/>
        <v>2022-IC-L1</v>
      </c>
      <c r="B2230" s="332">
        <f t="shared" si="257"/>
        <v>44618</v>
      </c>
      <c r="C2230" s="333" t="str">
        <f t="shared" si="258"/>
        <v>Zone 3 - Mile68</v>
      </c>
      <c r="D2230" s="92" t="s">
        <v>825</v>
      </c>
      <c r="E2230" s="58" t="str">
        <f t="shared" si="259"/>
        <v>Chris</v>
      </c>
      <c r="F2230" s="58" t="str">
        <f t="shared" si="260"/>
        <v>Coetzee</v>
      </c>
      <c r="G2230" s="58" t="str">
        <f t="shared" si="261"/>
        <v>Men Grand Masters</v>
      </c>
      <c r="H2230" s="58" t="str">
        <f t="shared" si="262"/>
        <v>xBenguella</v>
      </c>
      <c r="I2230" s="92"/>
      <c r="J2230" s="92"/>
      <c r="K2230" s="92"/>
      <c r="L2230" s="91" t="str">
        <f t="shared" si="263"/>
        <v/>
      </c>
      <c r="M2230" s="91" t="str">
        <f t="shared" si="264"/>
        <v/>
      </c>
    </row>
    <row r="2231" spans="1:13" x14ac:dyDescent="0.25">
      <c r="A2231" s="333" t="str">
        <f t="shared" si="256"/>
        <v>2022-IC-L1</v>
      </c>
      <c r="B2231" s="332">
        <f t="shared" si="257"/>
        <v>44618</v>
      </c>
      <c r="C2231" s="333" t="str">
        <f t="shared" si="258"/>
        <v>Zone 3 - Mile68</v>
      </c>
      <c r="D2231" s="92" t="s">
        <v>1060</v>
      </c>
      <c r="E2231" s="58" t="str">
        <f t="shared" si="259"/>
        <v>Graham</v>
      </c>
      <c r="F2231" s="58" t="str">
        <f t="shared" si="260"/>
        <v>Gramovsky</v>
      </c>
      <c r="G2231" s="58" t="str">
        <f t="shared" si="261"/>
        <v>Men Veteran</v>
      </c>
      <c r="H2231" s="58" t="str">
        <f t="shared" si="262"/>
        <v>Benguella</v>
      </c>
      <c r="I2231" s="92"/>
      <c r="J2231" s="92"/>
      <c r="K2231" s="92"/>
      <c r="L2231" s="91" t="str">
        <f t="shared" si="263"/>
        <v/>
      </c>
      <c r="M2231" s="91" t="str">
        <f t="shared" si="264"/>
        <v/>
      </c>
    </row>
    <row r="2232" spans="1:13" x14ac:dyDescent="0.25">
      <c r="A2232" s="333" t="str">
        <f t="shared" si="256"/>
        <v>2022-IC-L1</v>
      </c>
      <c r="B2232" s="332">
        <f t="shared" si="257"/>
        <v>44618</v>
      </c>
      <c r="C2232" s="333" t="str">
        <f t="shared" si="258"/>
        <v>Zone 3 - Mile68</v>
      </c>
      <c r="D2232" s="92" t="s">
        <v>1651</v>
      </c>
      <c r="E2232" s="58" t="str">
        <f t="shared" si="259"/>
        <v>Daniela</v>
      </c>
      <c r="F2232" s="58" t="str">
        <f t="shared" si="260"/>
        <v>Schmalzriedt</v>
      </c>
      <c r="G2232" s="58" t="str">
        <f t="shared" si="261"/>
        <v>Ladies Veteran</v>
      </c>
      <c r="H2232" s="58" t="str">
        <f t="shared" si="262"/>
        <v>Benguella</v>
      </c>
      <c r="I2232" s="92"/>
      <c r="J2232" s="92"/>
      <c r="K2232" s="92"/>
      <c r="L2232" s="91" t="str">
        <f t="shared" si="263"/>
        <v/>
      </c>
      <c r="M2232" s="91" t="str">
        <f t="shared" si="264"/>
        <v/>
      </c>
    </row>
    <row r="2233" spans="1:13" x14ac:dyDescent="0.25">
      <c r="A2233" s="333" t="str">
        <f t="shared" si="256"/>
        <v>2022-IC-L1</v>
      </c>
      <c r="B2233" s="332">
        <f t="shared" si="257"/>
        <v>44618</v>
      </c>
      <c r="C2233" s="333" t="str">
        <f t="shared" si="258"/>
        <v>Zone 3 - Mile68</v>
      </c>
      <c r="D2233" s="92" t="s">
        <v>634</v>
      </c>
      <c r="E2233" s="58" t="str">
        <f t="shared" si="259"/>
        <v>Hennie</v>
      </c>
      <c r="F2233" s="58" t="str">
        <f t="shared" si="260"/>
        <v>Cloete</v>
      </c>
      <c r="G2233" s="58" t="str">
        <f t="shared" si="261"/>
        <v>Men Grand Masters</v>
      </c>
      <c r="H2233" s="58" t="str">
        <f t="shared" si="262"/>
        <v>Benguella</v>
      </c>
      <c r="I2233" s="92"/>
      <c r="J2233" s="92"/>
      <c r="K2233" s="92"/>
      <c r="L2233" s="91" t="str">
        <f t="shared" si="263"/>
        <v/>
      </c>
      <c r="M2233" s="91" t="str">
        <f t="shared" si="264"/>
        <v/>
      </c>
    </row>
    <row r="2234" spans="1:13" x14ac:dyDescent="0.25">
      <c r="A2234" s="333" t="str">
        <f t="shared" si="256"/>
        <v>2022-IC-L1</v>
      </c>
      <c r="B2234" s="332">
        <f t="shared" si="257"/>
        <v>44618</v>
      </c>
      <c r="C2234" s="333" t="str">
        <f t="shared" si="258"/>
        <v>Zone 3 - Mile68</v>
      </c>
      <c r="D2234" s="92" t="s">
        <v>895</v>
      </c>
      <c r="E2234" s="58" t="str">
        <f t="shared" si="259"/>
        <v>Renier</v>
      </c>
      <c r="F2234" s="58" t="str">
        <f t="shared" si="260"/>
        <v>Van Zyl</v>
      </c>
      <c r="G2234" s="58" t="str">
        <f t="shared" si="261"/>
        <v>Men Veteran</v>
      </c>
      <c r="H2234" s="58" t="str">
        <f t="shared" si="262"/>
        <v>Benguella</v>
      </c>
      <c r="I2234" s="92"/>
      <c r="J2234" s="92"/>
      <c r="K2234" s="92"/>
      <c r="L2234" s="91" t="str">
        <f t="shared" si="263"/>
        <v/>
      </c>
      <c r="M2234" s="91" t="str">
        <f t="shared" si="264"/>
        <v/>
      </c>
    </row>
    <row r="2235" spans="1:13" x14ac:dyDescent="0.25">
      <c r="A2235" s="333" t="str">
        <f t="shared" si="256"/>
        <v>2022-IC-L1</v>
      </c>
      <c r="B2235" s="332">
        <f t="shared" si="257"/>
        <v>44618</v>
      </c>
      <c r="C2235" s="333" t="str">
        <f t="shared" si="258"/>
        <v>Zone 3 - Mile68</v>
      </c>
      <c r="D2235" s="92" t="s">
        <v>905</v>
      </c>
      <c r="E2235" s="58" t="str">
        <f t="shared" si="259"/>
        <v>Francois</v>
      </c>
      <c r="F2235" s="58" t="str">
        <f t="shared" si="260"/>
        <v>Marais</v>
      </c>
      <c r="G2235" s="58" t="str">
        <f t="shared" si="261"/>
        <v>Men Senior</v>
      </c>
      <c r="H2235" s="58" t="str">
        <f t="shared" si="262"/>
        <v>Benguella</v>
      </c>
      <c r="I2235" s="92"/>
      <c r="J2235" s="92"/>
      <c r="K2235" s="92"/>
      <c r="L2235" s="91" t="str">
        <f t="shared" si="263"/>
        <v/>
      </c>
      <c r="M2235" s="91" t="str">
        <f t="shared" si="264"/>
        <v/>
      </c>
    </row>
    <row r="2236" spans="1:13" x14ac:dyDescent="0.25">
      <c r="A2236" s="333" t="str">
        <f t="shared" si="256"/>
        <v>2022-IC-L1</v>
      </c>
      <c r="B2236" s="332">
        <f t="shared" si="257"/>
        <v>44618</v>
      </c>
      <c r="C2236" s="333" t="str">
        <f t="shared" si="258"/>
        <v>Zone 3 - Mile68</v>
      </c>
      <c r="D2236" s="92" t="s">
        <v>1393</v>
      </c>
      <c r="E2236" s="58" t="str">
        <f t="shared" si="259"/>
        <v>Helmut</v>
      </c>
      <c r="F2236" s="58" t="str">
        <f t="shared" si="260"/>
        <v>Dobberstein</v>
      </c>
      <c r="G2236" s="58" t="str">
        <f t="shared" si="261"/>
        <v>Men U/16</v>
      </c>
      <c r="H2236" s="58" t="str">
        <f t="shared" si="262"/>
        <v>Benguella</v>
      </c>
      <c r="I2236" s="92"/>
      <c r="J2236" s="92"/>
      <c r="K2236" s="92"/>
      <c r="L2236" s="91" t="str">
        <f t="shared" si="263"/>
        <v/>
      </c>
      <c r="M2236" s="91" t="str">
        <f t="shared" si="264"/>
        <v/>
      </c>
    </row>
    <row r="2237" spans="1:13" x14ac:dyDescent="0.25">
      <c r="A2237" s="333" t="str">
        <f t="shared" si="256"/>
        <v>2022-IC-L1</v>
      </c>
      <c r="B2237" s="332">
        <f t="shared" si="257"/>
        <v>44618</v>
      </c>
      <c r="C2237" s="333" t="str">
        <f t="shared" si="258"/>
        <v>Zone 3 - Mile68</v>
      </c>
      <c r="D2237" s="92" t="s">
        <v>1394</v>
      </c>
      <c r="E2237" s="58" t="str">
        <f t="shared" si="259"/>
        <v>Kurt</v>
      </c>
      <c r="F2237" s="58" t="str">
        <f t="shared" si="260"/>
        <v>Dobberstein</v>
      </c>
      <c r="G2237" s="58" t="str">
        <f t="shared" si="261"/>
        <v>Men Master</v>
      </c>
      <c r="H2237" s="58" t="str">
        <f t="shared" si="262"/>
        <v>Benguella</v>
      </c>
      <c r="I2237" s="92"/>
      <c r="J2237" s="92"/>
      <c r="K2237" s="92"/>
      <c r="L2237" s="91" t="str">
        <f t="shared" si="263"/>
        <v/>
      </c>
      <c r="M2237" s="91" t="str">
        <f t="shared" si="264"/>
        <v/>
      </c>
    </row>
    <row r="2238" spans="1:13" x14ac:dyDescent="0.25">
      <c r="A2238" s="333" t="str">
        <f t="shared" si="256"/>
        <v>2022-IC-L1</v>
      </c>
      <c r="B2238" s="332">
        <f t="shared" si="257"/>
        <v>44618</v>
      </c>
      <c r="C2238" s="333" t="str">
        <f t="shared" si="258"/>
        <v>Zone 3 - Mile68</v>
      </c>
      <c r="D2238" s="92" t="s">
        <v>882</v>
      </c>
      <c r="E2238" s="58" t="str">
        <f t="shared" si="259"/>
        <v>Taryn</v>
      </c>
      <c r="F2238" s="58" t="str">
        <f t="shared" si="260"/>
        <v>Leyland</v>
      </c>
      <c r="G2238" s="58" t="str">
        <f t="shared" si="261"/>
        <v>Ladies Senior</v>
      </c>
      <c r="H2238" s="58" t="str">
        <f t="shared" si="262"/>
        <v>Benguella</v>
      </c>
      <c r="I2238" s="92"/>
      <c r="J2238" s="92"/>
      <c r="K2238" s="92"/>
      <c r="L2238" s="91" t="str">
        <f t="shared" si="263"/>
        <v/>
      </c>
      <c r="M2238" s="91" t="str">
        <f t="shared" si="264"/>
        <v/>
      </c>
    </row>
    <row r="2239" spans="1:13" x14ac:dyDescent="0.25">
      <c r="A2239" s="333" t="str">
        <f t="shared" si="256"/>
        <v>2022-IC-L1</v>
      </c>
      <c r="B2239" s="332">
        <f t="shared" si="257"/>
        <v>44618</v>
      </c>
      <c r="C2239" s="333" t="str">
        <f t="shared" si="258"/>
        <v>Zone 3 - Mile68</v>
      </c>
      <c r="D2239" s="92" t="s">
        <v>1710</v>
      </c>
      <c r="E2239" s="58" t="str">
        <f t="shared" si="259"/>
        <v>Dries</v>
      </c>
      <c r="F2239" s="58" t="str">
        <f t="shared" si="260"/>
        <v>Van Zyl</v>
      </c>
      <c r="G2239" s="58" t="str">
        <f t="shared" si="261"/>
        <v>Men Senior</v>
      </c>
      <c r="H2239" s="58" t="str">
        <f t="shared" si="262"/>
        <v>Benguella</v>
      </c>
      <c r="I2239" s="92"/>
      <c r="J2239" s="92"/>
      <c r="K2239" s="92"/>
      <c r="L2239" s="91" t="str">
        <f t="shared" si="263"/>
        <v/>
      </c>
      <c r="M2239" s="91" t="str">
        <f t="shared" si="264"/>
        <v/>
      </c>
    </row>
    <row r="2240" spans="1:13" x14ac:dyDescent="0.25">
      <c r="A2240" s="333" t="str">
        <f t="shared" si="256"/>
        <v>2022-IC-L1</v>
      </c>
      <c r="B2240" s="332">
        <f t="shared" si="257"/>
        <v>44618</v>
      </c>
      <c r="C2240" s="333" t="str">
        <f t="shared" si="258"/>
        <v>Zone 3 - Mile68</v>
      </c>
      <c r="D2240" s="92" t="s">
        <v>1118</v>
      </c>
      <c r="E2240" s="58" t="str">
        <f t="shared" si="259"/>
        <v>Anthony</v>
      </c>
      <c r="F2240" s="58" t="str">
        <f t="shared" si="260"/>
        <v>Botha</v>
      </c>
      <c r="G2240" s="58" t="str">
        <f t="shared" si="261"/>
        <v>Men Senior</v>
      </c>
      <c r="H2240" s="58" t="str">
        <f t="shared" si="262"/>
        <v>Benguella</v>
      </c>
      <c r="I2240" s="92"/>
      <c r="J2240" s="92"/>
      <c r="K2240" s="92"/>
      <c r="L2240" s="91" t="str">
        <f t="shared" si="263"/>
        <v/>
      </c>
      <c r="M2240" s="91" t="str">
        <f t="shared" si="264"/>
        <v/>
      </c>
    </row>
    <row r="2241" spans="1:13" x14ac:dyDescent="0.25">
      <c r="A2241" s="333" t="str">
        <f t="shared" si="256"/>
        <v>2022-IC-L1</v>
      </c>
      <c r="B2241" s="332">
        <f t="shared" si="257"/>
        <v>44618</v>
      </c>
      <c r="C2241" s="333" t="str">
        <f t="shared" si="258"/>
        <v>Zone 3 - Mile68</v>
      </c>
      <c r="D2241" s="92" t="s">
        <v>1800</v>
      </c>
      <c r="E2241" s="58" t="str">
        <f t="shared" si="259"/>
        <v>Eugene</v>
      </c>
      <c r="F2241" s="58" t="str">
        <f t="shared" si="260"/>
        <v>Rautenbach</v>
      </c>
      <c r="G2241" s="58" t="str">
        <f t="shared" si="261"/>
        <v>Men Senior</v>
      </c>
      <c r="H2241" s="58" t="str">
        <f t="shared" si="262"/>
        <v>Okahandja</v>
      </c>
      <c r="I2241" s="92"/>
      <c r="J2241" s="92" t="s">
        <v>1355</v>
      </c>
      <c r="K2241" s="92">
        <v>120</v>
      </c>
      <c r="L2241" s="91">
        <f t="shared" si="263"/>
        <v>8.1</v>
      </c>
      <c r="M2241" s="91">
        <f t="shared" si="264"/>
        <v>8.1</v>
      </c>
    </row>
    <row r="2242" spans="1:13" x14ac:dyDescent="0.25">
      <c r="A2242" s="333" t="str">
        <f t="shared" si="256"/>
        <v>2022-IC-L1</v>
      </c>
      <c r="B2242" s="332">
        <f t="shared" si="257"/>
        <v>44618</v>
      </c>
      <c r="C2242" s="333" t="str">
        <f t="shared" si="258"/>
        <v>Zone 3 - Mile68</v>
      </c>
      <c r="D2242" s="92" t="s">
        <v>1714</v>
      </c>
      <c r="E2242" s="58" t="str">
        <f t="shared" si="259"/>
        <v>Danie</v>
      </c>
      <c r="F2242" s="58" t="str">
        <f t="shared" si="260"/>
        <v>Van Wyk</v>
      </c>
      <c r="G2242" s="58" t="str">
        <f t="shared" si="261"/>
        <v>Men Senior</v>
      </c>
      <c r="H2242" s="58" t="str">
        <f t="shared" si="262"/>
        <v>Okahandja</v>
      </c>
      <c r="I2242" s="92"/>
      <c r="J2242" s="92" t="s">
        <v>1355</v>
      </c>
      <c r="K2242" s="92">
        <v>106</v>
      </c>
      <c r="L2242" s="91">
        <f t="shared" si="263"/>
        <v>5.3</v>
      </c>
      <c r="M2242" s="91">
        <f t="shared" si="264"/>
        <v>5.3</v>
      </c>
    </row>
    <row r="2243" spans="1:13" x14ac:dyDescent="0.25">
      <c r="A2243" s="333" t="str">
        <f t="shared" si="256"/>
        <v>2022-IC-L1</v>
      </c>
      <c r="B2243" s="332">
        <f t="shared" si="257"/>
        <v>44618</v>
      </c>
      <c r="C2243" s="333" t="str">
        <f t="shared" si="258"/>
        <v>Zone 3 - Mile68</v>
      </c>
      <c r="D2243" s="92" t="s">
        <v>1426</v>
      </c>
      <c r="E2243" s="58" t="str">
        <f t="shared" si="259"/>
        <v>Johan Spyker</v>
      </c>
      <c r="F2243" s="58" t="str">
        <f t="shared" si="260"/>
        <v>Kotze</v>
      </c>
      <c r="G2243" s="58" t="str">
        <f t="shared" si="261"/>
        <v>Men Senior</v>
      </c>
      <c r="H2243" s="58" t="str">
        <f t="shared" si="262"/>
        <v>Okahandja</v>
      </c>
      <c r="I2243" s="92"/>
      <c r="J2243" s="92" t="s">
        <v>1355</v>
      </c>
      <c r="K2243" s="92">
        <v>140</v>
      </c>
      <c r="L2243" s="91">
        <f t="shared" si="263"/>
        <v>13.7</v>
      </c>
      <c r="M2243" s="91">
        <f t="shared" si="264"/>
        <v>13.7</v>
      </c>
    </row>
    <row r="2244" spans="1:13" x14ac:dyDescent="0.25">
      <c r="A2244" s="333" t="str">
        <f t="shared" si="256"/>
        <v>2022-IC-L1</v>
      </c>
      <c r="B2244" s="332">
        <f t="shared" si="257"/>
        <v>44618</v>
      </c>
      <c r="C2244" s="333" t="str">
        <f t="shared" si="258"/>
        <v>Zone 3 - Mile68</v>
      </c>
      <c r="D2244" s="92" t="s">
        <v>1600</v>
      </c>
      <c r="E2244" s="58" t="str">
        <f t="shared" si="259"/>
        <v>Tinus</v>
      </c>
      <c r="F2244" s="58" t="str">
        <f t="shared" si="260"/>
        <v>Du Plessis</v>
      </c>
      <c r="G2244" s="58" t="str">
        <f t="shared" si="261"/>
        <v>Men Senior</v>
      </c>
      <c r="H2244" s="58" t="str">
        <f t="shared" si="262"/>
        <v>Okahandja</v>
      </c>
      <c r="I2244" s="92"/>
      <c r="J2244" s="92" t="s">
        <v>1355</v>
      </c>
      <c r="K2244" s="92">
        <v>96</v>
      </c>
      <c r="L2244" s="91">
        <f t="shared" si="263"/>
        <v>3.8</v>
      </c>
      <c r="M2244" s="91">
        <f t="shared" si="264"/>
        <v>3.8</v>
      </c>
    </row>
    <row r="2245" spans="1:13" x14ac:dyDescent="0.25">
      <c r="A2245" s="333" t="str">
        <f t="shared" si="256"/>
        <v>2022-IC-L1</v>
      </c>
      <c r="B2245" s="332">
        <f t="shared" si="257"/>
        <v>44618</v>
      </c>
      <c r="C2245" s="333" t="str">
        <f t="shared" si="258"/>
        <v>Zone 3 - Mile68</v>
      </c>
      <c r="D2245" s="92" t="s">
        <v>1600</v>
      </c>
      <c r="E2245" s="58" t="str">
        <f t="shared" si="259"/>
        <v>Tinus</v>
      </c>
      <c r="F2245" s="58" t="str">
        <f t="shared" si="260"/>
        <v>Du Plessis</v>
      </c>
      <c r="G2245" s="58" t="str">
        <f t="shared" si="261"/>
        <v>Men Senior</v>
      </c>
      <c r="H2245" s="58" t="str">
        <f t="shared" si="262"/>
        <v>Okahandja</v>
      </c>
      <c r="I2245" s="92"/>
      <c r="J2245" s="92" t="s">
        <v>1355</v>
      </c>
      <c r="K2245" s="92">
        <v>98</v>
      </c>
      <c r="L2245" s="91">
        <f t="shared" si="263"/>
        <v>4</v>
      </c>
      <c r="M2245" s="91">
        <f t="shared" si="264"/>
        <v>4</v>
      </c>
    </row>
    <row r="2246" spans="1:13" x14ac:dyDescent="0.25">
      <c r="A2246" s="333" t="str">
        <f t="shared" si="256"/>
        <v>2022-IC-L1</v>
      </c>
      <c r="B2246" s="332">
        <f t="shared" si="257"/>
        <v>44618</v>
      </c>
      <c r="C2246" s="333" t="str">
        <f t="shared" si="258"/>
        <v>Zone 3 - Mile68</v>
      </c>
      <c r="D2246" s="92" t="s">
        <v>892</v>
      </c>
      <c r="E2246" s="58" t="str">
        <f t="shared" si="259"/>
        <v>Renate</v>
      </c>
      <c r="F2246" s="58" t="str">
        <f t="shared" si="260"/>
        <v>Gruttemeyer</v>
      </c>
      <c r="G2246" s="58" t="str">
        <f t="shared" si="261"/>
        <v>Ladies Master</v>
      </c>
      <c r="H2246" s="58" t="str">
        <f t="shared" si="262"/>
        <v>Okahandja</v>
      </c>
      <c r="I2246" s="92" t="s">
        <v>19</v>
      </c>
      <c r="J2246" s="92"/>
      <c r="K2246" s="92">
        <v>42</v>
      </c>
      <c r="L2246" s="91">
        <f t="shared" si="263"/>
        <v>0.8</v>
      </c>
      <c r="M2246" s="91">
        <f t="shared" si="264"/>
        <v>0.8</v>
      </c>
    </row>
    <row r="2247" spans="1:13" x14ac:dyDescent="0.25">
      <c r="A2247" s="333" t="str">
        <f t="shared" si="256"/>
        <v>2022-IC-L1</v>
      </c>
      <c r="B2247" s="332">
        <f t="shared" si="257"/>
        <v>44618</v>
      </c>
      <c r="C2247" s="333" t="str">
        <f t="shared" si="258"/>
        <v>Zone 3 - Mile68</v>
      </c>
      <c r="D2247" s="92" t="s">
        <v>800</v>
      </c>
      <c r="E2247" s="58" t="str">
        <f t="shared" si="259"/>
        <v>Jani-Mari</v>
      </c>
      <c r="F2247" s="58" t="str">
        <f t="shared" si="260"/>
        <v>Van Heerden</v>
      </c>
      <c r="G2247" s="58" t="str">
        <f t="shared" si="261"/>
        <v>Ladies U/16</v>
      </c>
      <c r="H2247" s="58" t="str">
        <f t="shared" si="262"/>
        <v>Okahandja</v>
      </c>
      <c r="I2247" s="92"/>
      <c r="J2247" s="92"/>
      <c r="K2247" s="92"/>
      <c r="L2247" s="91" t="str">
        <f t="shared" si="263"/>
        <v/>
      </c>
      <c r="M2247" s="91" t="str">
        <f t="shared" si="264"/>
        <v/>
      </c>
    </row>
    <row r="2248" spans="1:13" x14ac:dyDescent="0.25">
      <c r="A2248" s="333" t="str">
        <f t="shared" si="256"/>
        <v>2022-IC-L1</v>
      </c>
      <c r="B2248" s="332">
        <f t="shared" si="257"/>
        <v>44618</v>
      </c>
      <c r="C2248" s="333" t="str">
        <f t="shared" si="258"/>
        <v>Zone 3 - Mile68</v>
      </c>
      <c r="D2248" s="92" t="s">
        <v>851</v>
      </c>
      <c r="E2248" s="58" t="str">
        <f t="shared" si="259"/>
        <v>Maree</v>
      </c>
      <c r="F2248" s="58" t="str">
        <f t="shared" si="260"/>
        <v>Van Heerden</v>
      </c>
      <c r="G2248" s="58" t="str">
        <f t="shared" si="261"/>
        <v>Men Veteran</v>
      </c>
      <c r="H2248" s="58" t="str">
        <f t="shared" si="262"/>
        <v>Okahandja</v>
      </c>
      <c r="I2248" s="92"/>
      <c r="J2248" s="92"/>
      <c r="K2248" s="92"/>
      <c r="L2248" s="91" t="str">
        <f t="shared" si="263"/>
        <v/>
      </c>
      <c r="M2248" s="91" t="str">
        <f t="shared" si="264"/>
        <v/>
      </c>
    </row>
    <row r="2249" spans="1:13" x14ac:dyDescent="0.25">
      <c r="A2249" s="333" t="str">
        <f t="shared" si="256"/>
        <v>2022-IC-L1</v>
      </c>
      <c r="B2249" s="332">
        <f t="shared" si="257"/>
        <v>44618</v>
      </c>
      <c r="C2249" s="333" t="str">
        <f t="shared" si="258"/>
        <v>Zone 3 - Mile68</v>
      </c>
      <c r="D2249" s="92" t="s">
        <v>1801</v>
      </c>
      <c r="E2249" s="58" t="str">
        <f t="shared" si="259"/>
        <v>Heiko Jnr</v>
      </c>
      <c r="F2249" s="58" t="str">
        <f t="shared" si="260"/>
        <v>Doll</v>
      </c>
      <c r="G2249" s="58" t="str">
        <f t="shared" si="261"/>
        <v>Men U/16</v>
      </c>
      <c r="H2249" s="58" t="str">
        <f t="shared" si="262"/>
        <v>Okahandja</v>
      </c>
      <c r="I2249" s="92"/>
      <c r="J2249" s="92"/>
      <c r="K2249" s="92"/>
      <c r="L2249" s="91" t="str">
        <f t="shared" si="263"/>
        <v/>
      </c>
      <c r="M2249" s="91" t="str">
        <f t="shared" si="264"/>
        <v/>
      </c>
    </row>
    <row r="2250" spans="1:13" x14ac:dyDescent="0.25">
      <c r="A2250" s="333" t="str">
        <f t="shared" si="256"/>
        <v>2022-IC-L1</v>
      </c>
      <c r="B2250" s="332">
        <f t="shared" si="257"/>
        <v>44618</v>
      </c>
      <c r="C2250" s="333" t="str">
        <f t="shared" si="258"/>
        <v>Zone 3 - Mile68</v>
      </c>
      <c r="D2250" s="92" t="s">
        <v>754</v>
      </c>
      <c r="E2250" s="58" t="str">
        <f t="shared" si="259"/>
        <v>Heiko</v>
      </c>
      <c r="F2250" s="58" t="str">
        <f t="shared" si="260"/>
        <v>Doll</v>
      </c>
      <c r="G2250" s="58" t="str">
        <f t="shared" si="261"/>
        <v>Men Veteran</v>
      </c>
      <c r="H2250" s="58" t="str">
        <f t="shared" si="262"/>
        <v>Okahandja</v>
      </c>
      <c r="I2250" s="92"/>
      <c r="J2250" s="92"/>
      <c r="K2250" s="92"/>
      <c r="L2250" s="91" t="str">
        <f t="shared" si="263"/>
        <v/>
      </c>
      <c r="M2250" s="91" t="str">
        <f t="shared" si="264"/>
        <v/>
      </c>
    </row>
    <row r="2251" spans="1:13" x14ac:dyDescent="0.25">
      <c r="A2251" s="333" t="str">
        <f t="shared" si="256"/>
        <v>2022-IC-L1</v>
      </c>
      <c r="B2251" s="332">
        <f t="shared" si="257"/>
        <v>44618</v>
      </c>
      <c r="C2251" s="333" t="str">
        <f t="shared" si="258"/>
        <v>Zone 3 - Mile68</v>
      </c>
      <c r="D2251" s="92" t="s">
        <v>1716</v>
      </c>
      <c r="E2251" s="58" t="str">
        <f t="shared" si="259"/>
        <v>Duan</v>
      </c>
      <c r="F2251" s="58" t="str">
        <f t="shared" si="260"/>
        <v>Kotze</v>
      </c>
      <c r="G2251" s="58" t="str">
        <f t="shared" si="261"/>
        <v>Men Veteran</v>
      </c>
      <c r="H2251" s="58" t="str">
        <f t="shared" si="262"/>
        <v>Okahandja</v>
      </c>
      <c r="I2251" s="92"/>
      <c r="J2251" s="92"/>
      <c r="K2251" s="92"/>
      <c r="L2251" s="91" t="str">
        <f t="shared" si="263"/>
        <v/>
      </c>
      <c r="M2251" s="91" t="str">
        <f t="shared" si="264"/>
        <v/>
      </c>
    </row>
    <row r="2252" spans="1:13" x14ac:dyDescent="0.25">
      <c r="A2252" s="333" t="str">
        <f t="shared" si="256"/>
        <v>2022-IC-L1</v>
      </c>
      <c r="B2252" s="332">
        <f t="shared" si="257"/>
        <v>44618</v>
      </c>
      <c r="C2252" s="333" t="str">
        <f t="shared" si="258"/>
        <v>Zone 3 - Mile68</v>
      </c>
      <c r="D2252" s="92" t="s">
        <v>1266</v>
      </c>
      <c r="E2252" s="58" t="str">
        <f t="shared" si="259"/>
        <v>Armand</v>
      </c>
      <c r="F2252" s="58" t="str">
        <f t="shared" si="260"/>
        <v>Fourie</v>
      </c>
      <c r="G2252" s="58" t="str">
        <f t="shared" si="261"/>
        <v>Men Senior</v>
      </c>
      <c r="H2252" s="58" t="str">
        <f t="shared" si="262"/>
        <v>Okahandja</v>
      </c>
      <c r="I2252" s="92"/>
      <c r="J2252" s="92"/>
      <c r="K2252" s="92"/>
      <c r="L2252" s="91" t="str">
        <f t="shared" si="263"/>
        <v/>
      </c>
      <c r="M2252" s="91" t="str">
        <f t="shared" si="264"/>
        <v/>
      </c>
    </row>
    <row r="2253" spans="1:13" x14ac:dyDescent="0.25">
      <c r="A2253" s="333" t="str">
        <f t="shared" si="256"/>
        <v>2022-IC-L1</v>
      </c>
      <c r="B2253" s="332">
        <f t="shared" si="257"/>
        <v>44618</v>
      </c>
      <c r="C2253" s="333" t="str">
        <f t="shared" si="258"/>
        <v>Zone 3 - Mile68</v>
      </c>
      <c r="D2253" s="92" t="s">
        <v>657</v>
      </c>
      <c r="E2253" s="58" t="str">
        <f t="shared" si="259"/>
        <v>Gerrit</v>
      </c>
      <c r="F2253" s="58" t="str">
        <f t="shared" si="260"/>
        <v>Viljoen</v>
      </c>
      <c r="G2253" s="58" t="str">
        <f t="shared" si="261"/>
        <v>Men Grand Masters</v>
      </c>
      <c r="H2253" s="58" t="str">
        <f t="shared" si="262"/>
        <v>Okahandja</v>
      </c>
      <c r="I2253" s="92"/>
      <c r="J2253" s="92"/>
      <c r="K2253" s="92"/>
      <c r="L2253" s="91" t="str">
        <f t="shared" si="263"/>
        <v/>
      </c>
      <c r="M2253" s="91" t="str">
        <f t="shared" si="264"/>
        <v/>
      </c>
    </row>
    <row r="2254" spans="1:13" x14ac:dyDescent="0.25">
      <c r="A2254" s="333" t="str">
        <f t="shared" si="256"/>
        <v>2022-IC-L1</v>
      </c>
      <c r="B2254" s="332">
        <f t="shared" si="257"/>
        <v>44618</v>
      </c>
      <c r="C2254" s="333" t="str">
        <f t="shared" si="258"/>
        <v>Zone 3 - Mile68</v>
      </c>
      <c r="D2254" s="92" t="s">
        <v>1398</v>
      </c>
      <c r="E2254" s="58" t="str">
        <f t="shared" si="259"/>
        <v>Kiaan</v>
      </c>
      <c r="F2254" s="58" t="str">
        <f t="shared" si="260"/>
        <v>Fourie</v>
      </c>
      <c r="G2254" s="58" t="str">
        <f t="shared" si="261"/>
        <v>Men Senior</v>
      </c>
      <c r="H2254" s="58" t="str">
        <f t="shared" si="262"/>
        <v>Okahandja</v>
      </c>
      <c r="I2254" s="92"/>
      <c r="J2254" s="92"/>
      <c r="K2254" s="92"/>
      <c r="L2254" s="91" t="str">
        <f t="shared" si="263"/>
        <v/>
      </c>
      <c r="M2254" s="91" t="str">
        <f t="shared" si="264"/>
        <v/>
      </c>
    </row>
    <row r="2255" spans="1:13" x14ac:dyDescent="0.25">
      <c r="A2255" s="333" t="str">
        <f t="shared" si="256"/>
        <v>2022-IC-L1</v>
      </c>
      <c r="B2255" s="332">
        <f t="shared" si="257"/>
        <v>44618</v>
      </c>
      <c r="C2255" s="333" t="str">
        <f t="shared" si="258"/>
        <v>Zone 3 - Mile68</v>
      </c>
      <c r="D2255" s="92" t="s">
        <v>515</v>
      </c>
      <c r="E2255" s="58" t="str">
        <f t="shared" si="259"/>
        <v>Herman</v>
      </c>
      <c r="F2255" s="58" t="str">
        <f t="shared" si="260"/>
        <v>Fourie</v>
      </c>
      <c r="G2255" s="58" t="str">
        <f t="shared" si="261"/>
        <v>Men Grand Masters</v>
      </c>
      <c r="H2255" s="58" t="str">
        <f t="shared" si="262"/>
        <v>Okahandja</v>
      </c>
      <c r="I2255" s="92"/>
      <c r="J2255" s="92" t="s">
        <v>1355</v>
      </c>
      <c r="K2255" s="92">
        <v>150</v>
      </c>
      <c r="L2255" s="91">
        <f t="shared" si="263"/>
        <v>17.399999999999999</v>
      </c>
      <c r="M2255" s="91">
        <f t="shared" si="264"/>
        <v>17.399999999999999</v>
      </c>
    </row>
    <row r="2256" spans="1:13" x14ac:dyDescent="0.25">
      <c r="A2256" s="333" t="str">
        <f t="shared" si="256"/>
        <v>2022-IC-L1</v>
      </c>
      <c r="B2256" s="332">
        <f t="shared" si="257"/>
        <v>44618</v>
      </c>
      <c r="C2256" s="333" t="str">
        <f t="shared" si="258"/>
        <v>Zone 3 - Mile68</v>
      </c>
      <c r="D2256" s="92" t="s">
        <v>1119</v>
      </c>
      <c r="E2256" s="58" t="str">
        <f t="shared" si="259"/>
        <v>Fanie</v>
      </c>
      <c r="F2256" s="58" t="str">
        <f t="shared" si="260"/>
        <v>Van Vuuren</v>
      </c>
      <c r="G2256" s="58" t="str">
        <f t="shared" si="261"/>
        <v>Men Grand Masters</v>
      </c>
      <c r="H2256" s="58" t="str">
        <f t="shared" si="262"/>
        <v>Okahandja</v>
      </c>
      <c r="I2256" s="92"/>
      <c r="J2256" s="92"/>
      <c r="K2256" s="92"/>
      <c r="L2256" s="91" t="str">
        <f t="shared" si="263"/>
        <v/>
      </c>
      <c r="M2256" s="91" t="str">
        <f t="shared" si="264"/>
        <v/>
      </c>
    </row>
    <row r="2257" spans="1:13" x14ac:dyDescent="0.25">
      <c r="A2257" s="333" t="str">
        <f t="shared" si="256"/>
        <v>2022-IC-L1</v>
      </c>
      <c r="B2257" s="332">
        <f t="shared" si="257"/>
        <v>44618</v>
      </c>
      <c r="C2257" s="333" t="str">
        <f t="shared" si="258"/>
        <v>Zone 3 - Mile68</v>
      </c>
      <c r="D2257" s="92" t="s">
        <v>643</v>
      </c>
      <c r="E2257" s="58" t="str">
        <f t="shared" si="259"/>
        <v>Andre</v>
      </c>
      <c r="F2257" s="58" t="str">
        <f t="shared" si="260"/>
        <v>Aggenbag</v>
      </c>
      <c r="G2257" s="58" t="str">
        <f t="shared" si="261"/>
        <v>Men Senior</v>
      </c>
      <c r="H2257" s="58" t="str">
        <f t="shared" si="262"/>
        <v>Welwitschia</v>
      </c>
      <c r="I2257" s="92"/>
      <c r="J2257" s="92" t="s">
        <v>1355</v>
      </c>
      <c r="K2257" s="92">
        <v>118</v>
      </c>
      <c r="L2257" s="91">
        <f t="shared" si="263"/>
        <v>7.6</v>
      </c>
      <c r="M2257" s="91">
        <f t="shared" si="264"/>
        <v>7.6</v>
      </c>
    </row>
    <row r="2258" spans="1:13" x14ac:dyDescent="0.25">
      <c r="A2258" s="333" t="str">
        <f t="shared" si="256"/>
        <v>2022-IC-L1</v>
      </c>
      <c r="B2258" s="332">
        <f t="shared" si="257"/>
        <v>44618</v>
      </c>
      <c r="C2258" s="333" t="str">
        <f t="shared" si="258"/>
        <v>Zone 3 - Mile68</v>
      </c>
      <c r="D2258" s="92" t="s">
        <v>961</v>
      </c>
      <c r="E2258" s="58" t="str">
        <f t="shared" si="259"/>
        <v>Wilfred</v>
      </c>
      <c r="F2258" s="58" t="str">
        <f t="shared" si="260"/>
        <v>Matthys</v>
      </c>
      <c r="G2258" s="58" t="str">
        <f t="shared" si="261"/>
        <v>Men Veteran</v>
      </c>
      <c r="H2258" s="58" t="str">
        <f t="shared" si="262"/>
        <v>Welwitschia</v>
      </c>
      <c r="I2258" s="92" t="s">
        <v>19</v>
      </c>
      <c r="J2258" s="92"/>
      <c r="K2258" s="92">
        <v>41</v>
      </c>
      <c r="L2258" s="91">
        <f t="shared" si="263"/>
        <v>0.7</v>
      </c>
      <c r="M2258" s="91">
        <f t="shared" si="264"/>
        <v>0.7</v>
      </c>
    </row>
    <row r="2259" spans="1:13" x14ac:dyDescent="0.25">
      <c r="A2259" s="333" t="str">
        <f t="shared" si="256"/>
        <v>2022-IC-L1</v>
      </c>
      <c r="B2259" s="332">
        <f t="shared" si="257"/>
        <v>44618</v>
      </c>
      <c r="C2259" s="333" t="str">
        <f t="shared" si="258"/>
        <v>Zone 3 - Mile68</v>
      </c>
      <c r="D2259" s="92" t="s">
        <v>961</v>
      </c>
      <c r="E2259" s="58" t="str">
        <f t="shared" si="259"/>
        <v>Wilfred</v>
      </c>
      <c r="F2259" s="58" t="str">
        <f t="shared" si="260"/>
        <v>Matthys</v>
      </c>
      <c r="G2259" s="58" t="str">
        <f t="shared" si="261"/>
        <v>Men Veteran</v>
      </c>
      <c r="H2259" s="58" t="str">
        <f t="shared" si="262"/>
        <v>Welwitschia</v>
      </c>
      <c r="I2259" s="92" t="s">
        <v>19</v>
      </c>
      <c r="J2259" s="92"/>
      <c r="K2259" s="92">
        <v>49</v>
      </c>
      <c r="L2259" s="91">
        <f t="shared" si="263"/>
        <v>1.2</v>
      </c>
      <c r="M2259" s="91">
        <f t="shared" si="264"/>
        <v>1.2</v>
      </c>
    </row>
    <row r="2260" spans="1:13" x14ac:dyDescent="0.25">
      <c r="A2260" s="333" t="str">
        <f t="shared" si="256"/>
        <v>2022-IC-L1</v>
      </c>
      <c r="B2260" s="332">
        <f t="shared" si="257"/>
        <v>44618</v>
      </c>
      <c r="C2260" s="333" t="str">
        <f t="shared" si="258"/>
        <v>Zone 3 - Mile68</v>
      </c>
      <c r="D2260" s="92" t="s">
        <v>543</v>
      </c>
      <c r="E2260" s="58" t="str">
        <f t="shared" si="259"/>
        <v>Cecil</v>
      </c>
      <c r="F2260" s="58" t="str">
        <f t="shared" si="260"/>
        <v>Laubscher</v>
      </c>
      <c r="G2260" s="58" t="str">
        <f t="shared" si="261"/>
        <v>Ladies Master</v>
      </c>
      <c r="H2260" s="58" t="str">
        <f t="shared" si="262"/>
        <v>Welwitschia</v>
      </c>
      <c r="I2260" s="92" t="s">
        <v>19</v>
      </c>
      <c r="J2260" s="92"/>
      <c r="K2260" s="92">
        <v>47</v>
      </c>
      <c r="L2260" s="91">
        <f t="shared" si="263"/>
        <v>1.1000000000000001</v>
      </c>
      <c r="M2260" s="91">
        <f t="shared" si="264"/>
        <v>1.1000000000000001</v>
      </c>
    </row>
    <row r="2261" spans="1:13" x14ac:dyDescent="0.25">
      <c r="A2261" s="333" t="str">
        <f t="shared" si="256"/>
        <v>2022-IC-L1</v>
      </c>
      <c r="B2261" s="332">
        <f t="shared" si="257"/>
        <v>44618</v>
      </c>
      <c r="C2261" s="333" t="str">
        <f t="shared" si="258"/>
        <v>Zone 3 - Mile68</v>
      </c>
      <c r="D2261" s="92" t="s">
        <v>543</v>
      </c>
      <c r="E2261" s="58" t="str">
        <f t="shared" si="259"/>
        <v>Cecil</v>
      </c>
      <c r="F2261" s="58" t="str">
        <f t="shared" si="260"/>
        <v>Laubscher</v>
      </c>
      <c r="G2261" s="58" t="str">
        <f t="shared" si="261"/>
        <v>Ladies Master</v>
      </c>
      <c r="H2261" s="58" t="str">
        <f t="shared" si="262"/>
        <v>Welwitschia</v>
      </c>
      <c r="I2261" s="92" t="s">
        <v>19</v>
      </c>
      <c r="J2261" s="92"/>
      <c r="K2261" s="92">
        <v>57</v>
      </c>
      <c r="L2261" s="91">
        <f t="shared" si="263"/>
        <v>1.9</v>
      </c>
      <c r="M2261" s="91">
        <f t="shared" si="264"/>
        <v>1.9</v>
      </c>
    </row>
    <row r="2262" spans="1:13" x14ac:dyDescent="0.25">
      <c r="A2262" s="333" t="str">
        <f t="shared" si="256"/>
        <v>2022-IC-L1</v>
      </c>
      <c r="B2262" s="332">
        <f t="shared" si="257"/>
        <v>44618</v>
      </c>
      <c r="C2262" s="333" t="str">
        <f t="shared" si="258"/>
        <v>Zone 3 - Mile68</v>
      </c>
      <c r="D2262" s="92" t="s">
        <v>543</v>
      </c>
      <c r="E2262" s="58" t="str">
        <f t="shared" si="259"/>
        <v>Cecil</v>
      </c>
      <c r="F2262" s="58" t="str">
        <f t="shared" si="260"/>
        <v>Laubscher</v>
      </c>
      <c r="G2262" s="58" t="str">
        <f t="shared" si="261"/>
        <v>Ladies Master</v>
      </c>
      <c r="H2262" s="58" t="str">
        <f t="shared" si="262"/>
        <v>Welwitschia</v>
      </c>
      <c r="I2262" s="92"/>
      <c r="J2262" s="92" t="s">
        <v>10</v>
      </c>
      <c r="K2262" s="92">
        <v>40</v>
      </c>
      <c r="L2262" s="91">
        <f t="shared" si="263"/>
        <v>1</v>
      </c>
      <c r="M2262" s="91">
        <f t="shared" si="264"/>
        <v>1</v>
      </c>
    </row>
    <row r="2263" spans="1:13" x14ac:dyDescent="0.25">
      <c r="A2263" s="333" t="str">
        <f t="shared" si="256"/>
        <v>2022-IC-L1</v>
      </c>
      <c r="B2263" s="332">
        <f t="shared" si="257"/>
        <v>44618</v>
      </c>
      <c r="C2263" s="333" t="str">
        <f t="shared" si="258"/>
        <v>Zone 3 - Mile68</v>
      </c>
      <c r="D2263" s="92" t="s">
        <v>1724</v>
      </c>
      <c r="E2263" s="58" t="str">
        <f t="shared" si="259"/>
        <v>Riaan</v>
      </c>
      <c r="F2263" s="58" t="str">
        <f t="shared" si="260"/>
        <v>Van Rhyn</v>
      </c>
      <c r="G2263" s="58" t="str">
        <f t="shared" si="261"/>
        <v>Men Senior</v>
      </c>
      <c r="H2263" s="58" t="str">
        <f t="shared" si="262"/>
        <v>Welwitschia</v>
      </c>
      <c r="I2263" s="92"/>
      <c r="J2263" s="92" t="s">
        <v>1355</v>
      </c>
      <c r="K2263" s="92">
        <v>131</v>
      </c>
      <c r="L2263" s="91">
        <f t="shared" si="263"/>
        <v>10.9</v>
      </c>
      <c r="M2263" s="91">
        <f t="shared" si="264"/>
        <v>10.9</v>
      </c>
    </row>
    <row r="2264" spans="1:13" x14ac:dyDescent="0.25">
      <c r="A2264" s="333" t="str">
        <f t="shared" si="256"/>
        <v>2022-IC-L1</v>
      </c>
      <c r="B2264" s="332">
        <f t="shared" si="257"/>
        <v>44618</v>
      </c>
      <c r="C2264" s="333" t="str">
        <f t="shared" si="258"/>
        <v>Zone 3 - Mile68</v>
      </c>
      <c r="D2264" s="92" t="s">
        <v>514</v>
      </c>
      <c r="E2264" s="58" t="str">
        <f t="shared" si="259"/>
        <v>Willem</v>
      </c>
      <c r="F2264" s="58" t="str">
        <f t="shared" si="260"/>
        <v>Steyn</v>
      </c>
      <c r="G2264" s="58" t="str">
        <f t="shared" si="261"/>
        <v>Men Veteran</v>
      </c>
      <c r="H2264" s="58" t="str">
        <f t="shared" si="262"/>
        <v>Welwitschia</v>
      </c>
      <c r="I2264" s="92"/>
      <c r="J2264" s="92" t="s">
        <v>1355</v>
      </c>
      <c r="K2264" s="92">
        <v>154</v>
      </c>
      <c r="L2264" s="91">
        <f t="shared" si="263"/>
        <v>19.100000000000001</v>
      </c>
      <c r="M2264" s="91">
        <f t="shared" si="264"/>
        <v>19.100000000000001</v>
      </c>
    </row>
    <row r="2265" spans="1:13" x14ac:dyDescent="0.25">
      <c r="A2265" s="333" t="str">
        <f t="shared" si="256"/>
        <v>2022-IC-L1</v>
      </c>
      <c r="B2265" s="332">
        <f t="shared" si="257"/>
        <v>44618</v>
      </c>
      <c r="C2265" s="333" t="str">
        <f t="shared" si="258"/>
        <v>Zone 3 - Mile68</v>
      </c>
      <c r="D2265" s="92" t="s">
        <v>571</v>
      </c>
      <c r="E2265" s="58" t="str">
        <f t="shared" si="259"/>
        <v>Carlien</v>
      </c>
      <c r="F2265" s="58" t="str">
        <f t="shared" si="260"/>
        <v>Steyn</v>
      </c>
      <c r="G2265" s="58" t="str">
        <f t="shared" si="261"/>
        <v>Ladies Veteran</v>
      </c>
      <c r="H2265" s="58" t="str">
        <f t="shared" si="262"/>
        <v>Welwitschia</v>
      </c>
      <c r="I2265" s="92"/>
      <c r="J2265" s="92" t="s">
        <v>1355</v>
      </c>
      <c r="K2265" s="92">
        <v>116</v>
      </c>
      <c r="L2265" s="91">
        <f t="shared" si="263"/>
        <v>7.2</v>
      </c>
      <c r="M2265" s="91">
        <f t="shared" si="264"/>
        <v>7.2</v>
      </c>
    </row>
    <row r="2266" spans="1:13" x14ac:dyDescent="0.25">
      <c r="A2266" s="333" t="str">
        <f t="shared" si="256"/>
        <v>2022-IC-L1</v>
      </c>
      <c r="B2266" s="332">
        <f t="shared" si="257"/>
        <v>44618</v>
      </c>
      <c r="C2266" s="333" t="str">
        <f t="shared" si="258"/>
        <v>Zone 3 - Mile68</v>
      </c>
      <c r="D2266" s="92" t="s">
        <v>503</v>
      </c>
      <c r="E2266" s="58" t="str">
        <f t="shared" si="259"/>
        <v>Bertie</v>
      </c>
      <c r="F2266" s="58" t="str">
        <f t="shared" si="260"/>
        <v>Diedericks</v>
      </c>
      <c r="G2266" s="58" t="str">
        <f t="shared" si="261"/>
        <v>Men Grand Masters</v>
      </c>
      <c r="H2266" s="58" t="str">
        <f t="shared" si="262"/>
        <v>Welwitschia</v>
      </c>
      <c r="I2266" s="92" t="s">
        <v>19</v>
      </c>
      <c r="J2266" s="92"/>
      <c r="K2266" s="92">
        <v>54</v>
      </c>
      <c r="L2266" s="91">
        <f t="shared" si="263"/>
        <v>1.6</v>
      </c>
      <c r="M2266" s="91">
        <f t="shared" si="264"/>
        <v>1.6</v>
      </c>
    </row>
    <row r="2267" spans="1:13" x14ac:dyDescent="0.25">
      <c r="A2267" s="333" t="str">
        <f t="shared" si="256"/>
        <v>2022-IC-L1</v>
      </c>
      <c r="B2267" s="332">
        <f t="shared" si="257"/>
        <v>44618</v>
      </c>
      <c r="C2267" s="333" t="str">
        <f t="shared" si="258"/>
        <v>Zone 3 - Mile68</v>
      </c>
      <c r="D2267" s="92" t="s">
        <v>792</v>
      </c>
      <c r="E2267" s="58" t="str">
        <f t="shared" si="259"/>
        <v>Bradd</v>
      </c>
      <c r="F2267" s="58" t="str">
        <f t="shared" si="260"/>
        <v>Biller</v>
      </c>
      <c r="G2267" s="58" t="str">
        <f t="shared" si="261"/>
        <v>Men Senior</v>
      </c>
      <c r="H2267" s="58" t="str">
        <f t="shared" si="262"/>
        <v>Welwitschia</v>
      </c>
      <c r="I2267" s="92" t="s">
        <v>19</v>
      </c>
      <c r="J2267" s="92"/>
      <c r="K2267" s="92">
        <v>48</v>
      </c>
      <c r="L2267" s="91">
        <f t="shared" si="263"/>
        <v>1.1000000000000001</v>
      </c>
      <c r="M2267" s="91">
        <f t="shared" si="264"/>
        <v>1.1000000000000001</v>
      </c>
    </row>
    <row r="2268" spans="1:13" x14ac:dyDescent="0.25">
      <c r="A2268" s="333" t="str">
        <f t="shared" si="256"/>
        <v>2022-IC-L1</v>
      </c>
      <c r="B2268" s="332">
        <f t="shared" si="257"/>
        <v>44618</v>
      </c>
      <c r="C2268" s="333" t="str">
        <f t="shared" si="258"/>
        <v>Zone 3 - Mile68</v>
      </c>
      <c r="D2268" s="92" t="s">
        <v>1812</v>
      </c>
      <c r="E2268" s="58" t="str">
        <f t="shared" si="259"/>
        <v>Wenzel</v>
      </c>
      <c r="F2268" s="58" t="str">
        <f t="shared" si="260"/>
        <v>Smal</v>
      </c>
      <c r="G2268" s="58" t="str">
        <f t="shared" si="261"/>
        <v>Men Senior</v>
      </c>
      <c r="H2268" s="58" t="str">
        <f t="shared" si="262"/>
        <v>Welwitschia</v>
      </c>
      <c r="I2268" s="92"/>
      <c r="J2268" s="92" t="s">
        <v>1355</v>
      </c>
      <c r="K2268" s="92">
        <v>111</v>
      </c>
      <c r="L2268" s="91">
        <f t="shared" si="263"/>
        <v>6.2</v>
      </c>
      <c r="M2268" s="91">
        <f t="shared" si="264"/>
        <v>6.2</v>
      </c>
    </row>
    <row r="2269" spans="1:13" x14ac:dyDescent="0.25">
      <c r="A2269" s="333" t="str">
        <f t="shared" si="256"/>
        <v>2022-IC-L1</v>
      </c>
      <c r="B2269" s="332">
        <f t="shared" si="257"/>
        <v>44618</v>
      </c>
      <c r="C2269" s="333" t="str">
        <f t="shared" si="258"/>
        <v>Zone 3 - Mile68</v>
      </c>
      <c r="D2269" s="92" t="s">
        <v>1812</v>
      </c>
      <c r="E2269" s="58" t="str">
        <f t="shared" si="259"/>
        <v>Wenzel</v>
      </c>
      <c r="F2269" s="58" t="str">
        <f t="shared" si="260"/>
        <v>Smal</v>
      </c>
      <c r="G2269" s="58" t="str">
        <f t="shared" si="261"/>
        <v>Men Senior</v>
      </c>
      <c r="H2269" s="58" t="str">
        <f t="shared" si="262"/>
        <v>Welwitschia</v>
      </c>
      <c r="I2269" s="92"/>
      <c r="J2269" s="92" t="s">
        <v>1355</v>
      </c>
      <c r="K2269" s="92">
        <v>100</v>
      </c>
      <c r="L2269" s="91">
        <f t="shared" si="263"/>
        <v>4.3</v>
      </c>
      <c r="M2269" s="91">
        <f t="shared" si="264"/>
        <v>4.3</v>
      </c>
    </row>
    <row r="2270" spans="1:13" x14ac:dyDescent="0.25">
      <c r="A2270" s="333" t="str">
        <f t="shared" si="256"/>
        <v>2022-IC-L1</v>
      </c>
      <c r="B2270" s="332">
        <f t="shared" si="257"/>
        <v>44618</v>
      </c>
      <c r="C2270" s="333" t="str">
        <f t="shared" si="258"/>
        <v>Zone 3 - Mile68</v>
      </c>
      <c r="D2270" s="92" t="s">
        <v>1812</v>
      </c>
      <c r="E2270" s="58" t="str">
        <f t="shared" si="259"/>
        <v>Wenzel</v>
      </c>
      <c r="F2270" s="58" t="str">
        <f t="shared" si="260"/>
        <v>Smal</v>
      </c>
      <c r="G2270" s="58" t="str">
        <f t="shared" si="261"/>
        <v>Men Senior</v>
      </c>
      <c r="H2270" s="58" t="str">
        <f t="shared" si="262"/>
        <v>Welwitschia</v>
      </c>
      <c r="I2270" s="92"/>
      <c r="J2270" s="92" t="s">
        <v>1355</v>
      </c>
      <c r="K2270" s="92">
        <v>105</v>
      </c>
      <c r="L2270" s="91">
        <f t="shared" si="263"/>
        <v>5.0999999999999996</v>
      </c>
      <c r="M2270" s="91">
        <f t="shared" si="264"/>
        <v>5.0999999999999996</v>
      </c>
    </row>
    <row r="2271" spans="1:13" x14ac:dyDescent="0.25">
      <c r="A2271" s="333" t="str">
        <f t="shared" si="256"/>
        <v>2022-IC-L1</v>
      </c>
      <c r="B2271" s="332">
        <f t="shared" si="257"/>
        <v>44618</v>
      </c>
      <c r="C2271" s="333" t="str">
        <f t="shared" si="258"/>
        <v>Zone 3 - Mile68</v>
      </c>
      <c r="D2271" s="92" t="s">
        <v>1812</v>
      </c>
      <c r="E2271" s="58" t="str">
        <f t="shared" si="259"/>
        <v>Wenzel</v>
      </c>
      <c r="F2271" s="58" t="str">
        <f t="shared" si="260"/>
        <v>Smal</v>
      </c>
      <c r="G2271" s="58" t="str">
        <f t="shared" si="261"/>
        <v>Men Senior</v>
      </c>
      <c r="H2271" s="58" t="str">
        <f t="shared" si="262"/>
        <v>Welwitschia</v>
      </c>
      <c r="I2271" s="92"/>
      <c r="J2271" s="92" t="s">
        <v>1355</v>
      </c>
      <c r="K2271" s="92">
        <v>148</v>
      </c>
      <c r="L2271" s="91">
        <f t="shared" si="263"/>
        <v>16.600000000000001</v>
      </c>
      <c r="M2271" s="91">
        <f t="shared" si="264"/>
        <v>16.600000000000001</v>
      </c>
    </row>
    <row r="2272" spans="1:13" x14ac:dyDescent="0.25">
      <c r="A2272" s="333" t="str">
        <f t="shared" si="256"/>
        <v>2022-IC-L1</v>
      </c>
      <c r="B2272" s="332">
        <f t="shared" si="257"/>
        <v>44618</v>
      </c>
      <c r="C2272" s="333" t="str">
        <f t="shared" si="258"/>
        <v>Zone 3 - Mile68</v>
      </c>
      <c r="D2272" s="92" t="s">
        <v>1812</v>
      </c>
      <c r="E2272" s="58" t="str">
        <f t="shared" si="259"/>
        <v>Wenzel</v>
      </c>
      <c r="F2272" s="58" t="str">
        <f t="shared" si="260"/>
        <v>Smal</v>
      </c>
      <c r="G2272" s="58" t="str">
        <f t="shared" si="261"/>
        <v>Men Senior</v>
      </c>
      <c r="H2272" s="58" t="str">
        <f t="shared" si="262"/>
        <v>Welwitschia</v>
      </c>
      <c r="I2272" s="92" t="s">
        <v>19</v>
      </c>
      <c r="J2272" s="92"/>
      <c r="K2272" s="92">
        <v>58</v>
      </c>
      <c r="L2272" s="91">
        <f t="shared" si="263"/>
        <v>2</v>
      </c>
      <c r="M2272" s="91">
        <f t="shared" si="264"/>
        <v>2</v>
      </c>
    </row>
    <row r="2273" spans="1:13" x14ac:dyDescent="0.25">
      <c r="A2273" s="333" t="str">
        <f t="shared" si="256"/>
        <v>2022-IC-L1</v>
      </c>
      <c r="B2273" s="332">
        <f t="shared" si="257"/>
        <v>44618</v>
      </c>
      <c r="C2273" s="333" t="str">
        <f t="shared" si="258"/>
        <v>Zone 3 - Mile68</v>
      </c>
      <c r="D2273" s="92" t="s">
        <v>1261</v>
      </c>
      <c r="E2273" s="58" t="str">
        <f t="shared" si="259"/>
        <v>Daniel</v>
      </c>
      <c r="F2273" s="58" t="str">
        <f t="shared" si="260"/>
        <v>Biller</v>
      </c>
      <c r="G2273" s="58" t="str">
        <f t="shared" si="261"/>
        <v>Men Senior</v>
      </c>
      <c r="H2273" s="58" t="str">
        <f t="shared" si="262"/>
        <v>Welwitschia</v>
      </c>
      <c r="I2273" s="92"/>
      <c r="J2273" s="92" t="s">
        <v>1355</v>
      </c>
      <c r="K2273" s="92">
        <v>100</v>
      </c>
      <c r="L2273" s="91">
        <f t="shared" si="263"/>
        <v>4.3</v>
      </c>
      <c r="M2273" s="91">
        <f t="shared" si="264"/>
        <v>4.3</v>
      </c>
    </row>
    <row r="2274" spans="1:13" x14ac:dyDescent="0.25">
      <c r="A2274" s="333" t="str">
        <f t="shared" si="256"/>
        <v>2022-IC-L1</v>
      </c>
      <c r="B2274" s="332">
        <f t="shared" si="257"/>
        <v>44618</v>
      </c>
      <c r="C2274" s="333" t="str">
        <f t="shared" si="258"/>
        <v>Zone 3 - Mile68</v>
      </c>
      <c r="D2274" s="92" t="s">
        <v>1609</v>
      </c>
      <c r="E2274" s="58" t="str">
        <f t="shared" si="259"/>
        <v>GJ</v>
      </c>
      <c r="F2274" s="58" t="str">
        <f t="shared" si="260"/>
        <v>Oosthuizen</v>
      </c>
      <c r="G2274" s="58" t="str">
        <f t="shared" si="261"/>
        <v>Men Senior</v>
      </c>
      <c r="H2274" s="58" t="str">
        <f t="shared" si="262"/>
        <v>Welwitschia</v>
      </c>
      <c r="I2274" s="92"/>
      <c r="J2274" s="92"/>
      <c r="K2274" s="92"/>
      <c r="L2274" s="91" t="str">
        <f t="shared" si="263"/>
        <v/>
      </c>
      <c r="M2274" s="91" t="str">
        <f t="shared" si="264"/>
        <v/>
      </c>
    </row>
    <row r="2275" spans="1:13" x14ac:dyDescent="0.25">
      <c r="A2275" s="333" t="str">
        <f t="shared" si="256"/>
        <v>2022-IC-L1</v>
      </c>
      <c r="B2275" s="332">
        <f t="shared" si="257"/>
        <v>44618</v>
      </c>
      <c r="C2275" s="333" t="str">
        <f t="shared" si="258"/>
        <v>Zone 3 - Mile68</v>
      </c>
      <c r="D2275" s="92" t="s">
        <v>778</v>
      </c>
      <c r="E2275" s="58" t="str">
        <f t="shared" si="259"/>
        <v>Ras</v>
      </c>
      <c r="F2275" s="58" t="str">
        <f t="shared" si="260"/>
        <v>Van Der Westhuizen</v>
      </c>
      <c r="G2275" s="58" t="str">
        <f t="shared" si="261"/>
        <v>Men Senior</v>
      </c>
      <c r="H2275" s="58" t="str">
        <f t="shared" si="262"/>
        <v>Welwitschia</v>
      </c>
      <c r="I2275" s="92"/>
      <c r="J2275" s="92" t="s">
        <v>1355</v>
      </c>
      <c r="K2275" s="92">
        <v>111</v>
      </c>
      <c r="L2275" s="91">
        <f t="shared" si="263"/>
        <v>6.2</v>
      </c>
      <c r="M2275" s="91">
        <f t="shared" si="264"/>
        <v>6.2</v>
      </c>
    </row>
    <row r="2276" spans="1:13" x14ac:dyDescent="0.25">
      <c r="A2276" s="333" t="str">
        <f t="shared" si="256"/>
        <v>2022-IC-L1</v>
      </c>
      <c r="B2276" s="332">
        <f t="shared" si="257"/>
        <v>44618</v>
      </c>
      <c r="C2276" s="333" t="str">
        <f t="shared" si="258"/>
        <v>Zone 3 - Mile68</v>
      </c>
      <c r="D2276" s="92" t="s">
        <v>778</v>
      </c>
      <c r="E2276" s="58" t="str">
        <f t="shared" si="259"/>
        <v>Ras</v>
      </c>
      <c r="F2276" s="58" t="str">
        <f t="shared" si="260"/>
        <v>Van Der Westhuizen</v>
      </c>
      <c r="G2276" s="58" t="str">
        <f t="shared" si="261"/>
        <v>Men Senior</v>
      </c>
      <c r="H2276" s="58" t="str">
        <f t="shared" si="262"/>
        <v>Welwitschia</v>
      </c>
      <c r="I2276" s="92"/>
      <c r="J2276" s="92" t="s">
        <v>1355</v>
      </c>
      <c r="K2276" s="92">
        <v>131</v>
      </c>
      <c r="L2276" s="91">
        <f t="shared" si="263"/>
        <v>10.9</v>
      </c>
      <c r="M2276" s="91">
        <f t="shared" si="264"/>
        <v>10.9</v>
      </c>
    </row>
    <row r="2277" spans="1:13" x14ac:dyDescent="0.25">
      <c r="A2277" s="333" t="str">
        <f t="shared" si="256"/>
        <v>2022-IC-L1</v>
      </c>
      <c r="B2277" s="332">
        <f t="shared" si="257"/>
        <v>44618</v>
      </c>
      <c r="C2277" s="333" t="str">
        <f t="shared" si="258"/>
        <v>Zone 3 - Mile68</v>
      </c>
      <c r="D2277" s="92" t="s">
        <v>1073</v>
      </c>
      <c r="E2277" s="58" t="str">
        <f t="shared" si="259"/>
        <v>Dean</v>
      </c>
      <c r="F2277" s="58" t="str">
        <f t="shared" si="260"/>
        <v>Biller</v>
      </c>
      <c r="G2277" s="58" t="str">
        <f t="shared" si="261"/>
        <v>Men Senior</v>
      </c>
      <c r="H2277" s="58" t="str">
        <f t="shared" si="262"/>
        <v>Welwitschia</v>
      </c>
      <c r="I2277" s="92"/>
      <c r="J2277" s="92"/>
      <c r="K2277" s="92"/>
      <c r="L2277" s="91" t="str">
        <f t="shared" si="263"/>
        <v/>
      </c>
      <c r="M2277" s="91" t="str">
        <f t="shared" si="264"/>
        <v/>
      </c>
    </row>
    <row r="2278" spans="1:13" x14ac:dyDescent="0.25">
      <c r="A2278" s="333" t="str">
        <f t="shared" si="256"/>
        <v>2022-IC-L1</v>
      </c>
      <c r="B2278" s="332">
        <f t="shared" si="257"/>
        <v>44618</v>
      </c>
      <c r="C2278" s="333" t="str">
        <f t="shared" si="258"/>
        <v>Zone 3 - Mile68</v>
      </c>
      <c r="D2278" s="92" t="s">
        <v>1813</v>
      </c>
      <c r="E2278" s="58" t="str">
        <f t="shared" si="259"/>
        <v>Franco</v>
      </c>
      <c r="F2278" s="58" t="str">
        <f t="shared" si="260"/>
        <v>Horn</v>
      </c>
      <c r="G2278" s="58" t="str">
        <f t="shared" si="261"/>
        <v>Men Senior</v>
      </c>
      <c r="H2278" s="58" t="str">
        <f t="shared" si="262"/>
        <v>Orca Angling Club</v>
      </c>
      <c r="I2278" s="92"/>
      <c r="J2278" s="92" t="s">
        <v>1355</v>
      </c>
      <c r="K2278" s="92">
        <v>137</v>
      </c>
      <c r="L2278" s="91">
        <f t="shared" si="263"/>
        <v>12.8</v>
      </c>
      <c r="M2278" s="91">
        <f t="shared" si="264"/>
        <v>12.8</v>
      </c>
    </row>
    <row r="2279" spans="1:13" x14ac:dyDescent="0.25">
      <c r="A2279" s="333" t="str">
        <f t="shared" si="256"/>
        <v>2022-IC-L1</v>
      </c>
      <c r="B2279" s="332">
        <f t="shared" si="257"/>
        <v>44618</v>
      </c>
      <c r="C2279" s="333" t="str">
        <f t="shared" si="258"/>
        <v>Zone 3 - Mile68</v>
      </c>
      <c r="D2279" s="92" t="s">
        <v>762</v>
      </c>
      <c r="E2279" s="58" t="str">
        <f t="shared" si="259"/>
        <v>Morne</v>
      </c>
      <c r="F2279" s="58" t="str">
        <f t="shared" si="260"/>
        <v>Human</v>
      </c>
      <c r="G2279" s="58" t="str">
        <f t="shared" si="261"/>
        <v>Men Senior</v>
      </c>
      <c r="H2279" s="58" t="str">
        <f t="shared" si="262"/>
        <v>Orca Angling Club</v>
      </c>
      <c r="I2279" s="92"/>
      <c r="J2279" s="92" t="s">
        <v>1355</v>
      </c>
      <c r="K2279" s="92">
        <v>95</v>
      </c>
      <c r="L2279" s="91">
        <f t="shared" si="263"/>
        <v>3.6</v>
      </c>
      <c r="M2279" s="91">
        <f t="shared" si="264"/>
        <v>3.6</v>
      </c>
    </row>
    <row r="2280" spans="1:13" x14ac:dyDescent="0.25">
      <c r="A2280" s="333" t="str">
        <f t="shared" si="256"/>
        <v>2022-IC-L1</v>
      </c>
      <c r="B2280" s="332">
        <f t="shared" si="257"/>
        <v>44618</v>
      </c>
      <c r="C2280" s="333" t="str">
        <f t="shared" si="258"/>
        <v>Zone 3 - Mile68</v>
      </c>
      <c r="D2280" s="92" t="s">
        <v>762</v>
      </c>
      <c r="E2280" s="58" t="str">
        <f t="shared" si="259"/>
        <v>Morne</v>
      </c>
      <c r="F2280" s="58" t="str">
        <f t="shared" si="260"/>
        <v>Human</v>
      </c>
      <c r="G2280" s="58" t="str">
        <f t="shared" si="261"/>
        <v>Men Senior</v>
      </c>
      <c r="H2280" s="58" t="str">
        <f t="shared" si="262"/>
        <v>Orca Angling Club</v>
      </c>
      <c r="I2280" s="92"/>
      <c r="J2280" s="92" t="s">
        <v>1355</v>
      </c>
      <c r="K2280" s="92">
        <v>158</v>
      </c>
      <c r="L2280" s="91">
        <f t="shared" si="263"/>
        <v>20.8</v>
      </c>
      <c r="M2280" s="91">
        <f t="shared" si="264"/>
        <v>20.8</v>
      </c>
    </row>
    <row r="2281" spans="1:13" x14ac:dyDescent="0.25">
      <c r="A2281" s="333" t="str">
        <f t="shared" si="256"/>
        <v>2022-IC-L1</v>
      </c>
      <c r="B2281" s="332">
        <f t="shared" si="257"/>
        <v>44618</v>
      </c>
      <c r="C2281" s="333" t="str">
        <f t="shared" si="258"/>
        <v>Zone 3 - Mile68</v>
      </c>
      <c r="D2281" s="92" t="s">
        <v>1706</v>
      </c>
      <c r="E2281" s="58" t="str">
        <f t="shared" si="259"/>
        <v>William</v>
      </c>
      <c r="F2281" s="58" t="str">
        <f t="shared" si="260"/>
        <v>Schickerling</v>
      </c>
      <c r="G2281" s="58" t="str">
        <f t="shared" si="261"/>
        <v>Men Senior</v>
      </c>
      <c r="H2281" s="58" t="str">
        <f t="shared" si="262"/>
        <v>Orca Angling Club</v>
      </c>
      <c r="I2281" s="92"/>
      <c r="J2281" s="92" t="s">
        <v>1355</v>
      </c>
      <c r="K2281" s="92">
        <v>115</v>
      </c>
      <c r="L2281" s="91">
        <f t="shared" si="263"/>
        <v>7</v>
      </c>
      <c r="M2281" s="91">
        <f t="shared" si="264"/>
        <v>7</v>
      </c>
    </row>
    <row r="2282" spans="1:13" x14ac:dyDescent="0.25">
      <c r="A2282" s="333" t="str">
        <f t="shared" si="256"/>
        <v>2022-IC-L1</v>
      </c>
      <c r="B2282" s="332">
        <f t="shared" si="257"/>
        <v>44618</v>
      </c>
      <c r="C2282" s="333" t="str">
        <f t="shared" si="258"/>
        <v>Zone 3 - Mile68</v>
      </c>
      <c r="D2282" s="92" t="s">
        <v>507</v>
      </c>
      <c r="E2282" s="58" t="str">
        <f t="shared" si="259"/>
        <v>Brian</v>
      </c>
      <c r="F2282" s="58" t="str">
        <f t="shared" si="260"/>
        <v>Curtis</v>
      </c>
      <c r="G2282" s="58" t="str">
        <f t="shared" si="261"/>
        <v>Men Senior</v>
      </c>
      <c r="H2282" s="58" t="str">
        <f t="shared" si="262"/>
        <v>Orca Angling Club</v>
      </c>
      <c r="I2282" s="92"/>
      <c r="J2282" s="92" t="s">
        <v>1355</v>
      </c>
      <c r="K2282" s="92">
        <v>123</v>
      </c>
      <c r="L2282" s="91">
        <f t="shared" si="263"/>
        <v>8.8000000000000007</v>
      </c>
      <c r="M2282" s="91">
        <f t="shared" si="264"/>
        <v>8.8000000000000007</v>
      </c>
    </row>
    <row r="2283" spans="1:13" x14ac:dyDescent="0.25">
      <c r="A2283" s="333" t="str">
        <f t="shared" si="256"/>
        <v>2022-IC-L1</v>
      </c>
      <c r="B2283" s="332">
        <f t="shared" si="257"/>
        <v>44618</v>
      </c>
      <c r="C2283" s="333" t="str">
        <f t="shared" si="258"/>
        <v>Zone 3 - Mile68</v>
      </c>
      <c r="D2283" s="92" t="s">
        <v>507</v>
      </c>
      <c r="E2283" s="58" t="str">
        <f t="shared" si="259"/>
        <v>Brian</v>
      </c>
      <c r="F2283" s="58" t="str">
        <f t="shared" si="260"/>
        <v>Curtis</v>
      </c>
      <c r="G2283" s="58" t="str">
        <f t="shared" si="261"/>
        <v>Men Senior</v>
      </c>
      <c r="H2283" s="58" t="str">
        <f t="shared" si="262"/>
        <v>Orca Angling Club</v>
      </c>
      <c r="I2283" s="92"/>
      <c r="J2283" s="92" t="s">
        <v>1355</v>
      </c>
      <c r="K2283" s="92">
        <v>154</v>
      </c>
      <c r="L2283" s="91">
        <f t="shared" si="263"/>
        <v>19.100000000000001</v>
      </c>
      <c r="M2283" s="91">
        <f t="shared" si="264"/>
        <v>19.100000000000001</v>
      </c>
    </row>
    <row r="2284" spans="1:13" x14ac:dyDescent="0.25">
      <c r="A2284" s="333" t="str">
        <f t="shared" si="256"/>
        <v>2022-IC-L1</v>
      </c>
      <c r="B2284" s="332">
        <f t="shared" si="257"/>
        <v>44618</v>
      </c>
      <c r="C2284" s="333" t="str">
        <f t="shared" si="258"/>
        <v>Zone 3 - Mile68</v>
      </c>
      <c r="D2284" s="92" t="s">
        <v>507</v>
      </c>
      <c r="E2284" s="58" t="str">
        <f t="shared" si="259"/>
        <v>Brian</v>
      </c>
      <c r="F2284" s="58" t="str">
        <f t="shared" si="260"/>
        <v>Curtis</v>
      </c>
      <c r="G2284" s="58" t="str">
        <f t="shared" si="261"/>
        <v>Men Senior</v>
      </c>
      <c r="H2284" s="58" t="str">
        <f t="shared" si="262"/>
        <v>Orca Angling Club</v>
      </c>
      <c r="I2284" s="92"/>
      <c r="J2284" s="92" t="s">
        <v>1355</v>
      </c>
      <c r="K2284" s="92">
        <v>152</v>
      </c>
      <c r="L2284" s="91">
        <f t="shared" si="263"/>
        <v>18.2</v>
      </c>
      <c r="M2284" s="91">
        <f t="shared" si="264"/>
        <v>18.2</v>
      </c>
    </row>
    <row r="2285" spans="1:13" x14ac:dyDescent="0.25">
      <c r="A2285" s="333" t="str">
        <f t="shared" ref="A2285:A2316" si="265">IF(D2285="","",A2284)</f>
        <v>2022-IC-L1</v>
      </c>
      <c r="B2285" s="332">
        <f t="shared" ref="B2285:B2316" si="266">IF(D2285="","",B2284)</f>
        <v>44618</v>
      </c>
      <c r="C2285" s="333" t="str">
        <f t="shared" ref="C2285:C2316" si="267">IF(D2285="","",C2284)</f>
        <v>Zone 3 - Mile68</v>
      </c>
      <c r="D2285" s="92" t="s">
        <v>507</v>
      </c>
      <c r="E2285" s="58" t="str">
        <f t="shared" ref="E2285:E2316" si="268">IF(D2285="","",VLOOKUP(D2285,Master,3,FALSE))</f>
        <v>Brian</v>
      </c>
      <c r="F2285" s="58" t="str">
        <f t="shared" ref="F2285:F2316" si="269">IF(D2285="","",VLOOKUP(D2285,Master,4,FALSE))</f>
        <v>Curtis</v>
      </c>
      <c r="G2285" s="58" t="str">
        <f t="shared" ref="G2285:G2316" si="270">IF(D2285="","",VLOOKUP(D2285,Master,5,FALSE))</f>
        <v>Men Senior</v>
      </c>
      <c r="H2285" s="58" t="str">
        <f t="shared" ref="H2285:H2316" si="271">IF(D2285="","",VLOOKUP(D2285,Master,2,FALSE))</f>
        <v>Orca Angling Club</v>
      </c>
      <c r="I2285" s="92"/>
      <c r="J2285" s="92" t="s">
        <v>1355</v>
      </c>
      <c r="K2285" s="92">
        <v>157</v>
      </c>
      <c r="L2285" s="91">
        <f t="shared" si="263"/>
        <v>20.399999999999999</v>
      </c>
      <c r="M2285" s="91">
        <f t="shared" si="264"/>
        <v>20.399999999999999</v>
      </c>
    </row>
    <row r="2286" spans="1:13" x14ac:dyDescent="0.25">
      <c r="A2286" s="333" t="str">
        <f t="shared" si="265"/>
        <v>2022-IC-L1</v>
      </c>
      <c r="B2286" s="332">
        <f t="shared" si="266"/>
        <v>44618</v>
      </c>
      <c r="C2286" s="333" t="str">
        <f t="shared" si="267"/>
        <v>Zone 3 - Mile68</v>
      </c>
      <c r="D2286" s="92" t="s">
        <v>507</v>
      </c>
      <c r="E2286" s="58" t="str">
        <f t="shared" si="268"/>
        <v>Brian</v>
      </c>
      <c r="F2286" s="58" t="str">
        <f t="shared" si="269"/>
        <v>Curtis</v>
      </c>
      <c r="G2286" s="58" t="str">
        <f t="shared" si="270"/>
        <v>Men Senior</v>
      </c>
      <c r="H2286" s="58" t="str">
        <f t="shared" si="271"/>
        <v>Orca Angling Club</v>
      </c>
      <c r="I2286" s="92"/>
      <c r="J2286" s="92" t="s">
        <v>1355</v>
      </c>
      <c r="K2286" s="92">
        <v>151</v>
      </c>
      <c r="L2286" s="91">
        <f t="shared" si="263"/>
        <v>17.8</v>
      </c>
      <c r="M2286" s="91">
        <f t="shared" si="264"/>
        <v>17.8</v>
      </c>
    </row>
    <row r="2287" spans="1:13" x14ac:dyDescent="0.25">
      <c r="A2287" s="333" t="str">
        <f t="shared" si="265"/>
        <v>2022-IC-L1</v>
      </c>
      <c r="B2287" s="332">
        <f t="shared" si="266"/>
        <v>44618</v>
      </c>
      <c r="C2287" s="333" t="str">
        <f t="shared" si="267"/>
        <v>Zone 3 - Mile68</v>
      </c>
      <c r="D2287" s="92" t="s">
        <v>803</v>
      </c>
      <c r="E2287" s="58" t="str">
        <f t="shared" si="268"/>
        <v>Herman</v>
      </c>
      <c r="F2287" s="58" t="str">
        <f t="shared" si="269"/>
        <v>Krauze</v>
      </c>
      <c r="G2287" s="58" t="str">
        <f t="shared" si="270"/>
        <v>Men U/21</v>
      </c>
      <c r="H2287" s="58" t="str">
        <f t="shared" si="271"/>
        <v>Orca Angling Club</v>
      </c>
      <c r="I2287" s="92"/>
      <c r="J2287" s="92" t="s">
        <v>1355</v>
      </c>
      <c r="K2287" s="92">
        <v>93</v>
      </c>
      <c r="L2287" s="91">
        <f t="shared" si="263"/>
        <v>3.4</v>
      </c>
      <c r="M2287" s="91">
        <f t="shared" si="264"/>
        <v>3.4</v>
      </c>
    </row>
    <row r="2288" spans="1:13" x14ac:dyDescent="0.25">
      <c r="A2288" s="333" t="str">
        <f t="shared" si="265"/>
        <v>2022-IC-L1</v>
      </c>
      <c r="B2288" s="332">
        <f t="shared" si="266"/>
        <v>44618</v>
      </c>
      <c r="C2288" s="333" t="str">
        <f t="shared" si="267"/>
        <v>Zone 3 - Mile68</v>
      </c>
      <c r="D2288" s="92" t="s">
        <v>1043</v>
      </c>
      <c r="E2288" s="58" t="str">
        <f t="shared" si="268"/>
        <v>Herman</v>
      </c>
      <c r="F2288" s="58" t="str">
        <f t="shared" si="269"/>
        <v>Klem</v>
      </c>
      <c r="G2288" s="58" t="str">
        <f t="shared" si="270"/>
        <v>Men Senior</v>
      </c>
      <c r="H2288" s="58" t="str">
        <f t="shared" si="271"/>
        <v>Orca Angling Club</v>
      </c>
      <c r="I2288" s="92"/>
      <c r="J2288" s="92" t="s">
        <v>1355</v>
      </c>
      <c r="K2288" s="92">
        <v>159</v>
      </c>
      <c r="L2288" s="91">
        <f t="shared" si="263"/>
        <v>21.3</v>
      </c>
      <c r="M2288" s="91">
        <f t="shared" si="264"/>
        <v>21.3</v>
      </c>
    </row>
    <row r="2289" spans="1:13" x14ac:dyDescent="0.25">
      <c r="A2289" s="333" t="str">
        <f t="shared" si="265"/>
        <v>2022-IC-L1</v>
      </c>
      <c r="B2289" s="332">
        <f t="shared" si="266"/>
        <v>44618</v>
      </c>
      <c r="C2289" s="333" t="str">
        <f t="shared" si="267"/>
        <v>Zone 3 - Mile68</v>
      </c>
      <c r="D2289" s="92" t="s">
        <v>1169</v>
      </c>
      <c r="E2289" s="58" t="str">
        <f t="shared" si="268"/>
        <v>Quintin</v>
      </c>
      <c r="F2289" s="58" t="str">
        <f t="shared" si="269"/>
        <v>Klem</v>
      </c>
      <c r="G2289" s="58" t="str">
        <f t="shared" si="270"/>
        <v>Men Senior</v>
      </c>
      <c r="H2289" s="58" t="str">
        <f t="shared" si="271"/>
        <v>Orca Angling Club</v>
      </c>
      <c r="I2289" s="92"/>
      <c r="J2289" s="92"/>
      <c r="K2289" s="92"/>
      <c r="L2289" s="91" t="str">
        <f t="shared" ref="L2289:L2352" si="272">IF(K2289="","",IF(I2289="",ROUND(HLOOKUP(J2289,kgList,K2289,FALSE),1),ROUND(HLOOKUP(I2289,kgList,K2289,FALSE),1)))</f>
        <v/>
      </c>
      <c r="M2289" s="91" t="str">
        <f t="shared" ref="M2289:M2352" si="273">IF(L2289="","",IF(COUNTA(I2289:J2289)&gt;1,"Edible or Inedible",IF(COUNTA(I2289)=1,L2289*1,IF(COUNTA(J2289)=1,L2289*1,"ERROR"))))</f>
        <v/>
      </c>
    </row>
    <row r="2290" spans="1:13" x14ac:dyDescent="0.25">
      <c r="A2290" s="333" t="str">
        <f t="shared" si="265"/>
        <v>2022-IC-L1</v>
      </c>
      <c r="B2290" s="332">
        <f t="shared" si="266"/>
        <v>44618</v>
      </c>
      <c r="C2290" s="333" t="str">
        <f t="shared" si="267"/>
        <v>Zone 3 - Mile68</v>
      </c>
      <c r="D2290" s="92" t="s">
        <v>1878</v>
      </c>
      <c r="E2290" s="58" t="str">
        <f t="shared" si="268"/>
        <v>Terence</v>
      </c>
      <c r="F2290" s="58" t="str">
        <f t="shared" si="269"/>
        <v>Knowles</v>
      </c>
      <c r="G2290" s="58" t="str">
        <f t="shared" si="270"/>
        <v>Men Senior</v>
      </c>
      <c r="H2290" s="58" t="str">
        <f t="shared" si="271"/>
        <v>Orca Angling Club</v>
      </c>
      <c r="I2290" s="92"/>
      <c r="J2290" s="92" t="s">
        <v>1355</v>
      </c>
      <c r="K2290" s="92">
        <v>118</v>
      </c>
      <c r="L2290" s="91">
        <f t="shared" si="272"/>
        <v>7.6</v>
      </c>
      <c r="M2290" s="91">
        <f t="shared" si="273"/>
        <v>7.6</v>
      </c>
    </row>
    <row r="2291" spans="1:13" x14ac:dyDescent="0.25">
      <c r="A2291" s="333" t="str">
        <f t="shared" si="265"/>
        <v>2022-IC-L1</v>
      </c>
      <c r="B2291" s="332">
        <f t="shared" si="266"/>
        <v>44618</v>
      </c>
      <c r="C2291" s="333" t="str">
        <f t="shared" si="267"/>
        <v>Zone 3 - Mile68</v>
      </c>
      <c r="D2291" s="92" t="s">
        <v>1404</v>
      </c>
      <c r="E2291" s="58" t="str">
        <f t="shared" si="268"/>
        <v>Ferdi</v>
      </c>
      <c r="F2291" s="58" t="str">
        <f t="shared" si="269"/>
        <v>Roetz</v>
      </c>
      <c r="G2291" s="58" t="str">
        <f t="shared" si="270"/>
        <v>Men Senior</v>
      </c>
      <c r="H2291" s="58" t="str">
        <f t="shared" si="271"/>
        <v>Orca Angling Club</v>
      </c>
      <c r="I2291" s="92"/>
      <c r="J2291" s="92" t="s">
        <v>1355</v>
      </c>
      <c r="K2291" s="92">
        <v>152</v>
      </c>
      <c r="L2291" s="91">
        <f t="shared" si="272"/>
        <v>18.2</v>
      </c>
      <c r="M2291" s="91">
        <f t="shared" si="273"/>
        <v>18.2</v>
      </c>
    </row>
    <row r="2292" spans="1:13" x14ac:dyDescent="0.25">
      <c r="A2292" s="333" t="str">
        <f t="shared" si="265"/>
        <v>2022-IC-L1</v>
      </c>
      <c r="B2292" s="332">
        <f t="shared" si="266"/>
        <v>44618</v>
      </c>
      <c r="C2292" s="333" t="str">
        <f t="shared" si="267"/>
        <v>Zone 3 - Mile68</v>
      </c>
      <c r="D2292" s="92" t="s">
        <v>525</v>
      </c>
      <c r="E2292" s="58" t="str">
        <f t="shared" si="268"/>
        <v>Heini</v>
      </c>
      <c r="F2292" s="58" t="str">
        <f t="shared" si="269"/>
        <v>Zahrt</v>
      </c>
      <c r="G2292" s="58" t="str">
        <f t="shared" si="270"/>
        <v>Men Senior</v>
      </c>
      <c r="H2292" s="58" t="str">
        <f t="shared" si="271"/>
        <v>Orca Angling Club</v>
      </c>
      <c r="I2292" s="92"/>
      <c r="J2292" s="92" t="s">
        <v>1355</v>
      </c>
      <c r="K2292" s="92">
        <v>137</v>
      </c>
      <c r="L2292" s="91">
        <f t="shared" si="272"/>
        <v>12.8</v>
      </c>
      <c r="M2292" s="91">
        <f t="shared" si="273"/>
        <v>12.8</v>
      </c>
    </row>
    <row r="2293" spans="1:13" x14ac:dyDescent="0.25">
      <c r="A2293" s="333" t="str">
        <f t="shared" si="265"/>
        <v>2022-IC-L1</v>
      </c>
      <c r="B2293" s="332">
        <f t="shared" si="266"/>
        <v>44618</v>
      </c>
      <c r="C2293" s="333" t="str">
        <f t="shared" si="267"/>
        <v>Zone 3 - Mile68</v>
      </c>
      <c r="D2293" s="92" t="s">
        <v>525</v>
      </c>
      <c r="E2293" s="58" t="str">
        <f t="shared" si="268"/>
        <v>Heini</v>
      </c>
      <c r="F2293" s="58" t="str">
        <f t="shared" si="269"/>
        <v>Zahrt</v>
      </c>
      <c r="G2293" s="58" t="str">
        <f t="shared" si="270"/>
        <v>Men Senior</v>
      </c>
      <c r="H2293" s="58" t="str">
        <f t="shared" si="271"/>
        <v>Orca Angling Club</v>
      </c>
      <c r="I2293" s="92"/>
      <c r="J2293" s="92" t="s">
        <v>1355</v>
      </c>
      <c r="K2293" s="92">
        <v>148</v>
      </c>
      <c r="L2293" s="91">
        <f t="shared" si="272"/>
        <v>16.600000000000001</v>
      </c>
      <c r="M2293" s="91">
        <f t="shared" si="273"/>
        <v>16.600000000000001</v>
      </c>
    </row>
    <row r="2294" spans="1:13" x14ac:dyDescent="0.25">
      <c r="A2294" s="333" t="str">
        <f t="shared" si="265"/>
        <v>2022-IC-L1</v>
      </c>
      <c r="B2294" s="332">
        <f t="shared" si="266"/>
        <v>44618</v>
      </c>
      <c r="C2294" s="333" t="str">
        <f t="shared" si="267"/>
        <v>Zone 3 - Mile68</v>
      </c>
      <c r="D2294" s="92" t="s">
        <v>1707</v>
      </c>
      <c r="E2294" s="58" t="str">
        <f t="shared" si="268"/>
        <v>Juanne-Louis</v>
      </c>
      <c r="F2294" s="58" t="str">
        <f t="shared" si="269"/>
        <v>Grobler</v>
      </c>
      <c r="G2294" s="58" t="str">
        <f t="shared" si="270"/>
        <v>Men Senior</v>
      </c>
      <c r="H2294" s="58" t="str">
        <f t="shared" si="271"/>
        <v>Orca Angling Club</v>
      </c>
      <c r="I2294" s="92"/>
      <c r="J2294" s="92"/>
      <c r="K2294" s="92"/>
      <c r="L2294" s="91" t="str">
        <f t="shared" si="272"/>
        <v/>
      </c>
      <c r="M2294" s="91" t="str">
        <f t="shared" si="273"/>
        <v/>
      </c>
    </row>
    <row r="2295" spans="1:13" x14ac:dyDescent="0.25">
      <c r="A2295" s="333" t="str">
        <f t="shared" si="265"/>
        <v>2022-IC-L1</v>
      </c>
      <c r="B2295" s="332">
        <f t="shared" si="266"/>
        <v>44618</v>
      </c>
      <c r="C2295" s="333" t="str">
        <f t="shared" si="267"/>
        <v>Zone 3 - Mile68</v>
      </c>
      <c r="D2295" s="92" t="s">
        <v>963</v>
      </c>
      <c r="E2295" s="58" t="str">
        <f t="shared" si="268"/>
        <v>Jan-Hendrik</v>
      </c>
      <c r="F2295" s="58" t="str">
        <f t="shared" si="269"/>
        <v>Jacobs</v>
      </c>
      <c r="G2295" s="58" t="str">
        <f t="shared" si="270"/>
        <v>Men Senior</v>
      </c>
      <c r="H2295" s="58" t="str">
        <f t="shared" si="271"/>
        <v>Orca Angling Club</v>
      </c>
      <c r="I2295" s="92"/>
      <c r="J2295" s="92" t="s">
        <v>1355</v>
      </c>
      <c r="K2295" s="92">
        <v>105</v>
      </c>
      <c r="L2295" s="91">
        <f t="shared" si="272"/>
        <v>5.0999999999999996</v>
      </c>
      <c r="M2295" s="91">
        <f t="shared" si="273"/>
        <v>5.0999999999999996</v>
      </c>
    </row>
    <row r="2296" spans="1:13" x14ac:dyDescent="0.25">
      <c r="A2296" s="333" t="str">
        <f t="shared" si="265"/>
        <v>2022-IC-L1</v>
      </c>
      <c r="B2296" s="332">
        <f t="shared" si="266"/>
        <v>44618</v>
      </c>
      <c r="C2296" s="333" t="str">
        <f t="shared" si="267"/>
        <v>Zone 3 - Mile68</v>
      </c>
      <c r="D2296" s="92" t="s">
        <v>963</v>
      </c>
      <c r="E2296" s="58" t="str">
        <f t="shared" si="268"/>
        <v>Jan-Hendrik</v>
      </c>
      <c r="F2296" s="58" t="str">
        <f t="shared" si="269"/>
        <v>Jacobs</v>
      </c>
      <c r="G2296" s="58" t="str">
        <f t="shared" si="270"/>
        <v>Men Senior</v>
      </c>
      <c r="H2296" s="58" t="str">
        <f t="shared" si="271"/>
        <v>Orca Angling Club</v>
      </c>
      <c r="I2296" s="92"/>
      <c r="J2296" s="92" t="s">
        <v>1355</v>
      </c>
      <c r="K2296" s="92">
        <v>112</v>
      </c>
      <c r="L2296" s="91">
        <f t="shared" si="272"/>
        <v>6.4</v>
      </c>
      <c r="M2296" s="91">
        <f t="shared" si="273"/>
        <v>6.4</v>
      </c>
    </row>
    <row r="2297" spans="1:13" x14ac:dyDescent="0.25">
      <c r="A2297" s="333" t="str">
        <f t="shared" si="265"/>
        <v>2022-IC-L1</v>
      </c>
      <c r="B2297" s="332">
        <f t="shared" si="266"/>
        <v>44618</v>
      </c>
      <c r="C2297" s="333" t="str">
        <f t="shared" si="267"/>
        <v>Zone 3 - Mile68</v>
      </c>
      <c r="D2297" s="92" t="s">
        <v>1066</v>
      </c>
      <c r="E2297" s="58" t="str">
        <f t="shared" si="268"/>
        <v>Boytjie</v>
      </c>
      <c r="F2297" s="58" t="str">
        <f t="shared" si="269"/>
        <v>Schikerling</v>
      </c>
      <c r="G2297" s="58" t="str">
        <f t="shared" si="270"/>
        <v>Men Master</v>
      </c>
      <c r="H2297" s="58" t="str">
        <f t="shared" si="271"/>
        <v>Orca Angling Club</v>
      </c>
      <c r="I2297" s="92"/>
      <c r="J2297" s="92"/>
      <c r="K2297" s="92"/>
      <c r="L2297" s="91" t="str">
        <f t="shared" si="272"/>
        <v/>
      </c>
      <c r="M2297" s="91" t="str">
        <f t="shared" si="273"/>
        <v/>
      </c>
    </row>
    <row r="2298" spans="1:13" x14ac:dyDescent="0.25">
      <c r="A2298" s="333" t="str">
        <f t="shared" si="265"/>
        <v>2022-IC-L1</v>
      </c>
      <c r="B2298" s="332">
        <f t="shared" si="266"/>
        <v>44618</v>
      </c>
      <c r="C2298" s="333" t="str">
        <f t="shared" si="267"/>
        <v>Zone 3 - Mile68</v>
      </c>
      <c r="D2298" s="92" t="s">
        <v>596</v>
      </c>
      <c r="E2298" s="58" t="str">
        <f t="shared" si="268"/>
        <v>Christiaan</v>
      </c>
      <c r="F2298" s="58" t="str">
        <f t="shared" si="269"/>
        <v>Rossouw</v>
      </c>
      <c r="G2298" s="58" t="str">
        <f t="shared" si="270"/>
        <v>Men Senior</v>
      </c>
      <c r="H2298" s="58" t="str">
        <f t="shared" si="271"/>
        <v>Orca Angling Club</v>
      </c>
      <c r="I2298" s="92"/>
      <c r="J2298" s="92" t="s">
        <v>1355</v>
      </c>
      <c r="K2298" s="92">
        <v>76</v>
      </c>
      <c r="L2298" s="91">
        <f t="shared" si="272"/>
        <v>1.7</v>
      </c>
      <c r="M2298" s="91">
        <f t="shared" si="273"/>
        <v>1.7</v>
      </c>
    </row>
    <row r="2299" spans="1:13" x14ac:dyDescent="0.25">
      <c r="A2299" s="333" t="str">
        <f t="shared" si="265"/>
        <v>2022-IC-L1</v>
      </c>
      <c r="B2299" s="332">
        <f t="shared" si="266"/>
        <v>44618</v>
      </c>
      <c r="C2299" s="333" t="str">
        <f t="shared" si="267"/>
        <v>Zone 3 - Mile68</v>
      </c>
      <c r="D2299" s="92" t="s">
        <v>827</v>
      </c>
      <c r="E2299" s="58" t="str">
        <f t="shared" si="268"/>
        <v>Gelhar</v>
      </c>
      <c r="F2299" s="58" t="str">
        <f t="shared" si="269"/>
        <v>Slabbert</v>
      </c>
      <c r="G2299" s="58" t="str">
        <f t="shared" si="270"/>
        <v>Men Senior</v>
      </c>
      <c r="H2299" s="58" t="str">
        <f t="shared" si="271"/>
        <v>Orca Angling Club</v>
      </c>
      <c r="I2299" s="92"/>
      <c r="J2299" s="92" t="s">
        <v>1355</v>
      </c>
      <c r="K2299" s="92">
        <v>152</v>
      </c>
      <c r="L2299" s="91">
        <f t="shared" si="272"/>
        <v>18.2</v>
      </c>
      <c r="M2299" s="91">
        <f t="shared" si="273"/>
        <v>18.2</v>
      </c>
    </row>
    <row r="2300" spans="1:13" x14ac:dyDescent="0.25">
      <c r="A2300" s="333" t="str">
        <f t="shared" si="265"/>
        <v>2022-IC-L1</v>
      </c>
      <c r="B2300" s="332">
        <f t="shared" si="266"/>
        <v>44618</v>
      </c>
      <c r="C2300" s="333" t="str">
        <f t="shared" si="267"/>
        <v>Zone 3 - Mile68</v>
      </c>
      <c r="D2300" s="92" t="s">
        <v>827</v>
      </c>
      <c r="E2300" s="58" t="str">
        <f t="shared" si="268"/>
        <v>Gelhar</v>
      </c>
      <c r="F2300" s="58" t="str">
        <f t="shared" si="269"/>
        <v>Slabbert</v>
      </c>
      <c r="G2300" s="58" t="str">
        <f t="shared" si="270"/>
        <v>Men Senior</v>
      </c>
      <c r="H2300" s="58" t="str">
        <f t="shared" si="271"/>
        <v>Orca Angling Club</v>
      </c>
      <c r="I2300" s="92"/>
      <c r="J2300" s="92" t="s">
        <v>20</v>
      </c>
      <c r="K2300" s="92">
        <v>77</v>
      </c>
      <c r="L2300" s="91">
        <f t="shared" si="272"/>
        <v>1.6</v>
      </c>
      <c r="M2300" s="91">
        <f t="shared" si="273"/>
        <v>1.6</v>
      </c>
    </row>
    <row r="2301" spans="1:13" x14ac:dyDescent="0.25">
      <c r="A2301" s="333" t="str">
        <f t="shared" si="265"/>
        <v>2022-IC-L1</v>
      </c>
      <c r="B2301" s="332">
        <f t="shared" si="266"/>
        <v>44618</v>
      </c>
      <c r="C2301" s="333" t="str">
        <f t="shared" si="267"/>
        <v>Zone 3 - Mile68</v>
      </c>
      <c r="D2301" s="92" t="s">
        <v>805</v>
      </c>
      <c r="E2301" s="58" t="str">
        <f t="shared" si="268"/>
        <v>Dania</v>
      </c>
      <c r="F2301" s="58" t="str">
        <f t="shared" si="269"/>
        <v>Maas</v>
      </c>
      <c r="G2301" s="58" t="str">
        <f t="shared" si="270"/>
        <v>Ladies U/16</v>
      </c>
      <c r="H2301" s="58" t="str">
        <f t="shared" si="271"/>
        <v>Orca Angling Club</v>
      </c>
      <c r="I2301" s="92"/>
      <c r="J2301" s="92" t="s">
        <v>1355</v>
      </c>
      <c r="K2301" s="92">
        <v>165</v>
      </c>
      <c r="L2301" s="91">
        <f t="shared" si="272"/>
        <v>24.1</v>
      </c>
      <c r="M2301" s="91">
        <f t="shared" si="273"/>
        <v>24.1</v>
      </c>
    </row>
    <row r="2302" spans="1:13" x14ac:dyDescent="0.25">
      <c r="A2302" s="333" t="str">
        <f t="shared" si="265"/>
        <v>2022-IC-L1</v>
      </c>
      <c r="B2302" s="332">
        <f t="shared" si="266"/>
        <v>44618</v>
      </c>
      <c r="C2302" s="333" t="str">
        <f t="shared" si="267"/>
        <v>Zone 3 - Mile68</v>
      </c>
      <c r="D2302" s="92" t="s">
        <v>680</v>
      </c>
      <c r="E2302" s="58" t="str">
        <f t="shared" si="268"/>
        <v>Elaine</v>
      </c>
      <c r="F2302" s="58" t="str">
        <f t="shared" si="269"/>
        <v>Vorster</v>
      </c>
      <c r="G2302" s="58" t="str">
        <f t="shared" si="270"/>
        <v>Ladies Veteran</v>
      </c>
      <c r="H2302" s="58" t="str">
        <f t="shared" si="271"/>
        <v>Orca Angling Club</v>
      </c>
      <c r="I2302" s="92"/>
      <c r="J2302" s="92"/>
      <c r="K2302" s="92"/>
      <c r="L2302" s="91" t="str">
        <f t="shared" si="272"/>
        <v/>
      </c>
      <c r="M2302" s="91" t="str">
        <f t="shared" si="273"/>
        <v/>
      </c>
    </row>
    <row r="2303" spans="1:13" x14ac:dyDescent="0.25">
      <c r="A2303" s="333" t="str">
        <f t="shared" si="265"/>
        <v>2022-IC-L1</v>
      </c>
      <c r="B2303" s="332">
        <f t="shared" si="266"/>
        <v>44618</v>
      </c>
      <c r="C2303" s="333" t="str">
        <f t="shared" si="267"/>
        <v>Zone 3 - Mile68</v>
      </c>
      <c r="D2303" s="92" t="s">
        <v>650</v>
      </c>
      <c r="E2303" s="58" t="str">
        <f t="shared" si="268"/>
        <v>Lindie</v>
      </c>
      <c r="F2303" s="58" t="str">
        <f t="shared" si="269"/>
        <v>Krauze</v>
      </c>
      <c r="G2303" s="58" t="str">
        <f t="shared" si="270"/>
        <v>Ladies Veteran</v>
      </c>
      <c r="H2303" s="58" t="str">
        <f t="shared" si="271"/>
        <v>Orca Angling Club</v>
      </c>
      <c r="I2303" s="92"/>
      <c r="J2303" s="92" t="s">
        <v>1355</v>
      </c>
      <c r="K2303" s="92">
        <v>98</v>
      </c>
      <c r="L2303" s="91">
        <f t="shared" si="272"/>
        <v>4</v>
      </c>
      <c r="M2303" s="91">
        <f t="shared" si="273"/>
        <v>4</v>
      </c>
    </row>
    <row r="2304" spans="1:13" x14ac:dyDescent="0.25">
      <c r="A2304" s="333" t="str">
        <f t="shared" si="265"/>
        <v>2022-IC-L1</v>
      </c>
      <c r="B2304" s="332">
        <f t="shared" si="266"/>
        <v>44618</v>
      </c>
      <c r="C2304" s="333" t="str">
        <f t="shared" si="267"/>
        <v>Zone 3 - Mile68</v>
      </c>
      <c r="D2304" s="92" t="s">
        <v>556</v>
      </c>
      <c r="E2304" s="58" t="str">
        <f t="shared" si="268"/>
        <v>Alec</v>
      </c>
      <c r="F2304" s="58" t="str">
        <f t="shared" si="269"/>
        <v>Landers</v>
      </c>
      <c r="G2304" s="58" t="str">
        <f t="shared" si="270"/>
        <v>Men Senior</v>
      </c>
      <c r="H2304" s="58" t="str">
        <f t="shared" si="271"/>
        <v>Orca Angling Club</v>
      </c>
      <c r="I2304" s="92"/>
      <c r="J2304" s="92" t="s">
        <v>1355</v>
      </c>
      <c r="K2304" s="92">
        <v>157</v>
      </c>
      <c r="L2304" s="91">
        <f t="shared" si="272"/>
        <v>20.399999999999999</v>
      </c>
      <c r="M2304" s="91">
        <f t="shared" si="273"/>
        <v>20.399999999999999</v>
      </c>
    </row>
    <row r="2305" spans="1:13" x14ac:dyDescent="0.25">
      <c r="A2305" s="333" t="str">
        <f t="shared" si="265"/>
        <v>2022-IC-L1</v>
      </c>
      <c r="B2305" s="332">
        <f t="shared" si="266"/>
        <v>44618</v>
      </c>
      <c r="C2305" s="333" t="str">
        <f t="shared" si="267"/>
        <v>Zone 3 - Mile68</v>
      </c>
      <c r="D2305" s="92" t="s">
        <v>556</v>
      </c>
      <c r="E2305" s="58" t="str">
        <f t="shared" si="268"/>
        <v>Alec</v>
      </c>
      <c r="F2305" s="58" t="str">
        <f t="shared" si="269"/>
        <v>Landers</v>
      </c>
      <c r="G2305" s="58" t="str">
        <f t="shared" si="270"/>
        <v>Men Senior</v>
      </c>
      <c r="H2305" s="58" t="str">
        <f t="shared" si="271"/>
        <v>Orca Angling Club</v>
      </c>
      <c r="I2305" s="92"/>
      <c r="J2305" s="92" t="s">
        <v>1355</v>
      </c>
      <c r="K2305" s="92">
        <v>151</v>
      </c>
      <c r="L2305" s="91">
        <f t="shared" si="272"/>
        <v>17.8</v>
      </c>
      <c r="M2305" s="91">
        <f t="shared" si="273"/>
        <v>17.8</v>
      </c>
    </row>
    <row r="2306" spans="1:13" x14ac:dyDescent="0.25">
      <c r="A2306" s="333" t="str">
        <f t="shared" si="265"/>
        <v>2022-IC-L1</v>
      </c>
      <c r="B2306" s="332">
        <f t="shared" si="266"/>
        <v>44618</v>
      </c>
      <c r="C2306" s="333" t="str">
        <f t="shared" si="267"/>
        <v>Zone 3 - Mile68</v>
      </c>
      <c r="D2306" s="92" t="s">
        <v>556</v>
      </c>
      <c r="E2306" s="58" t="str">
        <f t="shared" si="268"/>
        <v>Alec</v>
      </c>
      <c r="F2306" s="58" t="str">
        <f t="shared" si="269"/>
        <v>Landers</v>
      </c>
      <c r="G2306" s="58" t="str">
        <f t="shared" si="270"/>
        <v>Men Senior</v>
      </c>
      <c r="H2306" s="58" t="str">
        <f t="shared" si="271"/>
        <v>Orca Angling Club</v>
      </c>
      <c r="I2306" s="92"/>
      <c r="J2306" s="92" t="s">
        <v>1355</v>
      </c>
      <c r="K2306" s="92">
        <v>95</v>
      </c>
      <c r="L2306" s="91">
        <f t="shared" si="272"/>
        <v>3.6</v>
      </c>
      <c r="M2306" s="91">
        <f t="shared" si="273"/>
        <v>3.6</v>
      </c>
    </row>
    <row r="2307" spans="1:13" x14ac:dyDescent="0.25">
      <c r="A2307" s="333" t="str">
        <f t="shared" si="265"/>
        <v>2022-IC-L1</v>
      </c>
      <c r="B2307" s="332">
        <f t="shared" si="266"/>
        <v>44618</v>
      </c>
      <c r="C2307" s="333" t="str">
        <f t="shared" si="267"/>
        <v>Zone 3 - Mile68</v>
      </c>
      <c r="D2307" s="92" t="s">
        <v>915</v>
      </c>
      <c r="E2307" s="58" t="str">
        <f t="shared" si="268"/>
        <v>Richard</v>
      </c>
      <c r="F2307" s="58" t="str">
        <f t="shared" si="269"/>
        <v>Punzul</v>
      </c>
      <c r="G2307" s="58" t="str">
        <f t="shared" si="270"/>
        <v>Men Senior</v>
      </c>
      <c r="H2307" s="58" t="str">
        <f t="shared" si="271"/>
        <v>Orca Angling Club</v>
      </c>
      <c r="I2307" s="92"/>
      <c r="J2307" s="92" t="s">
        <v>1355</v>
      </c>
      <c r="K2307" s="92">
        <v>114</v>
      </c>
      <c r="L2307" s="91">
        <f t="shared" si="272"/>
        <v>6.8</v>
      </c>
      <c r="M2307" s="91">
        <f t="shared" si="273"/>
        <v>6.8</v>
      </c>
    </row>
    <row r="2308" spans="1:13" x14ac:dyDescent="0.25">
      <c r="A2308" s="333" t="str">
        <f t="shared" si="265"/>
        <v>2022-IC-L1</v>
      </c>
      <c r="B2308" s="332">
        <f t="shared" si="266"/>
        <v>44618</v>
      </c>
      <c r="C2308" s="333" t="str">
        <f t="shared" si="267"/>
        <v>Zone 3 - Mile68</v>
      </c>
      <c r="D2308" s="92" t="s">
        <v>915</v>
      </c>
      <c r="E2308" s="58" t="str">
        <f t="shared" si="268"/>
        <v>Richard</v>
      </c>
      <c r="F2308" s="58" t="str">
        <f t="shared" si="269"/>
        <v>Punzul</v>
      </c>
      <c r="G2308" s="58" t="str">
        <f t="shared" si="270"/>
        <v>Men Senior</v>
      </c>
      <c r="H2308" s="58" t="str">
        <f t="shared" si="271"/>
        <v>Orca Angling Club</v>
      </c>
      <c r="I2308" s="92"/>
      <c r="J2308" s="92" t="s">
        <v>1355</v>
      </c>
      <c r="K2308" s="92">
        <v>105</v>
      </c>
      <c r="L2308" s="91">
        <f t="shared" si="272"/>
        <v>5.0999999999999996</v>
      </c>
      <c r="M2308" s="91">
        <f t="shared" si="273"/>
        <v>5.0999999999999996</v>
      </c>
    </row>
    <row r="2309" spans="1:13" x14ac:dyDescent="0.25">
      <c r="A2309" s="333" t="str">
        <f t="shared" si="265"/>
        <v>2022-IC-L1</v>
      </c>
      <c r="B2309" s="332">
        <f t="shared" si="266"/>
        <v>44618</v>
      </c>
      <c r="C2309" s="333" t="str">
        <f t="shared" si="267"/>
        <v>Zone 3 - Mile68</v>
      </c>
      <c r="D2309" s="92" t="s">
        <v>915</v>
      </c>
      <c r="E2309" s="58" t="str">
        <f t="shared" si="268"/>
        <v>Richard</v>
      </c>
      <c r="F2309" s="58" t="str">
        <f t="shared" si="269"/>
        <v>Punzul</v>
      </c>
      <c r="G2309" s="58" t="str">
        <f t="shared" si="270"/>
        <v>Men Senior</v>
      </c>
      <c r="H2309" s="58" t="str">
        <f t="shared" si="271"/>
        <v>Orca Angling Club</v>
      </c>
      <c r="I2309" s="92"/>
      <c r="J2309" s="92" t="s">
        <v>1355</v>
      </c>
      <c r="K2309" s="92">
        <v>83</v>
      </c>
      <c r="L2309" s="91">
        <f t="shared" si="272"/>
        <v>2.2999999999999998</v>
      </c>
      <c r="M2309" s="91">
        <f t="shared" si="273"/>
        <v>2.2999999999999998</v>
      </c>
    </row>
    <row r="2310" spans="1:13" x14ac:dyDescent="0.25">
      <c r="A2310" s="333" t="str">
        <f t="shared" si="265"/>
        <v>2022-IC-L1</v>
      </c>
      <c r="B2310" s="332">
        <f t="shared" si="266"/>
        <v>44618</v>
      </c>
      <c r="C2310" s="333" t="str">
        <f t="shared" si="267"/>
        <v>Zone 3 - Mile68</v>
      </c>
      <c r="D2310" s="92" t="s">
        <v>727</v>
      </c>
      <c r="E2310" s="58" t="str">
        <f t="shared" si="268"/>
        <v>Corne</v>
      </c>
      <c r="F2310" s="58" t="str">
        <f t="shared" si="269"/>
        <v>Kruger</v>
      </c>
      <c r="G2310" s="58" t="str">
        <f t="shared" si="270"/>
        <v>Men Senior</v>
      </c>
      <c r="H2310" s="58" t="str">
        <f t="shared" si="271"/>
        <v>Orca Angling Club</v>
      </c>
      <c r="I2310" s="92"/>
      <c r="J2310" s="92" t="s">
        <v>1355</v>
      </c>
      <c r="K2310" s="92">
        <v>106</v>
      </c>
      <c r="L2310" s="91">
        <f t="shared" si="272"/>
        <v>5.3</v>
      </c>
      <c r="M2310" s="91">
        <f t="shared" si="273"/>
        <v>5.3</v>
      </c>
    </row>
    <row r="2311" spans="1:13" x14ac:dyDescent="0.25">
      <c r="A2311" s="333" t="str">
        <f t="shared" si="265"/>
        <v>2022-IC-L1</v>
      </c>
      <c r="B2311" s="332">
        <f t="shared" si="266"/>
        <v>44618</v>
      </c>
      <c r="C2311" s="333" t="str">
        <f t="shared" si="267"/>
        <v>Zone 3 - Mile68</v>
      </c>
      <c r="D2311" s="92" t="s">
        <v>622</v>
      </c>
      <c r="E2311" s="58" t="str">
        <f t="shared" si="268"/>
        <v>Immo</v>
      </c>
      <c r="F2311" s="58" t="str">
        <f t="shared" si="269"/>
        <v>Dresselhaus</v>
      </c>
      <c r="G2311" s="58" t="str">
        <f t="shared" si="270"/>
        <v>Men Senior</v>
      </c>
      <c r="H2311" s="58" t="str">
        <f t="shared" si="271"/>
        <v>Orca Angling Club</v>
      </c>
      <c r="I2311" s="92"/>
      <c r="J2311" s="92" t="s">
        <v>1355</v>
      </c>
      <c r="K2311" s="92">
        <v>100</v>
      </c>
      <c r="L2311" s="91">
        <f t="shared" si="272"/>
        <v>4.3</v>
      </c>
      <c r="M2311" s="91">
        <f t="shared" si="273"/>
        <v>4.3</v>
      </c>
    </row>
    <row r="2312" spans="1:13" x14ac:dyDescent="0.25">
      <c r="A2312" s="333" t="str">
        <f t="shared" si="265"/>
        <v>2022-IC-L1</v>
      </c>
      <c r="B2312" s="332">
        <f t="shared" si="266"/>
        <v>44618</v>
      </c>
      <c r="C2312" s="333" t="str">
        <f t="shared" si="267"/>
        <v>Zone 3 - Mile68</v>
      </c>
      <c r="D2312" s="92" t="s">
        <v>622</v>
      </c>
      <c r="E2312" s="58" t="str">
        <f t="shared" si="268"/>
        <v>Immo</v>
      </c>
      <c r="F2312" s="58" t="str">
        <f t="shared" si="269"/>
        <v>Dresselhaus</v>
      </c>
      <c r="G2312" s="58" t="str">
        <f t="shared" si="270"/>
        <v>Men Senior</v>
      </c>
      <c r="H2312" s="58" t="str">
        <f t="shared" si="271"/>
        <v>Orca Angling Club</v>
      </c>
      <c r="I2312" s="92"/>
      <c r="J2312" s="92" t="s">
        <v>1355</v>
      </c>
      <c r="K2312" s="92">
        <v>114</v>
      </c>
      <c r="L2312" s="91">
        <f t="shared" si="272"/>
        <v>6.8</v>
      </c>
      <c r="M2312" s="91">
        <f t="shared" si="273"/>
        <v>6.8</v>
      </c>
    </row>
    <row r="2313" spans="1:13" x14ac:dyDescent="0.25">
      <c r="A2313" s="333" t="str">
        <f t="shared" si="265"/>
        <v>2022-IC-L1</v>
      </c>
      <c r="B2313" s="332">
        <f t="shared" si="266"/>
        <v>44618</v>
      </c>
      <c r="C2313" s="333" t="str">
        <f t="shared" si="267"/>
        <v>Zone 3 - Mile68</v>
      </c>
      <c r="D2313" s="92" t="s">
        <v>619</v>
      </c>
      <c r="E2313" s="58" t="str">
        <f t="shared" si="268"/>
        <v xml:space="preserve">Joe </v>
      </c>
      <c r="F2313" s="58" t="str">
        <f t="shared" si="269"/>
        <v>Herman</v>
      </c>
      <c r="G2313" s="58" t="str">
        <f t="shared" si="270"/>
        <v>Men Senior</v>
      </c>
      <c r="H2313" s="58" t="str">
        <f t="shared" si="271"/>
        <v>Orca Angling Club</v>
      </c>
      <c r="I2313" s="92"/>
      <c r="J2313" s="92" t="s">
        <v>1355</v>
      </c>
      <c r="K2313" s="92">
        <v>101</v>
      </c>
      <c r="L2313" s="91">
        <f t="shared" si="272"/>
        <v>4.5</v>
      </c>
      <c r="M2313" s="91">
        <f t="shared" si="273"/>
        <v>4.5</v>
      </c>
    </row>
    <row r="2314" spans="1:13" x14ac:dyDescent="0.25">
      <c r="A2314" s="333" t="str">
        <f t="shared" si="265"/>
        <v>2022-IC-L1</v>
      </c>
      <c r="B2314" s="332">
        <f t="shared" si="266"/>
        <v>44618</v>
      </c>
      <c r="C2314" s="333" t="str">
        <f t="shared" si="267"/>
        <v>Zone 3 - Mile68</v>
      </c>
      <c r="D2314" s="92" t="s">
        <v>619</v>
      </c>
      <c r="E2314" s="58" t="str">
        <f t="shared" si="268"/>
        <v xml:space="preserve">Joe </v>
      </c>
      <c r="F2314" s="58" t="str">
        <f t="shared" si="269"/>
        <v>Herman</v>
      </c>
      <c r="G2314" s="58" t="str">
        <f t="shared" si="270"/>
        <v>Men Senior</v>
      </c>
      <c r="H2314" s="58" t="str">
        <f t="shared" si="271"/>
        <v>Orca Angling Club</v>
      </c>
      <c r="I2314" s="92"/>
      <c r="J2314" s="92" t="s">
        <v>1355</v>
      </c>
      <c r="K2314" s="92">
        <v>125</v>
      </c>
      <c r="L2314" s="91">
        <f t="shared" si="272"/>
        <v>9.3000000000000007</v>
      </c>
      <c r="M2314" s="91">
        <f t="shared" si="273"/>
        <v>9.3000000000000007</v>
      </c>
    </row>
    <row r="2315" spans="1:13" x14ac:dyDescent="0.25">
      <c r="A2315" s="333" t="str">
        <f t="shared" si="265"/>
        <v>2022-IC-L1</v>
      </c>
      <c r="B2315" s="332">
        <f t="shared" si="266"/>
        <v>44618</v>
      </c>
      <c r="C2315" s="333" t="str">
        <f t="shared" si="267"/>
        <v>Zone 3 - Mile68</v>
      </c>
      <c r="D2315" s="92" t="s">
        <v>619</v>
      </c>
      <c r="E2315" s="58" t="str">
        <f t="shared" si="268"/>
        <v xml:space="preserve">Joe </v>
      </c>
      <c r="F2315" s="58" t="str">
        <f t="shared" si="269"/>
        <v>Herman</v>
      </c>
      <c r="G2315" s="58" t="str">
        <f t="shared" si="270"/>
        <v>Men Senior</v>
      </c>
      <c r="H2315" s="58" t="str">
        <f t="shared" si="271"/>
        <v>Orca Angling Club</v>
      </c>
      <c r="I2315" s="92"/>
      <c r="J2315" s="92" t="s">
        <v>1355</v>
      </c>
      <c r="K2315" s="92">
        <v>100</v>
      </c>
      <c r="L2315" s="91">
        <f t="shared" si="272"/>
        <v>4.3</v>
      </c>
      <c r="M2315" s="91">
        <f t="shared" si="273"/>
        <v>4.3</v>
      </c>
    </row>
    <row r="2316" spans="1:13" ht="14.25" thickBot="1" x14ac:dyDescent="0.3">
      <c r="A2316" s="344" t="str">
        <f t="shared" si="265"/>
        <v>2022-IC-L1</v>
      </c>
      <c r="B2316" s="345">
        <f t="shared" si="266"/>
        <v>44618</v>
      </c>
      <c r="C2316" s="344" t="str">
        <f t="shared" si="267"/>
        <v>Zone 3 - Mile68</v>
      </c>
      <c r="D2316" s="337" t="s">
        <v>760</v>
      </c>
      <c r="E2316" s="338" t="str">
        <f t="shared" si="268"/>
        <v>Hennies</v>
      </c>
      <c r="F2316" s="338" t="str">
        <f t="shared" si="269"/>
        <v>Van Der Westhuizen</v>
      </c>
      <c r="G2316" s="338" t="str">
        <f t="shared" si="270"/>
        <v>Men Senior</v>
      </c>
      <c r="H2316" s="338" t="str">
        <f t="shared" si="271"/>
        <v>Orca Angling Club</v>
      </c>
      <c r="I2316" s="337"/>
      <c r="J2316" s="337" t="s">
        <v>1355</v>
      </c>
      <c r="K2316" s="337">
        <v>88</v>
      </c>
      <c r="L2316" s="339">
        <f t="shared" si="272"/>
        <v>2.8</v>
      </c>
      <c r="M2316" s="339">
        <f t="shared" si="273"/>
        <v>2.8</v>
      </c>
    </row>
    <row r="2317" spans="1:13" x14ac:dyDescent="0.25">
      <c r="A2317" s="333" t="s">
        <v>2129</v>
      </c>
      <c r="B2317" s="334">
        <v>44674</v>
      </c>
      <c r="C2317" s="333" t="s">
        <v>2044</v>
      </c>
      <c r="D2317" s="90" t="s">
        <v>623</v>
      </c>
      <c r="E2317" s="58" t="str">
        <f t="shared" ref="E2317:E2356" si="274">IF(D2317="","",VLOOKUP(D2317,Master,3,FALSE))</f>
        <v>Veronica</v>
      </c>
      <c r="F2317" s="58" t="str">
        <f t="shared" ref="F2317:F2356" si="275">IF(D2317="","",VLOOKUP(D2317,Master,4,FALSE))</f>
        <v>Nel</v>
      </c>
      <c r="G2317" s="58" t="str">
        <f t="shared" ref="G2317:G2356" si="276">IF(D2317="","",VLOOKUP(D2317,Master,5,FALSE))</f>
        <v>Ladies Master</v>
      </c>
      <c r="H2317" s="58" t="str">
        <f t="shared" ref="H2317:H2356" si="277">IF(D2317="","",VLOOKUP(D2317,Master,2,FALSE))</f>
        <v>Henties Bay</v>
      </c>
      <c r="I2317" s="90"/>
      <c r="J2317" s="92" t="s">
        <v>1355</v>
      </c>
      <c r="K2317" s="90">
        <v>150</v>
      </c>
      <c r="L2317" s="91">
        <f t="shared" si="272"/>
        <v>17.399999999999999</v>
      </c>
      <c r="M2317" s="91">
        <f t="shared" si="273"/>
        <v>17.399999999999999</v>
      </c>
    </row>
    <row r="2318" spans="1:13" x14ac:dyDescent="0.25">
      <c r="A2318" s="333" t="str">
        <f t="shared" ref="A2318" si="278">IF(D2318="","",A2317)</f>
        <v>2022-IC-L2</v>
      </c>
      <c r="B2318" s="332">
        <f t="shared" ref="B2318" si="279">IF(D2318="","",B2317)</f>
        <v>44674</v>
      </c>
      <c r="C2318" s="333" t="str">
        <f t="shared" ref="C2318" si="280">IF(D2318="","",C2317)</f>
        <v>Zone 4 - Horingbaai</v>
      </c>
      <c r="D2318" s="92" t="s">
        <v>623</v>
      </c>
      <c r="E2318" s="58" t="str">
        <f t="shared" si="274"/>
        <v>Veronica</v>
      </c>
      <c r="F2318" s="58" t="str">
        <f t="shared" si="275"/>
        <v>Nel</v>
      </c>
      <c r="G2318" s="58" t="str">
        <f t="shared" si="276"/>
        <v>Ladies Master</v>
      </c>
      <c r="H2318" s="58" t="str">
        <f t="shared" si="277"/>
        <v>Henties Bay</v>
      </c>
      <c r="I2318" s="92"/>
      <c r="J2318" s="92" t="s">
        <v>1335</v>
      </c>
      <c r="K2318" s="92">
        <v>65</v>
      </c>
      <c r="L2318" s="91">
        <f t="shared" si="272"/>
        <v>12.6</v>
      </c>
      <c r="M2318" s="91">
        <f t="shared" si="273"/>
        <v>12.6</v>
      </c>
    </row>
    <row r="2319" spans="1:13" x14ac:dyDescent="0.25">
      <c r="A2319" s="333" t="str">
        <f t="shared" ref="A2319:A2338" si="281">IF(D2319="","",A2318)</f>
        <v>2022-IC-L2</v>
      </c>
      <c r="B2319" s="332">
        <f t="shared" ref="B2319:B2338" si="282">IF(D2319="","",B2318)</f>
        <v>44674</v>
      </c>
      <c r="C2319" s="333" t="str">
        <f t="shared" ref="C2319:C2338" si="283">IF(D2319="","",C2318)</f>
        <v>Zone 4 - Horingbaai</v>
      </c>
      <c r="D2319" s="92" t="s">
        <v>595</v>
      </c>
      <c r="E2319" s="58" t="str">
        <f t="shared" si="274"/>
        <v>Simen</v>
      </c>
      <c r="F2319" s="58" t="str">
        <f t="shared" si="275"/>
        <v>Andersen</v>
      </c>
      <c r="G2319" s="58" t="str">
        <f t="shared" si="276"/>
        <v>Men Master</v>
      </c>
      <c r="H2319" s="58" t="str">
        <f t="shared" si="277"/>
        <v>Henties Bay</v>
      </c>
      <c r="I2319" s="92"/>
      <c r="J2319" s="92" t="s">
        <v>1355</v>
      </c>
      <c r="K2319" s="92">
        <v>152</v>
      </c>
      <c r="L2319" s="91">
        <f t="shared" si="272"/>
        <v>18.2</v>
      </c>
      <c r="M2319" s="91">
        <f t="shared" si="273"/>
        <v>18.2</v>
      </c>
    </row>
    <row r="2320" spans="1:13" x14ac:dyDescent="0.25">
      <c r="A2320" s="333" t="str">
        <f t="shared" si="281"/>
        <v>2022-IC-L2</v>
      </c>
      <c r="B2320" s="332">
        <f t="shared" si="282"/>
        <v>44674</v>
      </c>
      <c r="C2320" s="333" t="str">
        <f t="shared" si="283"/>
        <v>Zone 4 - Horingbaai</v>
      </c>
      <c r="D2320" s="92" t="s">
        <v>595</v>
      </c>
      <c r="E2320" s="58" t="str">
        <f t="shared" si="274"/>
        <v>Simen</v>
      </c>
      <c r="F2320" s="58" t="str">
        <f t="shared" si="275"/>
        <v>Andersen</v>
      </c>
      <c r="G2320" s="58" t="str">
        <f t="shared" si="276"/>
        <v>Men Master</v>
      </c>
      <c r="H2320" s="58" t="str">
        <f t="shared" si="277"/>
        <v>Henties Bay</v>
      </c>
      <c r="I2320" s="92"/>
      <c r="J2320" s="92" t="s">
        <v>1355</v>
      </c>
      <c r="K2320" s="92">
        <v>157</v>
      </c>
      <c r="L2320" s="91">
        <f t="shared" si="272"/>
        <v>20.399999999999999</v>
      </c>
      <c r="M2320" s="91">
        <f t="shared" si="273"/>
        <v>20.399999999999999</v>
      </c>
    </row>
    <row r="2321" spans="1:13" x14ac:dyDescent="0.25">
      <c r="A2321" s="333" t="str">
        <f t="shared" si="281"/>
        <v>2022-IC-L2</v>
      </c>
      <c r="B2321" s="332">
        <f t="shared" si="282"/>
        <v>44674</v>
      </c>
      <c r="C2321" s="333" t="str">
        <f t="shared" si="283"/>
        <v>Zone 4 - Horingbaai</v>
      </c>
      <c r="D2321" s="92" t="s">
        <v>595</v>
      </c>
      <c r="E2321" s="58" t="str">
        <f t="shared" si="274"/>
        <v>Simen</v>
      </c>
      <c r="F2321" s="58" t="str">
        <f t="shared" si="275"/>
        <v>Andersen</v>
      </c>
      <c r="G2321" s="58" t="str">
        <f t="shared" si="276"/>
        <v>Men Master</v>
      </c>
      <c r="H2321" s="58" t="str">
        <f t="shared" si="277"/>
        <v>Henties Bay</v>
      </c>
      <c r="I2321" s="92"/>
      <c r="J2321" s="92" t="s">
        <v>1355</v>
      </c>
      <c r="K2321" s="92">
        <v>105</v>
      </c>
      <c r="L2321" s="91">
        <f t="shared" si="272"/>
        <v>5.0999999999999996</v>
      </c>
      <c r="M2321" s="91">
        <f t="shared" si="273"/>
        <v>5.0999999999999996</v>
      </c>
    </row>
    <row r="2322" spans="1:13" x14ac:dyDescent="0.25">
      <c r="A2322" s="333" t="str">
        <f t="shared" si="281"/>
        <v>2022-IC-L2</v>
      </c>
      <c r="B2322" s="332">
        <f t="shared" si="282"/>
        <v>44674</v>
      </c>
      <c r="C2322" s="333" t="str">
        <f t="shared" si="283"/>
        <v>Zone 4 - Horingbaai</v>
      </c>
      <c r="D2322" s="92" t="s">
        <v>695</v>
      </c>
      <c r="E2322" s="58" t="str">
        <f t="shared" si="274"/>
        <v>Louis</v>
      </c>
      <c r="F2322" s="58" t="str">
        <f t="shared" si="275"/>
        <v>Fenaux</v>
      </c>
      <c r="G2322" s="58" t="str">
        <f t="shared" si="276"/>
        <v>Men Veteran</v>
      </c>
      <c r="H2322" s="58" t="str">
        <f t="shared" si="277"/>
        <v>Henties Bay</v>
      </c>
      <c r="I2322" s="92"/>
      <c r="J2322" s="92" t="s">
        <v>1355</v>
      </c>
      <c r="K2322" s="92">
        <v>70</v>
      </c>
      <c r="L2322" s="91">
        <f t="shared" si="272"/>
        <v>1.3</v>
      </c>
      <c r="M2322" s="91">
        <f t="shared" si="273"/>
        <v>1.3</v>
      </c>
    </row>
    <row r="2323" spans="1:13" x14ac:dyDescent="0.25">
      <c r="A2323" s="333" t="str">
        <f t="shared" si="281"/>
        <v>2022-IC-L2</v>
      </c>
      <c r="B2323" s="332">
        <f t="shared" si="282"/>
        <v>44674</v>
      </c>
      <c r="C2323" s="333" t="str">
        <f t="shared" si="283"/>
        <v>Zone 4 - Horingbaai</v>
      </c>
      <c r="D2323" s="92" t="s">
        <v>695</v>
      </c>
      <c r="E2323" s="58" t="str">
        <f t="shared" si="274"/>
        <v>Louis</v>
      </c>
      <c r="F2323" s="58" t="str">
        <f t="shared" si="275"/>
        <v>Fenaux</v>
      </c>
      <c r="G2323" s="58" t="str">
        <f t="shared" si="276"/>
        <v>Men Veteran</v>
      </c>
      <c r="H2323" s="58" t="str">
        <f t="shared" si="277"/>
        <v>Henties Bay</v>
      </c>
      <c r="I2323" s="92"/>
      <c r="J2323" s="92" t="s">
        <v>1355</v>
      </c>
      <c r="K2323" s="92">
        <v>112</v>
      </c>
      <c r="L2323" s="91">
        <f t="shared" si="272"/>
        <v>6.4</v>
      </c>
      <c r="M2323" s="91">
        <f t="shared" si="273"/>
        <v>6.4</v>
      </c>
    </row>
    <row r="2324" spans="1:13" x14ac:dyDescent="0.25">
      <c r="A2324" s="333" t="str">
        <f t="shared" si="281"/>
        <v>2022-IC-L2</v>
      </c>
      <c r="B2324" s="332">
        <f t="shared" si="282"/>
        <v>44674</v>
      </c>
      <c r="C2324" s="333" t="str">
        <f t="shared" si="283"/>
        <v>Zone 4 - Horingbaai</v>
      </c>
      <c r="D2324" s="92" t="s">
        <v>531</v>
      </c>
      <c r="E2324" s="58" t="str">
        <f t="shared" si="274"/>
        <v>Emil</v>
      </c>
      <c r="F2324" s="58" t="str">
        <f t="shared" si="275"/>
        <v>Prinsloo</v>
      </c>
      <c r="G2324" s="58" t="str">
        <f t="shared" si="276"/>
        <v>Men Veteran</v>
      </c>
      <c r="H2324" s="58" t="str">
        <f t="shared" si="277"/>
        <v>Henties Bay</v>
      </c>
      <c r="I2324" s="92"/>
      <c r="J2324" s="92" t="s">
        <v>1355</v>
      </c>
      <c r="K2324" s="92">
        <v>105</v>
      </c>
      <c r="L2324" s="91">
        <f t="shared" si="272"/>
        <v>5.0999999999999996</v>
      </c>
      <c r="M2324" s="91">
        <f t="shared" si="273"/>
        <v>5.0999999999999996</v>
      </c>
    </row>
    <row r="2325" spans="1:13" x14ac:dyDescent="0.25">
      <c r="A2325" s="333" t="str">
        <f t="shared" si="281"/>
        <v>2022-IC-L2</v>
      </c>
      <c r="B2325" s="332">
        <f t="shared" si="282"/>
        <v>44674</v>
      </c>
      <c r="C2325" s="333" t="str">
        <f t="shared" si="283"/>
        <v>Zone 4 - Horingbaai</v>
      </c>
      <c r="D2325" s="92" t="s">
        <v>531</v>
      </c>
      <c r="E2325" s="58" t="str">
        <f t="shared" si="274"/>
        <v>Emil</v>
      </c>
      <c r="F2325" s="58" t="str">
        <f t="shared" si="275"/>
        <v>Prinsloo</v>
      </c>
      <c r="G2325" s="58" t="str">
        <f t="shared" si="276"/>
        <v>Men Veteran</v>
      </c>
      <c r="H2325" s="58" t="str">
        <f t="shared" si="277"/>
        <v>Henties Bay</v>
      </c>
      <c r="I2325" s="92"/>
      <c r="J2325" s="92" t="s">
        <v>1355</v>
      </c>
      <c r="K2325" s="92">
        <v>132</v>
      </c>
      <c r="L2325" s="91">
        <f t="shared" si="272"/>
        <v>11.2</v>
      </c>
      <c r="M2325" s="91">
        <f t="shared" si="273"/>
        <v>11.2</v>
      </c>
    </row>
    <row r="2326" spans="1:13" x14ac:dyDescent="0.25">
      <c r="A2326" s="333" t="str">
        <f t="shared" si="281"/>
        <v>2022-IC-L2</v>
      </c>
      <c r="B2326" s="332">
        <f t="shared" si="282"/>
        <v>44674</v>
      </c>
      <c r="C2326" s="333" t="str">
        <f t="shared" si="283"/>
        <v>Zone 4 - Horingbaai</v>
      </c>
      <c r="D2326" s="92" t="s">
        <v>1521</v>
      </c>
      <c r="E2326" s="58" t="str">
        <f t="shared" si="274"/>
        <v>Tiaan</v>
      </c>
      <c r="F2326" s="58" t="str">
        <f t="shared" si="275"/>
        <v>Fourie</v>
      </c>
      <c r="G2326" s="58" t="str">
        <f t="shared" si="276"/>
        <v>Men Senior</v>
      </c>
      <c r="H2326" s="58" t="str">
        <f t="shared" si="277"/>
        <v>Henties Bay</v>
      </c>
      <c r="I2326" s="92"/>
      <c r="J2326" s="92" t="s">
        <v>20</v>
      </c>
      <c r="K2326" s="92">
        <v>73</v>
      </c>
      <c r="L2326" s="91">
        <f t="shared" si="272"/>
        <v>1.4</v>
      </c>
      <c r="M2326" s="91">
        <f t="shared" si="273"/>
        <v>1.4</v>
      </c>
    </row>
    <row r="2327" spans="1:13" x14ac:dyDescent="0.25">
      <c r="A2327" s="333" t="str">
        <f t="shared" si="281"/>
        <v>2022-IC-L2</v>
      </c>
      <c r="B2327" s="332">
        <f t="shared" si="282"/>
        <v>44674</v>
      </c>
      <c r="C2327" s="333" t="str">
        <f t="shared" si="283"/>
        <v>Zone 4 - Horingbaai</v>
      </c>
      <c r="D2327" s="92" t="s">
        <v>1772</v>
      </c>
      <c r="E2327" s="58" t="str">
        <f t="shared" si="274"/>
        <v>Steyn</v>
      </c>
      <c r="F2327" s="58" t="str">
        <f t="shared" si="275"/>
        <v>Fourie</v>
      </c>
      <c r="G2327" s="58" t="str">
        <f t="shared" si="276"/>
        <v>Men Senior</v>
      </c>
      <c r="H2327" s="58" t="str">
        <f t="shared" si="277"/>
        <v>Henties Bay</v>
      </c>
      <c r="I2327" s="92"/>
      <c r="J2327" s="92" t="s">
        <v>1355</v>
      </c>
      <c r="K2327" s="92">
        <v>92</v>
      </c>
      <c r="L2327" s="91">
        <f t="shared" si="272"/>
        <v>3.3</v>
      </c>
      <c r="M2327" s="91">
        <f t="shared" si="273"/>
        <v>3.3</v>
      </c>
    </row>
    <row r="2328" spans="1:13" x14ac:dyDescent="0.25">
      <c r="A2328" s="333" t="str">
        <f t="shared" si="281"/>
        <v>2022-IC-L2</v>
      </c>
      <c r="B2328" s="332">
        <f t="shared" si="282"/>
        <v>44674</v>
      </c>
      <c r="C2328" s="333" t="str">
        <f t="shared" si="283"/>
        <v>Zone 4 - Horingbaai</v>
      </c>
      <c r="D2328" s="92" t="s">
        <v>1772</v>
      </c>
      <c r="E2328" s="58" t="str">
        <f t="shared" si="274"/>
        <v>Steyn</v>
      </c>
      <c r="F2328" s="58" t="str">
        <f t="shared" si="275"/>
        <v>Fourie</v>
      </c>
      <c r="G2328" s="58" t="str">
        <f t="shared" si="276"/>
        <v>Men Senior</v>
      </c>
      <c r="H2328" s="58" t="str">
        <f t="shared" si="277"/>
        <v>Henties Bay</v>
      </c>
      <c r="I2328" s="92"/>
      <c r="J2328" s="92" t="s">
        <v>1355</v>
      </c>
      <c r="K2328" s="92">
        <v>119</v>
      </c>
      <c r="L2328" s="91">
        <f t="shared" si="272"/>
        <v>7.9</v>
      </c>
      <c r="M2328" s="91">
        <f t="shared" si="273"/>
        <v>7.9</v>
      </c>
    </row>
    <row r="2329" spans="1:13" x14ac:dyDescent="0.25">
      <c r="A2329" s="333" t="str">
        <f t="shared" si="281"/>
        <v>2022-IC-L2</v>
      </c>
      <c r="B2329" s="332">
        <f t="shared" si="282"/>
        <v>44674</v>
      </c>
      <c r="C2329" s="333" t="str">
        <f t="shared" si="283"/>
        <v>Zone 4 - Horingbaai</v>
      </c>
      <c r="D2329" s="92" t="s">
        <v>1772</v>
      </c>
      <c r="E2329" s="58" t="str">
        <f t="shared" si="274"/>
        <v>Steyn</v>
      </c>
      <c r="F2329" s="58" t="str">
        <f t="shared" si="275"/>
        <v>Fourie</v>
      </c>
      <c r="G2329" s="58" t="str">
        <f t="shared" si="276"/>
        <v>Men Senior</v>
      </c>
      <c r="H2329" s="58" t="str">
        <f t="shared" si="277"/>
        <v>Henties Bay</v>
      </c>
      <c r="I2329" s="92"/>
      <c r="J2329" s="92" t="s">
        <v>1355</v>
      </c>
      <c r="K2329" s="92">
        <v>112</v>
      </c>
      <c r="L2329" s="91">
        <f t="shared" si="272"/>
        <v>6.4</v>
      </c>
      <c r="M2329" s="91">
        <f t="shared" si="273"/>
        <v>6.4</v>
      </c>
    </row>
    <row r="2330" spans="1:13" x14ac:dyDescent="0.25">
      <c r="A2330" s="333" t="str">
        <f t="shared" si="281"/>
        <v>2022-IC-L2</v>
      </c>
      <c r="B2330" s="332">
        <f t="shared" si="282"/>
        <v>44674</v>
      </c>
      <c r="C2330" s="333" t="str">
        <f t="shared" si="283"/>
        <v>Zone 4 - Horingbaai</v>
      </c>
      <c r="D2330" s="92" t="s">
        <v>1772</v>
      </c>
      <c r="E2330" s="58" t="str">
        <f t="shared" si="274"/>
        <v>Steyn</v>
      </c>
      <c r="F2330" s="58" t="str">
        <f t="shared" si="275"/>
        <v>Fourie</v>
      </c>
      <c r="G2330" s="58" t="str">
        <f t="shared" si="276"/>
        <v>Men Senior</v>
      </c>
      <c r="H2330" s="58" t="str">
        <f t="shared" si="277"/>
        <v>Henties Bay</v>
      </c>
      <c r="I2330" s="92"/>
      <c r="J2330" s="92" t="s">
        <v>1355</v>
      </c>
      <c r="K2330" s="92">
        <v>107</v>
      </c>
      <c r="L2330" s="91">
        <f t="shared" si="272"/>
        <v>5.5</v>
      </c>
      <c r="M2330" s="91">
        <f t="shared" si="273"/>
        <v>5.5</v>
      </c>
    </row>
    <row r="2331" spans="1:13" x14ac:dyDescent="0.25">
      <c r="A2331" s="333" t="str">
        <f t="shared" si="281"/>
        <v>2022-IC-L2</v>
      </c>
      <c r="B2331" s="332">
        <f t="shared" si="282"/>
        <v>44674</v>
      </c>
      <c r="C2331" s="333" t="str">
        <f t="shared" si="283"/>
        <v>Zone 4 - Horingbaai</v>
      </c>
      <c r="D2331" s="92" t="s">
        <v>1772</v>
      </c>
      <c r="E2331" s="58" t="str">
        <f t="shared" si="274"/>
        <v>Steyn</v>
      </c>
      <c r="F2331" s="58" t="str">
        <f t="shared" si="275"/>
        <v>Fourie</v>
      </c>
      <c r="G2331" s="58" t="str">
        <f t="shared" si="276"/>
        <v>Men Senior</v>
      </c>
      <c r="H2331" s="58" t="str">
        <f t="shared" si="277"/>
        <v>Henties Bay</v>
      </c>
      <c r="I2331" s="92"/>
      <c r="J2331" s="92" t="s">
        <v>1355</v>
      </c>
      <c r="K2331" s="92">
        <v>95</v>
      </c>
      <c r="L2331" s="91">
        <f t="shared" si="272"/>
        <v>3.6</v>
      </c>
      <c r="M2331" s="91">
        <f t="shared" si="273"/>
        <v>3.6</v>
      </c>
    </row>
    <row r="2332" spans="1:13" x14ac:dyDescent="0.25">
      <c r="A2332" s="333" t="str">
        <f t="shared" si="281"/>
        <v>2022-IC-L2</v>
      </c>
      <c r="B2332" s="332">
        <f t="shared" si="282"/>
        <v>44674</v>
      </c>
      <c r="C2332" s="333" t="str">
        <f t="shared" si="283"/>
        <v>Zone 4 - Horingbaai</v>
      </c>
      <c r="D2332" s="92" t="s">
        <v>1226</v>
      </c>
      <c r="E2332" s="58" t="str">
        <f t="shared" si="274"/>
        <v>Lourens</v>
      </c>
      <c r="F2332" s="58" t="str">
        <f t="shared" si="275"/>
        <v>Fourie</v>
      </c>
      <c r="G2332" s="58" t="str">
        <f t="shared" si="276"/>
        <v>Men Master</v>
      </c>
      <c r="H2332" s="58" t="str">
        <f t="shared" si="277"/>
        <v>Henties Bay</v>
      </c>
      <c r="I2332" s="92"/>
      <c r="J2332" s="92" t="s">
        <v>1355</v>
      </c>
      <c r="K2332" s="92">
        <v>104</v>
      </c>
      <c r="L2332" s="91">
        <f t="shared" si="272"/>
        <v>5</v>
      </c>
      <c r="M2332" s="91">
        <f t="shared" si="273"/>
        <v>5</v>
      </c>
    </row>
    <row r="2333" spans="1:13" x14ac:dyDescent="0.25">
      <c r="A2333" s="333" t="str">
        <f t="shared" si="281"/>
        <v>2022-IC-L2</v>
      </c>
      <c r="B2333" s="332">
        <f t="shared" si="282"/>
        <v>44674</v>
      </c>
      <c r="C2333" s="333" t="str">
        <f t="shared" si="283"/>
        <v>Zone 4 - Horingbaai</v>
      </c>
      <c r="D2333" s="92" t="s">
        <v>1226</v>
      </c>
      <c r="E2333" s="58" t="str">
        <f t="shared" si="274"/>
        <v>Lourens</v>
      </c>
      <c r="F2333" s="58" t="str">
        <f t="shared" si="275"/>
        <v>Fourie</v>
      </c>
      <c r="G2333" s="58" t="str">
        <f t="shared" si="276"/>
        <v>Men Master</v>
      </c>
      <c r="H2333" s="58" t="str">
        <f t="shared" si="277"/>
        <v>Henties Bay</v>
      </c>
      <c r="I2333" s="92"/>
      <c r="J2333" s="92" t="s">
        <v>1355</v>
      </c>
      <c r="K2333" s="92">
        <v>139</v>
      </c>
      <c r="L2333" s="91">
        <f t="shared" si="272"/>
        <v>13.4</v>
      </c>
      <c r="M2333" s="91">
        <f t="shared" si="273"/>
        <v>13.4</v>
      </c>
    </row>
    <row r="2334" spans="1:13" x14ac:dyDescent="0.25">
      <c r="A2334" s="333" t="str">
        <f t="shared" si="281"/>
        <v>2022-IC-L2</v>
      </c>
      <c r="B2334" s="332">
        <f t="shared" si="282"/>
        <v>44674</v>
      </c>
      <c r="C2334" s="333" t="str">
        <f t="shared" si="283"/>
        <v>Zone 4 - Horingbaai</v>
      </c>
      <c r="D2334" s="92" t="s">
        <v>1226</v>
      </c>
      <c r="E2334" s="58" t="str">
        <f t="shared" si="274"/>
        <v>Lourens</v>
      </c>
      <c r="F2334" s="58" t="str">
        <f t="shared" si="275"/>
        <v>Fourie</v>
      </c>
      <c r="G2334" s="58" t="str">
        <f t="shared" si="276"/>
        <v>Men Master</v>
      </c>
      <c r="H2334" s="58" t="str">
        <f t="shared" si="277"/>
        <v>Henties Bay</v>
      </c>
      <c r="I2334" s="92"/>
      <c r="J2334" s="92" t="s">
        <v>1355</v>
      </c>
      <c r="K2334" s="92">
        <v>147</v>
      </c>
      <c r="L2334" s="91">
        <f t="shared" si="272"/>
        <v>16.2</v>
      </c>
      <c r="M2334" s="91">
        <f t="shared" si="273"/>
        <v>16.2</v>
      </c>
    </row>
    <row r="2335" spans="1:13" x14ac:dyDescent="0.25">
      <c r="A2335" s="333" t="str">
        <f t="shared" si="281"/>
        <v>2022-IC-L2</v>
      </c>
      <c r="B2335" s="332">
        <f t="shared" si="282"/>
        <v>44674</v>
      </c>
      <c r="C2335" s="333" t="str">
        <f t="shared" si="283"/>
        <v>Zone 4 - Horingbaai</v>
      </c>
      <c r="D2335" s="92" t="s">
        <v>574</v>
      </c>
      <c r="E2335" s="58" t="str">
        <f t="shared" si="274"/>
        <v>Corne</v>
      </c>
      <c r="F2335" s="58" t="str">
        <f t="shared" si="275"/>
        <v>Agenbag</v>
      </c>
      <c r="G2335" s="58" t="str">
        <f t="shared" si="276"/>
        <v>Men Senior</v>
      </c>
      <c r="H2335" s="58" t="str">
        <f t="shared" si="277"/>
        <v>Henties Bay</v>
      </c>
      <c r="I2335" s="92"/>
      <c r="J2335" s="92"/>
      <c r="K2335" s="92"/>
      <c r="L2335" s="91" t="str">
        <f t="shared" si="272"/>
        <v/>
      </c>
      <c r="M2335" s="91" t="str">
        <f t="shared" si="273"/>
        <v/>
      </c>
    </row>
    <row r="2336" spans="1:13" x14ac:dyDescent="0.25">
      <c r="A2336" s="333" t="str">
        <f t="shared" si="281"/>
        <v>2022-IC-L2</v>
      </c>
      <c r="B2336" s="332">
        <f t="shared" si="282"/>
        <v>44674</v>
      </c>
      <c r="C2336" s="333" t="str">
        <f t="shared" si="283"/>
        <v>Zone 4 - Horingbaai</v>
      </c>
      <c r="D2336" s="92" t="s">
        <v>533</v>
      </c>
      <c r="E2336" s="58" t="str">
        <f t="shared" si="274"/>
        <v>Kobus</v>
      </c>
      <c r="F2336" s="58" t="str">
        <f t="shared" si="275"/>
        <v>Nel</v>
      </c>
      <c r="G2336" s="58" t="str">
        <f t="shared" si="276"/>
        <v>Men Master</v>
      </c>
      <c r="H2336" s="58" t="str">
        <f t="shared" si="277"/>
        <v>Henties Bay</v>
      </c>
      <c r="I2336" s="92"/>
      <c r="J2336" s="92"/>
      <c r="K2336" s="92"/>
      <c r="L2336" s="91" t="str">
        <f t="shared" si="272"/>
        <v/>
      </c>
      <c r="M2336" s="91" t="str">
        <f t="shared" si="273"/>
        <v/>
      </c>
    </row>
    <row r="2337" spans="1:13" x14ac:dyDescent="0.25">
      <c r="A2337" s="333" t="str">
        <f t="shared" si="281"/>
        <v>2022-IC-L2</v>
      </c>
      <c r="B2337" s="332">
        <f t="shared" si="282"/>
        <v>44674</v>
      </c>
      <c r="C2337" s="333" t="str">
        <f t="shared" si="283"/>
        <v>Zone 4 - Horingbaai</v>
      </c>
      <c r="D2337" s="92" t="s">
        <v>1729</v>
      </c>
      <c r="E2337" s="58" t="str">
        <f t="shared" si="274"/>
        <v>Lindie</v>
      </c>
      <c r="F2337" s="58" t="str">
        <f t="shared" si="275"/>
        <v>Barnhard</v>
      </c>
      <c r="G2337" s="58" t="str">
        <f t="shared" si="276"/>
        <v>Ladies Veteran</v>
      </c>
      <c r="H2337" s="58" t="str">
        <f t="shared" si="277"/>
        <v>Henties Bay</v>
      </c>
      <c r="I2337" s="92"/>
      <c r="J2337" s="92"/>
      <c r="K2337" s="92"/>
      <c r="L2337" s="91" t="str">
        <f t="shared" si="272"/>
        <v/>
      </c>
      <c r="M2337" s="91" t="str">
        <f t="shared" si="273"/>
        <v/>
      </c>
    </row>
    <row r="2338" spans="1:13" x14ac:dyDescent="0.25">
      <c r="A2338" s="333" t="str">
        <f t="shared" si="281"/>
        <v>2022-IC-L2</v>
      </c>
      <c r="B2338" s="332">
        <f t="shared" si="282"/>
        <v>44674</v>
      </c>
      <c r="C2338" s="333" t="str">
        <f t="shared" si="283"/>
        <v>Zone 4 - Horingbaai</v>
      </c>
      <c r="D2338" s="92" t="s">
        <v>1728</v>
      </c>
      <c r="E2338" s="58" t="str">
        <f t="shared" si="274"/>
        <v>Clinton</v>
      </c>
      <c r="F2338" s="58" t="str">
        <f t="shared" si="275"/>
        <v>Barnhard</v>
      </c>
      <c r="G2338" s="58" t="str">
        <f t="shared" si="276"/>
        <v>Men Senior</v>
      </c>
      <c r="H2338" s="58" t="str">
        <f t="shared" si="277"/>
        <v>Henties Bay</v>
      </c>
      <c r="I2338" s="92"/>
      <c r="J2338" s="92"/>
      <c r="K2338" s="92"/>
      <c r="L2338" s="91" t="str">
        <f t="shared" si="272"/>
        <v/>
      </c>
      <c r="M2338" s="91" t="str">
        <f t="shared" si="273"/>
        <v/>
      </c>
    </row>
    <row r="2339" spans="1:13" x14ac:dyDescent="0.25">
      <c r="A2339" s="333" t="str">
        <f t="shared" ref="A2339:A2399" si="284">IF(D2339="","",A2338)</f>
        <v>2022-IC-L2</v>
      </c>
      <c r="B2339" s="332">
        <f t="shared" ref="B2339:B2399" si="285">IF(D2339="","",B2338)</f>
        <v>44674</v>
      </c>
      <c r="C2339" s="333" t="str">
        <f t="shared" ref="C2339:C2399" si="286">IF(D2339="","",C2338)</f>
        <v>Zone 4 - Horingbaai</v>
      </c>
      <c r="D2339" s="92" t="s">
        <v>526</v>
      </c>
      <c r="E2339" s="58" t="str">
        <f t="shared" si="274"/>
        <v>Johan</v>
      </c>
      <c r="F2339" s="58" t="str">
        <f t="shared" si="275"/>
        <v>Agenbag</v>
      </c>
      <c r="G2339" s="58" t="str">
        <f t="shared" si="276"/>
        <v>Men Master</v>
      </c>
      <c r="H2339" s="58" t="str">
        <f t="shared" si="277"/>
        <v>Henties Bay</v>
      </c>
      <c r="I2339" s="92"/>
      <c r="J2339" s="92"/>
      <c r="K2339" s="92"/>
      <c r="L2339" s="91" t="str">
        <f t="shared" si="272"/>
        <v/>
      </c>
      <c r="M2339" s="91" t="str">
        <f t="shared" si="273"/>
        <v/>
      </c>
    </row>
    <row r="2340" spans="1:13" x14ac:dyDescent="0.25">
      <c r="A2340" s="333" t="str">
        <f t="shared" si="284"/>
        <v>2022-IC-L2</v>
      </c>
      <c r="B2340" s="332">
        <f t="shared" si="285"/>
        <v>44674</v>
      </c>
      <c r="C2340" s="333" t="str">
        <f t="shared" si="286"/>
        <v>Zone 4 - Horingbaai</v>
      </c>
      <c r="D2340" s="92" t="s">
        <v>1808</v>
      </c>
      <c r="E2340" s="58" t="str">
        <f t="shared" si="274"/>
        <v>Eric</v>
      </c>
      <c r="F2340" s="58" t="str">
        <f t="shared" si="275"/>
        <v>Mans</v>
      </c>
      <c r="G2340" s="58" t="str">
        <f t="shared" si="276"/>
        <v>Men Senior</v>
      </c>
      <c r="H2340" s="58" t="str">
        <f t="shared" si="277"/>
        <v>Henties Bay</v>
      </c>
      <c r="I2340" s="92"/>
      <c r="J2340" s="92"/>
      <c r="K2340" s="92"/>
      <c r="L2340" s="91" t="str">
        <f t="shared" si="272"/>
        <v/>
      </c>
      <c r="M2340" s="91" t="str">
        <f t="shared" si="273"/>
        <v/>
      </c>
    </row>
    <row r="2341" spans="1:13" x14ac:dyDescent="0.25">
      <c r="A2341" s="333" t="str">
        <f t="shared" si="284"/>
        <v>2022-IC-L2</v>
      </c>
      <c r="B2341" s="332">
        <f t="shared" si="285"/>
        <v>44674</v>
      </c>
      <c r="C2341" s="333" t="str">
        <f t="shared" si="286"/>
        <v>Zone 4 - Horingbaai</v>
      </c>
      <c r="D2341" s="92" t="s">
        <v>614</v>
      </c>
      <c r="E2341" s="58" t="str">
        <f t="shared" si="274"/>
        <v>Michele</v>
      </c>
      <c r="F2341" s="58" t="str">
        <f t="shared" si="275"/>
        <v>Andersen</v>
      </c>
      <c r="G2341" s="58" t="str">
        <f t="shared" si="276"/>
        <v>Ladies Grand Masters</v>
      </c>
      <c r="H2341" s="58" t="str">
        <f t="shared" si="277"/>
        <v>Henties Bay</v>
      </c>
      <c r="I2341" s="92"/>
      <c r="J2341" s="92"/>
      <c r="K2341" s="92"/>
      <c r="L2341" s="91" t="str">
        <f t="shared" si="272"/>
        <v/>
      </c>
      <c r="M2341" s="91" t="str">
        <f t="shared" si="273"/>
        <v/>
      </c>
    </row>
    <row r="2342" spans="1:13" x14ac:dyDescent="0.25">
      <c r="A2342" s="333" t="str">
        <f t="shared" si="284"/>
        <v>2022-IC-L2</v>
      </c>
      <c r="B2342" s="332">
        <f t="shared" si="285"/>
        <v>44674</v>
      </c>
      <c r="C2342" s="333" t="str">
        <f t="shared" si="286"/>
        <v>Zone 4 - Horingbaai</v>
      </c>
      <c r="D2342" s="92" t="s">
        <v>1445</v>
      </c>
      <c r="E2342" s="58" t="str">
        <f t="shared" si="274"/>
        <v>Nadine</v>
      </c>
      <c r="F2342" s="58" t="str">
        <f t="shared" si="275"/>
        <v>Downing</v>
      </c>
      <c r="G2342" s="58" t="str">
        <f t="shared" si="276"/>
        <v>Ladies Veteran</v>
      </c>
      <c r="H2342" s="58" t="str">
        <f t="shared" si="277"/>
        <v>Henties Bay</v>
      </c>
      <c r="I2342" s="92"/>
      <c r="J2342" s="92"/>
      <c r="K2342" s="92"/>
      <c r="L2342" s="91" t="str">
        <f t="shared" si="272"/>
        <v/>
      </c>
      <c r="M2342" s="91" t="str">
        <f t="shared" si="273"/>
        <v/>
      </c>
    </row>
    <row r="2343" spans="1:13" x14ac:dyDescent="0.25">
      <c r="A2343" s="333" t="str">
        <f t="shared" si="284"/>
        <v>2022-IC-L2</v>
      </c>
      <c r="B2343" s="332">
        <f t="shared" si="285"/>
        <v>44674</v>
      </c>
      <c r="C2343" s="333" t="str">
        <f t="shared" si="286"/>
        <v>Zone 4 - Horingbaai</v>
      </c>
      <c r="D2343" s="92" t="s">
        <v>1472</v>
      </c>
      <c r="E2343" s="58" t="str">
        <f t="shared" si="274"/>
        <v>Jacomien</v>
      </c>
      <c r="F2343" s="58" t="str">
        <f t="shared" si="275"/>
        <v>Heath</v>
      </c>
      <c r="G2343" s="58" t="str">
        <f t="shared" si="276"/>
        <v>Ladies Senior</v>
      </c>
      <c r="H2343" s="58" t="str">
        <f t="shared" si="277"/>
        <v>Henties Bay</v>
      </c>
      <c r="I2343" s="92"/>
      <c r="J2343" s="92"/>
      <c r="K2343" s="92"/>
      <c r="L2343" s="91" t="str">
        <f t="shared" si="272"/>
        <v/>
      </c>
      <c r="M2343" s="91" t="str">
        <f t="shared" si="273"/>
        <v/>
      </c>
    </row>
    <row r="2344" spans="1:13" x14ac:dyDescent="0.25">
      <c r="A2344" s="333" t="str">
        <f t="shared" si="284"/>
        <v>2022-IC-L2</v>
      </c>
      <c r="B2344" s="332">
        <f t="shared" si="285"/>
        <v>44674</v>
      </c>
      <c r="C2344" s="333" t="str">
        <f t="shared" si="286"/>
        <v>Zone 4 - Horingbaai</v>
      </c>
      <c r="D2344" s="92" t="s">
        <v>632</v>
      </c>
      <c r="E2344" s="58" t="str">
        <f t="shared" si="274"/>
        <v>Chris</v>
      </c>
      <c r="F2344" s="58" t="str">
        <f t="shared" si="275"/>
        <v>Scholtz</v>
      </c>
      <c r="G2344" s="58" t="str">
        <f t="shared" si="276"/>
        <v>Men Veteran</v>
      </c>
      <c r="H2344" s="58" t="str">
        <f t="shared" si="277"/>
        <v>Henties Bay</v>
      </c>
      <c r="I2344" s="92"/>
      <c r="J2344" s="92"/>
      <c r="K2344" s="92"/>
      <c r="L2344" s="91" t="str">
        <f t="shared" si="272"/>
        <v/>
      </c>
      <c r="M2344" s="91" t="str">
        <f t="shared" si="273"/>
        <v/>
      </c>
    </row>
    <row r="2345" spans="1:13" x14ac:dyDescent="0.25">
      <c r="A2345" s="333" t="str">
        <f t="shared" si="284"/>
        <v>2022-IC-L2</v>
      </c>
      <c r="B2345" s="332">
        <f t="shared" si="285"/>
        <v>44674</v>
      </c>
      <c r="C2345" s="333" t="str">
        <f t="shared" si="286"/>
        <v>Zone 4 - Horingbaai</v>
      </c>
      <c r="D2345" s="92" t="s">
        <v>673</v>
      </c>
      <c r="E2345" s="58" t="str">
        <f t="shared" si="274"/>
        <v>Carel</v>
      </c>
      <c r="F2345" s="58" t="str">
        <f t="shared" si="275"/>
        <v>Agenbag</v>
      </c>
      <c r="G2345" s="58" t="str">
        <f t="shared" si="276"/>
        <v>Men Senior</v>
      </c>
      <c r="H2345" s="58" t="str">
        <f t="shared" si="277"/>
        <v>Henties Bay</v>
      </c>
      <c r="I2345" s="92"/>
      <c r="J2345" s="92"/>
      <c r="K2345" s="92"/>
      <c r="L2345" s="91" t="str">
        <f t="shared" si="272"/>
        <v/>
      </c>
      <c r="M2345" s="91" t="str">
        <f t="shared" si="273"/>
        <v/>
      </c>
    </row>
    <row r="2346" spans="1:13" x14ac:dyDescent="0.25">
      <c r="A2346" s="333" t="str">
        <f t="shared" si="284"/>
        <v>2022-IC-L2</v>
      </c>
      <c r="B2346" s="332">
        <f t="shared" si="285"/>
        <v>44674</v>
      </c>
      <c r="C2346" s="333" t="str">
        <f t="shared" si="286"/>
        <v>Zone 4 - Horingbaai</v>
      </c>
      <c r="D2346" s="92" t="s">
        <v>545</v>
      </c>
      <c r="E2346" s="58" t="str">
        <f t="shared" si="274"/>
        <v>Chrisjan</v>
      </c>
      <c r="F2346" s="58" t="str">
        <f t="shared" si="275"/>
        <v>Potgieter</v>
      </c>
      <c r="G2346" s="58" t="str">
        <f t="shared" si="276"/>
        <v>Men Senior</v>
      </c>
      <c r="H2346" s="58" t="str">
        <f t="shared" si="277"/>
        <v>Seagull Angling Club</v>
      </c>
      <c r="I2346" s="92"/>
      <c r="J2346" s="92" t="s">
        <v>1355</v>
      </c>
      <c r="K2346" s="92">
        <v>125</v>
      </c>
      <c r="L2346" s="91">
        <f t="shared" si="272"/>
        <v>9.3000000000000007</v>
      </c>
      <c r="M2346" s="91">
        <f t="shared" si="273"/>
        <v>9.3000000000000007</v>
      </c>
    </row>
    <row r="2347" spans="1:13" x14ac:dyDescent="0.25">
      <c r="A2347" s="333" t="str">
        <f t="shared" si="284"/>
        <v>2022-IC-L2</v>
      </c>
      <c r="B2347" s="332">
        <f t="shared" si="285"/>
        <v>44674</v>
      </c>
      <c r="C2347" s="333" t="str">
        <f t="shared" si="286"/>
        <v>Zone 4 - Horingbaai</v>
      </c>
      <c r="D2347" s="92" t="s">
        <v>545</v>
      </c>
      <c r="E2347" s="58" t="str">
        <f t="shared" si="274"/>
        <v>Chrisjan</v>
      </c>
      <c r="F2347" s="58" t="str">
        <f t="shared" si="275"/>
        <v>Potgieter</v>
      </c>
      <c r="G2347" s="58" t="str">
        <f t="shared" si="276"/>
        <v>Men Senior</v>
      </c>
      <c r="H2347" s="58" t="str">
        <f t="shared" si="277"/>
        <v>Seagull Angling Club</v>
      </c>
      <c r="I2347" s="92"/>
      <c r="J2347" s="92" t="s">
        <v>1355</v>
      </c>
      <c r="K2347" s="92">
        <v>103</v>
      </c>
      <c r="L2347" s="91">
        <f t="shared" si="272"/>
        <v>4.8</v>
      </c>
      <c r="M2347" s="91">
        <f t="shared" si="273"/>
        <v>4.8</v>
      </c>
    </row>
    <row r="2348" spans="1:13" x14ac:dyDescent="0.25">
      <c r="A2348" s="333" t="str">
        <f t="shared" si="284"/>
        <v>2022-IC-L2</v>
      </c>
      <c r="B2348" s="332">
        <f t="shared" si="285"/>
        <v>44674</v>
      </c>
      <c r="C2348" s="333" t="str">
        <f t="shared" si="286"/>
        <v>Zone 4 - Horingbaai</v>
      </c>
      <c r="D2348" s="92" t="s">
        <v>545</v>
      </c>
      <c r="E2348" s="58" t="str">
        <f t="shared" si="274"/>
        <v>Chrisjan</v>
      </c>
      <c r="F2348" s="58" t="str">
        <f t="shared" si="275"/>
        <v>Potgieter</v>
      </c>
      <c r="G2348" s="58" t="str">
        <f t="shared" si="276"/>
        <v>Men Senior</v>
      </c>
      <c r="H2348" s="58" t="str">
        <f t="shared" si="277"/>
        <v>Seagull Angling Club</v>
      </c>
      <c r="I2348" s="92"/>
      <c r="J2348" s="92" t="s">
        <v>1355</v>
      </c>
      <c r="K2348" s="92">
        <v>132</v>
      </c>
      <c r="L2348" s="91">
        <f t="shared" si="272"/>
        <v>11.2</v>
      </c>
      <c r="M2348" s="91">
        <f t="shared" si="273"/>
        <v>11.2</v>
      </c>
    </row>
    <row r="2349" spans="1:13" x14ac:dyDescent="0.25">
      <c r="A2349" s="333" t="str">
        <f t="shared" si="284"/>
        <v>2022-IC-L2</v>
      </c>
      <c r="B2349" s="332">
        <f t="shared" si="285"/>
        <v>44674</v>
      </c>
      <c r="C2349" s="333" t="str">
        <f t="shared" si="286"/>
        <v>Zone 4 - Horingbaai</v>
      </c>
      <c r="D2349" s="92" t="s">
        <v>601</v>
      </c>
      <c r="E2349" s="58" t="str">
        <f t="shared" si="274"/>
        <v>Tertius</v>
      </c>
      <c r="F2349" s="58" t="str">
        <f t="shared" si="275"/>
        <v>Potgieter</v>
      </c>
      <c r="G2349" s="58" t="str">
        <f t="shared" si="276"/>
        <v>Men Senior</v>
      </c>
      <c r="H2349" s="58" t="str">
        <f t="shared" si="277"/>
        <v>Seagull Angling Club</v>
      </c>
      <c r="I2349" s="92"/>
      <c r="J2349" s="92" t="s">
        <v>1355</v>
      </c>
      <c r="K2349" s="92">
        <v>150</v>
      </c>
      <c r="L2349" s="91">
        <f t="shared" si="272"/>
        <v>17.399999999999999</v>
      </c>
      <c r="M2349" s="91">
        <f t="shared" si="273"/>
        <v>17.399999999999999</v>
      </c>
    </row>
    <row r="2350" spans="1:13" x14ac:dyDescent="0.25">
      <c r="A2350" s="333" t="str">
        <f t="shared" si="284"/>
        <v>2022-IC-L2</v>
      </c>
      <c r="B2350" s="332">
        <f t="shared" si="285"/>
        <v>44674</v>
      </c>
      <c r="C2350" s="333" t="str">
        <f t="shared" si="286"/>
        <v>Zone 4 - Horingbaai</v>
      </c>
      <c r="D2350" s="92" t="s">
        <v>629</v>
      </c>
      <c r="E2350" s="58" t="str">
        <f t="shared" si="274"/>
        <v>Pieter</v>
      </c>
      <c r="F2350" s="58" t="str">
        <f t="shared" si="275"/>
        <v>van Aarde</v>
      </c>
      <c r="G2350" s="58" t="str">
        <f t="shared" si="276"/>
        <v>Men Senior</v>
      </c>
      <c r="H2350" s="58" t="str">
        <f t="shared" si="277"/>
        <v>Seagull Angling Club</v>
      </c>
      <c r="I2350" s="92"/>
      <c r="J2350" s="92" t="s">
        <v>1355</v>
      </c>
      <c r="K2350" s="92">
        <v>146</v>
      </c>
      <c r="L2350" s="91">
        <f t="shared" si="272"/>
        <v>15.9</v>
      </c>
      <c r="M2350" s="91">
        <f t="shared" si="273"/>
        <v>15.9</v>
      </c>
    </row>
    <row r="2351" spans="1:13" x14ac:dyDescent="0.25">
      <c r="A2351" s="333" t="str">
        <f t="shared" si="284"/>
        <v>2022-IC-L2</v>
      </c>
      <c r="B2351" s="332">
        <f t="shared" si="285"/>
        <v>44674</v>
      </c>
      <c r="C2351" s="333" t="str">
        <f t="shared" si="286"/>
        <v>Zone 4 - Horingbaai</v>
      </c>
      <c r="D2351" s="92" t="s">
        <v>629</v>
      </c>
      <c r="E2351" s="58" t="str">
        <f t="shared" si="274"/>
        <v>Pieter</v>
      </c>
      <c r="F2351" s="58" t="str">
        <f t="shared" si="275"/>
        <v>van Aarde</v>
      </c>
      <c r="G2351" s="58" t="str">
        <f t="shared" si="276"/>
        <v>Men Senior</v>
      </c>
      <c r="H2351" s="58" t="str">
        <f t="shared" si="277"/>
        <v>Seagull Angling Club</v>
      </c>
      <c r="I2351" s="92"/>
      <c r="J2351" s="92" t="s">
        <v>1355</v>
      </c>
      <c r="K2351" s="92">
        <v>124</v>
      </c>
      <c r="L2351" s="91">
        <f t="shared" si="272"/>
        <v>9.1</v>
      </c>
      <c r="M2351" s="91">
        <f t="shared" si="273"/>
        <v>9.1</v>
      </c>
    </row>
    <row r="2352" spans="1:13" x14ac:dyDescent="0.25">
      <c r="A2352" s="333" t="str">
        <f t="shared" si="284"/>
        <v>2022-IC-L2</v>
      </c>
      <c r="B2352" s="332">
        <f t="shared" si="285"/>
        <v>44674</v>
      </c>
      <c r="C2352" s="333" t="str">
        <f t="shared" si="286"/>
        <v>Zone 4 - Horingbaai</v>
      </c>
      <c r="D2352" s="92" t="s">
        <v>756</v>
      </c>
      <c r="E2352" s="58" t="str">
        <f t="shared" si="274"/>
        <v>Lu-Andre</v>
      </c>
      <c r="F2352" s="58" t="str">
        <f t="shared" si="275"/>
        <v>Duvenhage</v>
      </c>
      <c r="G2352" s="58" t="str">
        <f t="shared" si="276"/>
        <v>Men Senior</v>
      </c>
      <c r="H2352" s="58" t="str">
        <f t="shared" si="277"/>
        <v>Seagull Angling Club</v>
      </c>
      <c r="I2352" s="92"/>
      <c r="J2352" s="92" t="s">
        <v>1355</v>
      </c>
      <c r="K2352" s="92">
        <v>134</v>
      </c>
      <c r="L2352" s="91">
        <f t="shared" si="272"/>
        <v>11.8</v>
      </c>
      <c r="M2352" s="91">
        <f t="shared" si="273"/>
        <v>11.8</v>
      </c>
    </row>
    <row r="2353" spans="1:13" x14ac:dyDescent="0.25">
      <c r="A2353" s="333" t="str">
        <f t="shared" si="284"/>
        <v>2022-IC-L2</v>
      </c>
      <c r="B2353" s="332">
        <f t="shared" si="285"/>
        <v>44674</v>
      </c>
      <c r="C2353" s="333" t="str">
        <f t="shared" si="286"/>
        <v>Zone 4 - Horingbaai</v>
      </c>
      <c r="D2353" s="92" t="s">
        <v>1553</v>
      </c>
      <c r="E2353" s="58" t="str">
        <f t="shared" si="274"/>
        <v>Gerhard</v>
      </c>
      <c r="F2353" s="58" t="str">
        <f t="shared" si="275"/>
        <v>Van Niekerk</v>
      </c>
      <c r="G2353" s="58" t="str">
        <f t="shared" si="276"/>
        <v>Men Senior</v>
      </c>
      <c r="H2353" s="58" t="str">
        <f t="shared" si="277"/>
        <v>Seagull Angling Club</v>
      </c>
      <c r="I2353" s="92"/>
      <c r="J2353" s="92" t="s">
        <v>1355</v>
      </c>
      <c r="K2353" s="92">
        <v>105</v>
      </c>
      <c r="L2353" s="91">
        <f t="shared" ref="L2353:L2399" si="287">IF(K2353="","",IF(I2353="",ROUND(HLOOKUP(J2353,kgList,K2353,FALSE),1),ROUND(HLOOKUP(I2353,kgList,K2353,FALSE),1)))</f>
        <v>5.0999999999999996</v>
      </c>
      <c r="M2353" s="91">
        <f t="shared" ref="M2353:M2399" si="288">IF(L2353="","",IF(COUNTA(I2353:J2353)&gt;1,"Edible or Inedible",IF(COUNTA(I2353)=1,L2353*1,IF(COUNTA(J2353)=1,L2353*1,"ERROR"))))</f>
        <v>5.0999999999999996</v>
      </c>
    </row>
    <row r="2354" spans="1:13" x14ac:dyDescent="0.25">
      <c r="A2354" s="333" t="str">
        <f t="shared" si="284"/>
        <v>2022-IC-L2</v>
      </c>
      <c r="B2354" s="332">
        <f t="shared" si="285"/>
        <v>44674</v>
      </c>
      <c r="C2354" s="333" t="str">
        <f t="shared" si="286"/>
        <v>Zone 4 - Horingbaai</v>
      </c>
      <c r="D2354" s="92" t="s">
        <v>797</v>
      </c>
      <c r="E2354" s="58" t="str">
        <f t="shared" si="274"/>
        <v>Danie</v>
      </c>
      <c r="F2354" s="58" t="str">
        <f t="shared" si="275"/>
        <v>Smith</v>
      </c>
      <c r="G2354" s="58" t="str">
        <f t="shared" si="276"/>
        <v>Men Veteran</v>
      </c>
      <c r="H2354" s="58" t="str">
        <f t="shared" si="277"/>
        <v>Seagull Angling Club</v>
      </c>
      <c r="I2354" s="92" t="s">
        <v>2003</v>
      </c>
      <c r="J2354" s="92"/>
      <c r="K2354" s="92">
        <v>40</v>
      </c>
      <c r="L2354" s="91">
        <f t="shared" si="287"/>
        <v>0.7</v>
      </c>
      <c r="M2354" s="91">
        <f t="shared" si="288"/>
        <v>0.7</v>
      </c>
    </row>
    <row r="2355" spans="1:13" x14ac:dyDescent="0.25">
      <c r="A2355" s="333" t="str">
        <f t="shared" si="284"/>
        <v>2022-IC-L2</v>
      </c>
      <c r="B2355" s="332">
        <f t="shared" si="285"/>
        <v>44674</v>
      </c>
      <c r="C2355" s="333" t="str">
        <f t="shared" si="286"/>
        <v>Zone 4 - Horingbaai</v>
      </c>
      <c r="D2355" s="92" t="s">
        <v>550</v>
      </c>
      <c r="E2355" s="58" t="str">
        <f t="shared" si="274"/>
        <v>Sean</v>
      </c>
      <c r="F2355" s="58" t="str">
        <f t="shared" si="275"/>
        <v>Van Den Heuvel</v>
      </c>
      <c r="G2355" s="58" t="str">
        <f t="shared" si="276"/>
        <v>Men Veteran</v>
      </c>
      <c r="H2355" s="58" t="str">
        <f t="shared" si="277"/>
        <v>Seagull Angling Club</v>
      </c>
      <c r="I2355" s="92"/>
      <c r="J2355" s="92" t="s">
        <v>1356</v>
      </c>
      <c r="K2355" s="92">
        <v>113</v>
      </c>
      <c r="L2355" s="91">
        <f t="shared" si="287"/>
        <v>5.7</v>
      </c>
      <c r="M2355" s="91">
        <f t="shared" si="288"/>
        <v>5.7</v>
      </c>
    </row>
    <row r="2356" spans="1:13" x14ac:dyDescent="0.25">
      <c r="A2356" s="333" t="str">
        <f t="shared" si="284"/>
        <v>2022-IC-L2</v>
      </c>
      <c r="B2356" s="332">
        <f t="shared" si="285"/>
        <v>44674</v>
      </c>
      <c r="C2356" s="333" t="str">
        <f t="shared" si="286"/>
        <v>Zone 4 - Horingbaai</v>
      </c>
      <c r="D2356" s="92" t="s">
        <v>550</v>
      </c>
      <c r="E2356" s="58" t="str">
        <f t="shared" si="274"/>
        <v>Sean</v>
      </c>
      <c r="F2356" s="58" t="str">
        <f t="shared" si="275"/>
        <v>Van Den Heuvel</v>
      </c>
      <c r="G2356" s="58" t="str">
        <f t="shared" si="276"/>
        <v>Men Veteran</v>
      </c>
      <c r="H2356" s="58" t="str">
        <f t="shared" si="277"/>
        <v>Seagull Angling Club</v>
      </c>
      <c r="I2356" s="92"/>
      <c r="J2356" s="92" t="s">
        <v>1355</v>
      </c>
      <c r="K2356" s="92">
        <v>113</v>
      </c>
      <c r="L2356" s="91">
        <f t="shared" si="287"/>
        <v>6.6</v>
      </c>
      <c r="M2356" s="91">
        <f t="shared" si="288"/>
        <v>6.6</v>
      </c>
    </row>
    <row r="2357" spans="1:13" x14ac:dyDescent="0.25">
      <c r="A2357" s="333" t="str">
        <f t="shared" si="284"/>
        <v>2022-IC-L2</v>
      </c>
      <c r="B2357" s="332">
        <f t="shared" si="285"/>
        <v>44674</v>
      </c>
      <c r="C2357" s="333" t="str">
        <f t="shared" si="286"/>
        <v>Zone 4 - Horingbaai</v>
      </c>
      <c r="D2357" s="92" t="s">
        <v>1062</v>
      </c>
      <c r="E2357" s="58" t="str">
        <f t="shared" ref="E2357:E2399" si="289">IF(D2357="","",VLOOKUP(D2357,Master,3,FALSE))</f>
        <v>Jorg</v>
      </c>
      <c r="F2357" s="58" t="str">
        <f t="shared" ref="F2357:F2399" si="290">IF(D2357="","",VLOOKUP(D2357,Master,4,FALSE))</f>
        <v>Walder</v>
      </c>
      <c r="G2357" s="58" t="str">
        <f t="shared" ref="G2357:G2399" si="291">IF(D2357="","",VLOOKUP(D2357,Master,5,FALSE))</f>
        <v>Men Master</v>
      </c>
      <c r="H2357" s="58" t="str">
        <f t="shared" ref="H2357:H2399" si="292">IF(D2357="","",VLOOKUP(D2357,Master,2,FALSE))</f>
        <v>Mako</v>
      </c>
      <c r="I2357" s="92"/>
      <c r="J2357" s="92"/>
      <c r="K2357" s="92"/>
      <c r="L2357" s="91" t="str">
        <f t="shared" si="287"/>
        <v/>
      </c>
      <c r="M2357" s="91" t="str">
        <f t="shared" si="288"/>
        <v/>
      </c>
    </row>
    <row r="2358" spans="1:13" x14ac:dyDescent="0.25">
      <c r="A2358" s="333" t="str">
        <f t="shared" si="284"/>
        <v>2022-IC-L2</v>
      </c>
      <c r="B2358" s="332">
        <f t="shared" si="285"/>
        <v>44674</v>
      </c>
      <c r="C2358" s="333" t="str">
        <f t="shared" si="286"/>
        <v>Zone 4 - Horingbaai</v>
      </c>
      <c r="D2358" s="92" t="s">
        <v>734</v>
      </c>
      <c r="E2358" s="58" t="str">
        <f t="shared" si="289"/>
        <v>Herbert</v>
      </c>
      <c r="F2358" s="58" t="str">
        <f t="shared" si="290"/>
        <v>Schmidlin</v>
      </c>
      <c r="G2358" s="58" t="str">
        <f t="shared" si="291"/>
        <v>Men Master</v>
      </c>
      <c r="H2358" s="58" t="str">
        <f t="shared" si="292"/>
        <v>Mako</v>
      </c>
      <c r="I2358" s="92"/>
      <c r="J2358" s="92"/>
      <c r="K2358" s="92"/>
      <c r="L2358" s="91" t="str">
        <f t="shared" si="287"/>
        <v/>
      </c>
      <c r="M2358" s="91" t="str">
        <f t="shared" si="288"/>
        <v/>
      </c>
    </row>
    <row r="2359" spans="1:13" x14ac:dyDescent="0.25">
      <c r="A2359" s="333" t="str">
        <f t="shared" si="284"/>
        <v>2022-IC-L2</v>
      </c>
      <c r="B2359" s="332">
        <f t="shared" si="285"/>
        <v>44674</v>
      </c>
      <c r="C2359" s="333" t="str">
        <f t="shared" si="286"/>
        <v>Zone 4 - Horingbaai</v>
      </c>
      <c r="D2359" s="92" t="s">
        <v>564</v>
      </c>
      <c r="E2359" s="58" t="str">
        <f t="shared" si="289"/>
        <v>Gerrie</v>
      </c>
      <c r="F2359" s="58" t="str">
        <f t="shared" si="290"/>
        <v>Hough</v>
      </c>
      <c r="G2359" s="58" t="str">
        <f t="shared" si="291"/>
        <v>Men Master</v>
      </c>
      <c r="H2359" s="58" t="str">
        <f t="shared" si="292"/>
        <v>Mako</v>
      </c>
      <c r="I2359" s="92"/>
      <c r="J2359" s="92"/>
      <c r="K2359" s="92"/>
      <c r="L2359" s="91" t="str">
        <f t="shared" si="287"/>
        <v/>
      </c>
      <c r="M2359" s="91" t="str">
        <f t="shared" si="288"/>
        <v/>
      </c>
    </row>
    <row r="2360" spans="1:13" x14ac:dyDescent="0.25">
      <c r="A2360" s="333" t="str">
        <f t="shared" si="284"/>
        <v>2022-IC-L2</v>
      </c>
      <c r="B2360" s="332">
        <f t="shared" si="285"/>
        <v>44674</v>
      </c>
      <c r="C2360" s="333" t="str">
        <f t="shared" si="286"/>
        <v>Zone 4 - Horingbaai</v>
      </c>
      <c r="D2360" s="92" t="s">
        <v>586</v>
      </c>
      <c r="E2360" s="58" t="str">
        <f t="shared" si="289"/>
        <v>Hendrik</v>
      </c>
      <c r="F2360" s="58" t="str">
        <f t="shared" si="290"/>
        <v>Dry</v>
      </c>
      <c r="G2360" s="58" t="str">
        <f t="shared" si="291"/>
        <v>Men Veteran</v>
      </c>
      <c r="H2360" s="58" t="str">
        <f t="shared" si="292"/>
        <v>Mako</v>
      </c>
      <c r="I2360" s="92"/>
      <c r="J2360" s="92"/>
      <c r="K2360" s="92"/>
      <c r="L2360" s="91" t="str">
        <f t="shared" si="287"/>
        <v/>
      </c>
      <c r="M2360" s="91" t="str">
        <f t="shared" si="288"/>
        <v/>
      </c>
    </row>
    <row r="2361" spans="1:13" x14ac:dyDescent="0.25">
      <c r="A2361" s="333" t="str">
        <f t="shared" si="284"/>
        <v>2022-IC-L2</v>
      </c>
      <c r="B2361" s="332">
        <f t="shared" si="285"/>
        <v>44674</v>
      </c>
      <c r="C2361" s="333" t="str">
        <f t="shared" si="286"/>
        <v>Zone 4 - Horingbaai</v>
      </c>
      <c r="D2361" s="92" t="s">
        <v>1704</v>
      </c>
      <c r="E2361" s="58" t="str">
        <f t="shared" si="289"/>
        <v>Ivan</v>
      </c>
      <c r="F2361" s="58" t="str">
        <f t="shared" si="290"/>
        <v>Kotze</v>
      </c>
      <c r="G2361" s="58" t="str">
        <f t="shared" si="291"/>
        <v>Men Senior</v>
      </c>
      <c r="H2361" s="58" t="str">
        <f t="shared" si="292"/>
        <v>Seagull Angling Club</v>
      </c>
      <c r="I2361" s="92"/>
      <c r="J2361" s="92" t="s">
        <v>1355</v>
      </c>
      <c r="K2361" s="92">
        <v>133</v>
      </c>
      <c r="L2361" s="91">
        <f t="shared" si="287"/>
        <v>11.5</v>
      </c>
      <c r="M2361" s="91">
        <f t="shared" si="288"/>
        <v>11.5</v>
      </c>
    </row>
    <row r="2362" spans="1:13" x14ac:dyDescent="0.25">
      <c r="A2362" s="333" t="str">
        <f t="shared" si="284"/>
        <v>2022-IC-L2</v>
      </c>
      <c r="B2362" s="332">
        <f t="shared" si="285"/>
        <v>44674</v>
      </c>
      <c r="C2362" s="333" t="str">
        <f t="shared" si="286"/>
        <v>Zone 4 - Horingbaai</v>
      </c>
      <c r="D2362" s="92" t="s">
        <v>1704</v>
      </c>
      <c r="E2362" s="58" t="str">
        <f t="shared" si="289"/>
        <v>Ivan</v>
      </c>
      <c r="F2362" s="58" t="str">
        <f t="shared" si="290"/>
        <v>Kotze</v>
      </c>
      <c r="G2362" s="58" t="str">
        <f t="shared" si="291"/>
        <v>Men Senior</v>
      </c>
      <c r="H2362" s="58" t="str">
        <f t="shared" si="292"/>
        <v>Seagull Angling Club</v>
      </c>
      <c r="I2362" s="92"/>
      <c r="J2362" s="92" t="s">
        <v>1355</v>
      </c>
      <c r="K2362" s="92">
        <v>108</v>
      </c>
      <c r="L2362" s="91">
        <f t="shared" si="287"/>
        <v>5.6</v>
      </c>
      <c r="M2362" s="91">
        <f t="shared" si="288"/>
        <v>5.6</v>
      </c>
    </row>
    <row r="2363" spans="1:13" x14ac:dyDescent="0.25">
      <c r="A2363" s="333" t="str">
        <f t="shared" si="284"/>
        <v>2022-IC-L2</v>
      </c>
      <c r="B2363" s="332">
        <f t="shared" si="285"/>
        <v>44674</v>
      </c>
      <c r="C2363" s="333" t="str">
        <f t="shared" si="286"/>
        <v>Zone 4 - Horingbaai</v>
      </c>
      <c r="D2363" s="92" t="s">
        <v>878</v>
      </c>
      <c r="E2363" s="58" t="str">
        <f t="shared" si="289"/>
        <v>Manfred</v>
      </c>
      <c r="F2363" s="58" t="str">
        <f t="shared" si="290"/>
        <v>Weise</v>
      </c>
      <c r="G2363" s="58" t="str">
        <f t="shared" si="291"/>
        <v>Men Master</v>
      </c>
      <c r="H2363" s="58" t="str">
        <f t="shared" si="292"/>
        <v>Seagull Angling Club</v>
      </c>
      <c r="I2363" s="92" t="s">
        <v>2003</v>
      </c>
      <c r="J2363" s="92"/>
      <c r="K2363" s="92">
        <v>56</v>
      </c>
      <c r="L2363" s="91">
        <f t="shared" si="287"/>
        <v>1.8</v>
      </c>
      <c r="M2363" s="91">
        <f t="shared" si="288"/>
        <v>1.8</v>
      </c>
    </row>
    <row r="2364" spans="1:13" x14ac:dyDescent="0.25">
      <c r="A2364" s="333" t="str">
        <f t="shared" si="284"/>
        <v>2022-IC-L2</v>
      </c>
      <c r="B2364" s="332">
        <f t="shared" si="285"/>
        <v>44674</v>
      </c>
      <c r="C2364" s="333" t="str">
        <f t="shared" si="286"/>
        <v>Zone 4 - Horingbaai</v>
      </c>
      <c r="D2364" s="92" t="s">
        <v>694</v>
      </c>
      <c r="E2364" s="58" t="str">
        <f t="shared" si="289"/>
        <v>Cecilia</v>
      </c>
      <c r="F2364" s="58" t="str">
        <f t="shared" si="290"/>
        <v>Brandt</v>
      </c>
      <c r="G2364" s="58" t="str">
        <f t="shared" si="291"/>
        <v>Ladies Senior</v>
      </c>
      <c r="H2364" s="58" t="str">
        <f t="shared" si="292"/>
        <v>Seagull Angling Club</v>
      </c>
      <c r="I2364" s="92" t="s">
        <v>9</v>
      </c>
      <c r="J2364" s="92"/>
      <c r="K2364" s="92">
        <v>31</v>
      </c>
      <c r="L2364" s="91">
        <f t="shared" si="287"/>
        <v>0.5</v>
      </c>
      <c r="M2364" s="91">
        <f t="shared" si="288"/>
        <v>0.5</v>
      </c>
    </row>
    <row r="2365" spans="1:13" x14ac:dyDescent="0.25">
      <c r="A2365" s="333" t="str">
        <f t="shared" si="284"/>
        <v>2022-IC-L2</v>
      </c>
      <c r="B2365" s="332">
        <f t="shared" si="285"/>
        <v>44674</v>
      </c>
      <c r="C2365" s="333" t="str">
        <f t="shared" si="286"/>
        <v>Zone 4 - Horingbaai</v>
      </c>
      <c r="D2365" s="92" t="s">
        <v>532</v>
      </c>
      <c r="E2365" s="58" t="str">
        <f t="shared" si="289"/>
        <v>Jaco</v>
      </c>
      <c r="F2365" s="58" t="str">
        <f t="shared" si="290"/>
        <v>Mertens</v>
      </c>
      <c r="G2365" s="58" t="str">
        <f t="shared" si="291"/>
        <v>Men Senior</v>
      </c>
      <c r="H2365" s="58" t="str">
        <f t="shared" si="292"/>
        <v>Seagull Angling Club</v>
      </c>
      <c r="I2365" s="92"/>
      <c r="J2365" s="92"/>
      <c r="K2365" s="92"/>
      <c r="L2365" s="91" t="str">
        <f t="shared" si="287"/>
        <v/>
      </c>
      <c r="M2365" s="91" t="str">
        <f t="shared" si="288"/>
        <v/>
      </c>
    </row>
    <row r="2366" spans="1:13" x14ac:dyDescent="0.25">
      <c r="A2366" s="333" t="str">
        <f t="shared" si="284"/>
        <v>2022-IC-L2</v>
      </c>
      <c r="B2366" s="332">
        <f t="shared" si="285"/>
        <v>44674</v>
      </c>
      <c r="C2366" s="333" t="str">
        <f t="shared" si="286"/>
        <v>Zone 4 - Horingbaai</v>
      </c>
      <c r="D2366" s="92" t="s">
        <v>570</v>
      </c>
      <c r="E2366" s="58" t="str">
        <f t="shared" si="289"/>
        <v>Herbert</v>
      </c>
      <c r="F2366" s="58" t="str">
        <f t="shared" si="290"/>
        <v>Van Niekerk</v>
      </c>
      <c r="G2366" s="58" t="str">
        <f t="shared" si="291"/>
        <v>Men Master</v>
      </c>
      <c r="H2366" s="58" t="str">
        <f t="shared" si="292"/>
        <v>Seagull Angling Club</v>
      </c>
      <c r="I2366" s="92"/>
      <c r="J2366" s="92"/>
      <c r="K2366" s="92"/>
      <c r="L2366" s="91" t="str">
        <f t="shared" si="287"/>
        <v/>
      </c>
      <c r="M2366" s="91" t="str">
        <f t="shared" si="288"/>
        <v/>
      </c>
    </row>
    <row r="2367" spans="1:13" x14ac:dyDescent="0.25">
      <c r="A2367" s="333" t="str">
        <f t="shared" si="284"/>
        <v>2022-IC-L2</v>
      </c>
      <c r="B2367" s="332">
        <f t="shared" si="285"/>
        <v>44674</v>
      </c>
      <c r="C2367" s="333" t="str">
        <f t="shared" si="286"/>
        <v>Zone 4 - Horingbaai</v>
      </c>
      <c r="D2367" s="92" t="s">
        <v>578</v>
      </c>
      <c r="E2367" s="58" t="str">
        <f t="shared" si="289"/>
        <v>Richard</v>
      </c>
      <c r="F2367" s="58" t="str">
        <f t="shared" si="290"/>
        <v>Kotze</v>
      </c>
      <c r="G2367" s="58" t="str">
        <f t="shared" si="291"/>
        <v>Men Grand Masters</v>
      </c>
      <c r="H2367" s="58" t="str">
        <f t="shared" si="292"/>
        <v>Seagull Angling Club</v>
      </c>
      <c r="I2367" s="92"/>
      <c r="J2367" s="92"/>
      <c r="K2367" s="92"/>
      <c r="L2367" s="91" t="str">
        <f t="shared" si="287"/>
        <v/>
      </c>
      <c r="M2367" s="91" t="str">
        <f t="shared" si="288"/>
        <v/>
      </c>
    </row>
    <row r="2368" spans="1:13" x14ac:dyDescent="0.25">
      <c r="A2368" s="333" t="str">
        <f t="shared" si="284"/>
        <v>2022-IC-L2</v>
      </c>
      <c r="B2368" s="332">
        <f t="shared" si="285"/>
        <v>44674</v>
      </c>
      <c r="C2368" s="333" t="str">
        <f t="shared" si="286"/>
        <v>Zone 4 - Horingbaai</v>
      </c>
      <c r="D2368" s="92" t="s">
        <v>935</v>
      </c>
      <c r="E2368" s="58" t="str">
        <f t="shared" si="289"/>
        <v>Martin</v>
      </c>
      <c r="F2368" s="58" t="str">
        <f t="shared" si="290"/>
        <v>Gouws</v>
      </c>
      <c r="G2368" s="58" t="str">
        <f t="shared" si="291"/>
        <v>Men Senior</v>
      </c>
      <c r="H2368" s="58" t="str">
        <f t="shared" si="292"/>
        <v>Seagull Angling Club</v>
      </c>
      <c r="I2368" s="92"/>
      <c r="J2368" s="92"/>
      <c r="K2368" s="92"/>
      <c r="L2368" s="91" t="str">
        <f t="shared" si="287"/>
        <v/>
      </c>
      <c r="M2368" s="91" t="str">
        <f t="shared" si="288"/>
        <v/>
      </c>
    </row>
    <row r="2369" spans="1:13" x14ac:dyDescent="0.25">
      <c r="A2369" s="333" t="str">
        <f t="shared" si="284"/>
        <v>2022-IC-L2</v>
      </c>
      <c r="B2369" s="332">
        <f t="shared" si="285"/>
        <v>44674</v>
      </c>
      <c r="C2369" s="333" t="str">
        <f t="shared" si="286"/>
        <v>Zone 4 - Horingbaai</v>
      </c>
      <c r="D2369" s="92" t="s">
        <v>925</v>
      </c>
      <c r="E2369" s="58" t="str">
        <f t="shared" si="289"/>
        <v>Gerhard</v>
      </c>
      <c r="F2369" s="58" t="str">
        <f t="shared" si="290"/>
        <v>De Jager</v>
      </c>
      <c r="G2369" s="58" t="str">
        <f t="shared" si="291"/>
        <v>Men U/21</v>
      </c>
      <c r="H2369" s="58" t="str">
        <f t="shared" si="292"/>
        <v>Seagull Angling Club</v>
      </c>
      <c r="I2369" s="92"/>
      <c r="J2369" s="92"/>
      <c r="K2369" s="92"/>
      <c r="L2369" s="91" t="str">
        <f t="shared" si="287"/>
        <v/>
      </c>
      <c r="M2369" s="91" t="str">
        <f t="shared" si="288"/>
        <v/>
      </c>
    </row>
    <row r="2370" spans="1:13" x14ac:dyDescent="0.25">
      <c r="A2370" s="333" t="str">
        <f t="shared" si="284"/>
        <v>2022-IC-L2</v>
      </c>
      <c r="B2370" s="332">
        <f t="shared" si="285"/>
        <v>44674</v>
      </c>
      <c r="C2370" s="333" t="str">
        <f t="shared" si="286"/>
        <v>Zone 4 - Horingbaai</v>
      </c>
      <c r="D2370" s="92" t="s">
        <v>679</v>
      </c>
      <c r="E2370" s="58" t="str">
        <f t="shared" si="289"/>
        <v>Andre</v>
      </c>
      <c r="F2370" s="58" t="str">
        <f t="shared" si="290"/>
        <v>Strydom</v>
      </c>
      <c r="G2370" s="58" t="str">
        <f t="shared" si="291"/>
        <v>Men Senior</v>
      </c>
      <c r="H2370" s="58" t="str">
        <f t="shared" si="292"/>
        <v>Seagull Angling Club</v>
      </c>
      <c r="I2370" s="92"/>
      <c r="J2370" s="92"/>
      <c r="K2370" s="92"/>
      <c r="L2370" s="91" t="str">
        <f t="shared" si="287"/>
        <v/>
      </c>
      <c r="M2370" s="91" t="str">
        <f t="shared" si="288"/>
        <v/>
      </c>
    </row>
    <row r="2371" spans="1:13" x14ac:dyDescent="0.25">
      <c r="A2371" s="333" t="str">
        <f t="shared" si="284"/>
        <v>2022-IC-L2</v>
      </c>
      <c r="B2371" s="332">
        <f t="shared" si="285"/>
        <v>44674</v>
      </c>
      <c r="C2371" s="333" t="str">
        <f t="shared" si="286"/>
        <v>Zone 4 - Horingbaai</v>
      </c>
      <c r="D2371" s="92" t="s">
        <v>1155</v>
      </c>
      <c r="E2371" s="58" t="str">
        <f t="shared" si="289"/>
        <v>Tian</v>
      </c>
      <c r="F2371" s="58" t="str">
        <f t="shared" si="290"/>
        <v>Mostert</v>
      </c>
      <c r="G2371" s="58" t="str">
        <f t="shared" si="291"/>
        <v>Men Senior</v>
      </c>
      <c r="H2371" s="58" t="str">
        <f t="shared" si="292"/>
        <v>Seagull Angling Club</v>
      </c>
      <c r="I2371" s="92"/>
      <c r="J2371" s="92"/>
      <c r="K2371" s="92"/>
      <c r="L2371" s="91" t="str">
        <f t="shared" si="287"/>
        <v/>
      </c>
      <c r="M2371" s="91" t="str">
        <f t="shared" si="288"/>
        <v/>
      </c>
    </row>
    <row r="2372" spans="1:13" x14ac:dyDescent="0.25">
      <c r="A2372" s="333" t="str">
        <f t="shared" si="284"/>
        <v>2022-IC-L2</v>
      </c>
      <c r="B2372" s="332">
        <f t="shared" si="285"/>
        <v>44674</v>
      </c>
      <c r="C2372" s="333" t="str">
        <f t="shared" si="286"/>
        <v>Zone 4 - Horingbaai</v>
      </c>
      <c r="D2372" s="92" t="s">
        <v>1303</v>
      </c>
      <c r="E2372" s="58" t="str">
        <f t="shared" si="289"/>
        <v>Lian</v>
      </c>
      <c r="F2372" s="58" t="str">
        <f t="shared" si="290"/>
        <v>De Jager</v>
      </c>
      <c r="G2372" s="58" t="str">
        <f t="shared" si="291"/>
        <v>Men Senior</v>
      </c>
      <c r="H2372" s="58" t="str">
        <f t="shared" si="292"/>
        <v>Seagull Angling Club</v>
      </c>
      <c r="I2372" s="92"/>
      <c r="J2372" s="92"/>
      <c r="K2372" s="92"/>
      <c r="L2372" s="91" t="str">
        <f t="shared" si="287"/>
        <v/>
      </c>
      <c r="M2372" s="91" t="str">
        <f t="shared" si="288"/>
        <v/>
      </c>
    </row>
    <row r="2373" spans="1:13" x14ac:dyDescent="0.25">
      <c r="A2373" s="333" t="str">
        <f t="shared" si="284"/>
        <v>2022-IC-L2</v>
      </c>
      <c r="B2373" s="332">
        <f t="shared" si="285"/>
        <v>44674</v>
      </c>
      <c r="C2373" s="333" t="str">
        <f t="shared" si="286"/>
        <v>Zone 4 - Horingbaai</v>
      </c>
      <c r="D2373" s="92" t="s">
        <v>769</v>
      </c>
      <c r="E2373" s="58" t="str">
        <f t="shared" si="289"/>
        <v>Christiaan</v>
      </c>
      <c r="F2373" s="58" t="str">
        <f t="shared" si="290"/>
        <v>Potgieter</v>
      </c>
      <c r="G2373" s="58" t="str">
        <f t="shared" si="291"/>
        <v>Men U/16</v>
      </c>
      <c r="H2373" s="58" t="str">
        <f t="shared" si="292"/>
        <v>Seagull Angling Club</v>
      </c>
      <c r="I2373" s="92"/>
      <c r="J2373" s="92"/>
      <c r="K2373" s="92"/>
      <c r="L2373" s="91" t="str">
        <f t="shared" si="287"/>
        <v/>
      </c>
      <c r="M2373" s="91" t="str">
        <f t="shared" si="288"/>
        <v/>
      </c>
    </row>
    <row r="2374" spans="1:13" x14ac:dyDescent="0.25">
      <c r="A2374" s="333" t="str">
        <f t="shared" si="284"/>
        <v>2022-IC-L2</v>
      </c>
      <c r="B2374" s="332">
        <f t="shared" si="285"/>
        <v>44674</v>
      </c>
      <c r="C2374" s="333" t="str">
        <f t="shared" si="286"/>
        <v>Zone 4 - Horingbaai</v>
      </c>
      <c r="D2374" s="92" t="s">
        <v>647</v>
      </c>
      <c r="E2374" s="58" t="str">
        <f t="shared" si="289"/>
        <v>Alex</v>
      </c>
      <c r="F2374" s="58" t="str">
        <f t="shared" si="290"/>
        <v>Thompson</v>
      </c>
      <c r="G2374" s="58" t="str">
        <f t="shared" si="291"/>
        <v>Men Master</v>
      </c>
      <c r="H2374" s="58" t="str">
        <f t="shared" si="292"/>
        <v>Seagull Angling Club</v>
      </c>
      <c r="I2374" s="92"/>
      <c r="J2374" s="92"/>
      <c r="K2374" s="92"/>
      <c r="L2374" s="91" t="str">
        <f t="shared" si="287"/>
        <v/>
      </c>
      <c r="M2374" s="91" t="str">
        <f t="shared" si="288"/>
        <v/>
      </c>
    </row>
    <row r="2375" spans="1:13" x14ac:dyDescent="0.25">
      <c r="A2375" s="333" t="str">
        <f t="shared" si="284"/>
        <v>2022-IC-L2</v>
      </c>
      <c r="B2375" s="332">
        <f t="shared" si="285"/>
        <v>44674</v>
      </c>
      <c r="C2375" s="333" t="str">
        <f t="shared" si="286"/>
        <v>Zone 4 - Horingbaai</v>
      </c>
      <c r="D2375" s="92" t="s">
        <v>926</v>
      </c>
      <c r="E2375" s="58" t="str">
        <f t="shared" si="289"/>
        <v>Wessel</v>
      </c>
      <c r="F2375" s="58" t="str">
        <f t="shared" si="290"/>
        <v>Swart</v>
      </c>
      <c r="G2375" s="58" t="str">
        <f t="shared" si="291"/>
        <v>Men Veteran</v>
      </c>
      <c r="H2375" s="58" t="str">
        <f t="shared" si="292"/>
        <v>Seagull Angling Club</v>
      </c>
      <c r="I2375" s="92"/>
      <c r="J2375" s="92"/>
      <c r="K2375" s="92"/>
      <c r="L2375" s="91" t="str">
        <f t="shared" si="287"/>
        <v/>
      </c>
      <c r="M2375" s="91" t="str">
        <f t="shared" si="288"/>
        <v/>
      </c>
    </row>
    <row r="2376" spans="1:13" x14ac:dyDescent="0.25">
      <c r="A2376" s="333" t="str">
        <f t="shared" si="284"/>
        <v>2022-IC-L2</v>
      </c>
      <c r="B2376" s="332">
        <f t="shared" si="285"/>
        <v>44674</v>
      </c>
      <c r="C2376" s="333" t="str">
        <f t="shared" si="286"/>
        <v>Zone 4 - Horingbaai</v>
      </c>
      <c r="D2376" s="92" t="s">
        <v>520</v>
      </c>
      <c r="E2376" s="58" t="str">
        <f t="shared" si="289"/>
        <v>Morne</v>
      </c>
      <c r="F2376" s="58" t="str">
        <f t="shared" si="290"/>
        <v>Horn</v>
      </c>
      <c r="G2376" s="58" t="str">
        <f t="shared" si="291"/>
        <v>Men Veteran</v>
      </c>
      <c r="H2376" s="58" t="str">
        <f t="shared" si="292"/>
        <v>Welwitschia</v>
      </c>
      <c r="I2376" s="92"/>
      <c r="J2376" s="92" t="s">
        <v>1355</v>
      </c>
      <c r="K2376" s="92">
        <v>120</v>
      </c>
      <c r="L2376" s="91">
        <f t="shared" si="287"/>
        <v>8.1</v>
      </c>
      <c r="M2376" s="91">
        <f t="shared" si="288"/>
        <v>8.1</v>
      </c>
    </row>
    <row r="2377" spans="1:13" x14ac:dyDescent="0.25">
      <c r="A2377" s="333" t="str">
        <f t="shared" si="284"/>
        <v>2022-IC-L2</v>
      </c>
      <c r="B2377" s="332">
        <f t="shared" si="285"/>
        <v>44674</v>
      </c>
      <c r="C2377" s="333" t="str">
        <f t="shared" si="286"/>
        <v>Zone 4 - Horingbaai</v>
      </c>
      <c r="D2377" s="92" t="s">
        <v>792</v>
      </c>
      <c r="E2377" s="58" t="str">
        <f t="shared" si="289"/>
        <v>Bradd</v>
      </c>
      <c r="F2377" s="58" t="str">
        <f t="shared" si="290"/>
        <v>Biller</v>
      </c>
      <c r="G2377" s="58" t="str">
        <f t="shared" si="291"/>
        <v>Men Senior</v>
      </c>
      <c r="H2377" s="58" t="str">
        <f t="shared" si="292"/>
        <v>Welwitschia</v>
      </c>
      <c r="I2377" s="92" t="s">
        <v>9</v>
      </c>
      <c r="J2377" s="92"/>
      <c r="K2377" s="92">
        <v>30</v>
      </c>
      <c r="L2377" s="91">
        <f t="shared" si="287"/>
        <v>0.5</v>
      </c>
      <c r="M2377" s="91">
        <f t="shared" si="288"/>
        <v>0.5</v>
      </c>
    </row>
    <row r="2378" spans="1:13" x14ac:dyDescent="0.25">
      <c r="A2378" s="333" t="str">
        <f t="shared" si="284"/>
        <v>2022-IC-L2</v>
      </c>
      <c r="B2378" s="332">
        <f t="shared" si="285"/>
        <v>44674</v>
      </c>
      <c r="C2378" s="333" t="str">
        <f t="shared" si="286"/>
        <v>Zone 4 - Horingbaai</v>
      </c>
      <c r="D2378" s="92" t="s">
        <v>1812</v>
      </c>
      <c r="E2378" s="58" t="str">
        <f t="shared" si="289"/>
        <v>Wenzel</v>
      </c>
      <c r="F2378" s="58" t="str">
        <f t="shared" si="290"/>
        <v>Smal</v>
      </c>
      <c r="G2378" s="58" t="str">
        <f t="shared" si="291"/>
        <v>Men Senior</v>
      </c>
      <c r="H2378" s="58" t="str">
        <f t="shared" si="292"/>
        <v>Welwitschia</v>
      </c>
      <c r="I2378" s="92"/>
      <c r="J2378" s="92" t="s">
        <v>1355</v>
      </c>
      <c r="K2378" s="92">
        <v>134</v>
      </c>
      <c r="L2378" s="91">
        <f t="shared" si="287"/>
        <v>11.8</v>
      </c>
      <c r="M2378" s="91">
        <f t="shared" si="288"/>
        <v>11.8</v>
      </c>
    </row>
    <row r="2379" spans="1:13" x14ac:dyDescent="0.25">
      <c r="A2379" s="333" t="str">
        <f t="shared" si="284"/>
        <v>2022-IC-L2</v>
      </c>
      <c r="B2379" s="332">
        <f t="shared" si="285"/>
        <v>44674</v>
      </c>
      <c r="C2379" s="333" t="str">
        <f t="shared" si="286"/>
        <v>Zone 4 - Horingbaai</v>
      </c>
      <c r="D2379" s="92" t="s">
        <v>1812</v>
      </c>
      <c r="E2379" s="58" t="str">
        <f t="shared" si="289"/>
        <v>Wenzel</v>
      </c>
      <c r="F2379" s="58" t="str">
        <f t="shared" si="290"/>
        <v>Smal</v>
      </c>
      <c r="G2379" s="58" t="str">
        <f t="shared" si="291"/>
        <v>Men Senior</v>
      </c>
      <c r="H2379" s="58" t="str">
        <f t="shared" si="292"/>
        <v>Welwitschia</v>
      </c>
      <c r="I2379" s="92" t="s">
        <v>7</v>
      </c>
      <c r="J2379" s="92"/>
      <c r="K2379" s="92">
        <v>34</v>
      </c>
      <c r="L2379" s="91">
        <f t="shared" si="287"/>
        <v>1.2</v>
      </c>
      <c r="M2379" s="91">
        <f t="shared" si="288"/>
        <v>1.2</v>
      </c>
    </row>
    <row r="2380" spans="1:13" x14ac:dyDescent="0.25">
      <c r="A2380" s="333" t="str">
        <f t="shared" si="284"/>
        <v>2022-IC-L2</v>
      </c>
      <c r="B2380" s="332">
        <f t="shared" si="285"/>
        <v>44674</v>
      </c>
      <c r="C2380" s="333" t="str">
        <f t="shared" si="286"/>
        <v>Zone 4 - Horingbaai</v>
      </c>
      <c r="D2380" s="92" t="s">
        <v>503</v>
      </c>
      <c r="E2380" s="58" t="str">
        <f t="shared" si="289"/>
        <v>Bertie</v>
      </c>
      <c r="F2380" s="58" t="str">
        <f t="shared" si="290"/>
        <v>Diedericks</v>
      </c>
      <c r="G2380" s="58" t="str">
        <f t="shared" si="291"/>
        <v>Men Grand Masters</v>
      </c>
      <c r="H2380" s="58" t="str">
        <f t="shared" si="292"/>
        <v>Welwitschia</v>
      </c>
      <c r="I2380" s="92"/>
      <c r="J2380" s="92"/>
      <c r="K2380" s="92"/>
      <c r="L2380" s="91" t="str">
        <f t="shared" si="287"/>
        <v/>
      </c>
      <c r="M2380" s="91" t="str">
        <f t="shared" si="288"/>
        <v/>
      </c>
    </row>
    <row r="2381" spans="1:13" x14ac:dyDescent="0.25">
      <c r="A2381" s="333" t="str">
        <f t="shared" si="284"/>
        <v>2022-IC-L2</v>
      </c>
      <c r="B2381" s="332">
        <f t="shared" si="285"/>
        <v>44674</v>
      </c>
      <c r="C2381" s="333" t="str">
        <f t="shared" si="286"/>
        <v>Zone 4 - Horingbaai</v>
      </c>
      <c r="D2381" s="92" t="s">
        <v>571</v>
      </c>
      <c r="E2381" s="58" t="str">
        <f t="shared" si="289"/>
        <v>Carlien</v>
      </c>
      <c r="F2381" s="58" t="str">
        <f t="shared" si="290"/>
        <v>Steyn</v>
      </c>
      <c r="G2381" s="58" t="str">
        <f t="shared" si="291"/>
        <v>Ladies Veteran</v>
      </c>
      <c r="H2381" s="58" t="str">
        <f t="shared" si="292"/>
        <v>Welwitschia</v>
      </c>
      <c r="I2381" s="92"/>
      <c r="J2381" s="92"/>
      <c r="K2381" s="92"/>
      <c r="L2381" s="91" t="str">
        <f t="shared" si="287"/>
        <v/>
      </c>
      <c r="M2381" s="91" t="str">
        <f t="shared" si="288"/>
        <v/>
      </c>
    </row>
    <row r="2382" spans="1:13" x14ac:dyDescent="0.25">
      <c r="A2382" s="333" t="str">
        <f t="shared" si="284"/>
        <v>2022-IC-L2</v>
      </c>
      <c r="B2382" s="332">
        <f t="shared" si="285"/>
        <v>44674</v>
      </c>
      <c r="C2382" s="333" t="str">
        <f t="shared" si="286"/>
        <v>Zone 4 - Horingbaai</v>
      </c>
      <c r="D2382" s="92" t="s">
        <v>514</v>
      </c>
      <c r="E2382" s="58" t="str">
        <f t="shared" si="289"/>
        <v>Willem</v>
      </c>
      <c r="F2382" s="58" t="str">
        <f t="shared" si="290"/>
        <v>Steyn</v>
      </c>
      <c r="G2382" s="58" t="str">
        <f t="shared" si="291"/>
        <v>Men Veteran</v>
      </c>
      <c r="H2382" s="58" t="str">
        <f t="shared" si="292"/>
        <v>Welwitschia</v>
      </c>
      <c r="I2382" s="92"/>
      <c r="J2382" s="92"/>
      <c r="K2382" s="92"/>
      <c r="L2382" s="91" t="str">
        <f t="shared" si="287"/>
        <v/>
      </c>
      <c r="M2382" s="91" t="str">
        <f t="shared" si="288"/>
        <v/>
      </c>
    </row>
    <row r="2383" spans="1:13" x14ac:dyDescent="0.25">
      <c r="A2383" s="333" t="str">
        <f t="shared" si="284"/>
        <v>2022-IC-L2</v>
      </c>
      <c r="B2383" s="332">
        <f t="shared" si="285"/>
        <v>44674</v>
      </c>
      <c r="C2383" s="333" t="str">
        <f t="shared" si="286"/>
        <v>Zone 4 - Horingbaai</v>
      </c>
      <c r="D2383" s="92" t="s">
        <v>544</v>
      </c>
      <c r="E2383" s="58" t="str">
        <f t="shared" si="289"/>
        <v>Leon</v>
      </c>
      <c r="F2383" s="58" t="str">
        <f t="shared" si="290"/>
        <v>Krauze</v>
      </c>
      <c r="G2383" s="58" t="str">
        <f t="shared" si="291"/>
        <v>Men Veteran</v>
      </c>
      <c r="H2383" s="58" t="str">
        <f t="shared" si="292"/>
        <v>Orca Angling Club</v>
      </c>
      <c r="I2383" s="92"/>
      <c r="J2383" s="92" t="s">
        <v>1356</v>
      </c>
      <c r="K2383" s="92">
        <v>129</v>
      </c>
      <c r="L2383" s="91">
        <f t="shared" si="287"/>
        <v>9</v>
      </c>
      <c r="M2383" s="91">
        <f t="shared" si="288"/>
        <v>9</v>
      </c>
    </row>
    <row r="2384" spans="1:13" x14ac:dyDescent="0.25">
      <c r="A2384" s="333" t="str">
        <f t="shared" si="284"/>
        <v>2022-IC-L2</v>
      </c>
      <c r="B2384" s="332">
        <f t="shared" si="285"/>
        <v>44674</v>
      </c>
      <c r="C2384" s="333" t="str">
        <f t="shared" si="286"/>
        <v>Zone 4 - Horingbaai</v>
      </c>
      <c r="D2384" s="92" t="s">
        <v>544</v>
      </c>
      <c r="E2384" s="58" t="str">
        <f t="shared" si="289"/>
        <v>Leon</v>
      </c>
      <c r="F2384" s="58" t="str">
        <f t="shared" si="290"/>
        <v>Krauze</v>
      </c>
      <c r="G2384" s="58" t="str">
        <f t="shared" si="291"/>
        <v>Men Veteran</v>
      </c>
      <c r="H2384" s="58" t="str">
        <f t="shared" si="292"/>
        <v>Orca Angling Club</v>
      </c>
      <c r="I2384" s="92"/>
      <c r="J2384" s="92" t="s">
        <v>1355</v>
      </c>
      <c r="K2384" s="92">
        <v>140</v>
      </c>
      <c r="L2384" s="91">
        <f t="shared" si="287"/>
        <v>13.7</v>
      </c>
      <c r="M2384" s="91">
        <f t="shared" si="288"/>
        <v>13.7</v>
      </c>
    </row>
    <row r="2385" spans="1:13" x14ac:dyDescent="0.25">
      <c r="A2385" s="333" t="str">
        <f t="shared" si="284"/>
        <v>2022-IC-L2</v>
      </c>
      <c r="B2385" s="332">
        <f t="shared" si="285"/>
        <v>44674</v>
      </c>
      <c r="C2385" s="333" t="str">
        <f t="shared" si="286"/>
        <v>Zone 4 - Horingbaai</v>
      </c>
      <c r="D2385" s="92" t="s">
        <v>544</v>
      </c>
      <c r="E2385" s="58" t="str">
        <f t="shared" si="289"/>
        <v>Leon</v>
      </c>
      <c r="F2385" s="58" t="str">
        <f t="shared" si="290"/>
        <v>Krauze</v>
      </c>
      <c r="G2385" s="58" t="str">
        <f t="shared" si="291"/>
        <v>Men Veteran</v>
      </c>
      <c r="H2385" s="58" t="str">
        <f t="shared" si="292"/>
        <v>Orca Angling Club</v>
      </c>
      <c r="I2385" s="92"/>
      <c r="J2385" s="92" t="s">
        <v>1355</v>
      </c>
      <c r="K2385" s="92">
        <v>115</v>
      </c>
      <c r="L2385" s="91">
        <f t="shared" si="287"/>
        <v>7</v>
      </c>
      <c r="M2385" s="91">
        <f t="shared" si="288"/>
        <v>7</v>
      </c>
    </row>
    <row r="2386" spans="1:13" x14ac:dyDescent="0.25">
      <c r="A2386" s="333" t="str">
        <f t="shared" si="284"/>
        <v>2022-IC-L2</v>
      </c>
      <c r="B2386" s="332">
        <f t="shared" si="285"/>
        <v>44674</v>
      </c>
      <c r="C2386" s="333" t="str">
        <f t="shared" si="286"/>
        <v>Zone 4 - Horingbaai</v>
      </c>
      <c r="D2386" s="92" t="s">
        <v>803</v>
      </c>
      <c r="E2386" s="58" t="str">
        <f t="shared" si="289"/>
        <v>Herman</v>
      </c>
      <c r="F2386" s="58" t="str">
        <f t="shared" si="290"/>
        <v>Krauze</v>
      </c>
      <c r="G2386" s="58" t="str">
        <f t="shared" si="291"/>
        <v>Men U/21</v>
      </c>
      <c r="H2386" s="58" t="str">
        <f t="shared" si="292"/>
        <v>Orca Angling Club</v>
      </c>
      <c r="I2386" s="92" t="s">
        <v>7</v>
      </c>
      <c r="J2386" s="92"/>
      <c r="K2386" s="92">
        <v>34</v>
      </c>
      <c r="L2386" s="91">
        <f t="shared" si="287"/>
        <v>1.2</v>
      </c>
      <c r="M2386" s="91">
        <f t="shared" si="288"/>
        <v>1.2</v>
      </c>
    </row>
    <row r="2387" spans="1:13" x14ac:dyDescent="0.25">
      <c r="A2387" s="333" t="str">
        <f t="shared" si="284"/>
        <v>2022-IC-L2</v>
      </c>
      <c r="B2387" s="332">
        <f t="shared" si="285"/>
        <v>44674</v>
      </c>
      <c r="C2387" s="333" t="str">
        <f t="shared" si="286"/>
        <v>Zone 4 - Horingbaai</v>
      </c>
      <c r="D2387" s="92" t="s">
        <v>650</v>
      </c>
      <c r="E2387" s="58" t="str">
        <f t="shared" si="289"/>
        <v>Lindie</v>
      </c>
      <c r="F2387" s="58" t="str">
        <f t="shared" si="290"/>
        <v>Krauze</v>
      </c>
      <c r="G2387" s="58" t="str">
        <f t="shared" si="291"/>
        <v>Ladies Veteran</v>
      </c>
      <c r="H2387" s="58" t="str">
        <f t="shared" si="292"/>
        <v>Orca Angling Club</v>
      </c>
      <c r="I2387" s="92"/>
      <c r="J2387" s="92" t="s">
        <v>1355</v>
      </c>
      <c r="K2387" s="92">
        <v>137</v>
      </c>
      <c r="L2387" s="91">
        <f t="shared" si="287"/>
        <v>12.8</v>
      </c>
      <c r="M2387" s="91">
        <f t="shared" si="288"/>
        <v>12.8</v>
      </c>
    </row>
    <row r="2388" spans="1:13" x14ac:dyDescent="0.25">
      <c r="A2388" s="333" t="str">
        <f t="shared" si="284"/>
        <v>2022-IC-L2</v>
      </c>
      <c r="B2388" s="332">
        <f t="shared" si="285"/>
        <v>44674</v>
      </c>
      <c r="C2388" s="333" t="str">
        <f t="shared" si="286"/>
        <v>Zone 4 - Horingbaai</v>
      </c>
      <c r="D2388" s="92" t="s">
        <v>680</v>
      </c>
      <c r="E2388" s="58" t="str">
        <f t="shared" si="289"/>
        <v>Elaine</v>
      </c>
      <c r="F2388" s="58" t="str">
        <f t="shared" si="290"/>
        <v>Vorster</v>
      </c>
      <c r="G2388" s="58" t="str">
        <f t="shared" si="291"/>
        <v>Ladies Veteran</v>
      </c>
      <c r="H2388" s="58" t="str">
        <f t="shared" si="292"/>
        <v>Orca Angling Club</v>
      </c>
      <c r="I2388" s="92" t="s">
        <v>2003</v>
      </c>
      <c r="J2388" s="92"/>
      <c r="K2388" s="92">
        <v>40</v>
      </c>
      <c r="L2388" s="91">
        <f t="shared" si="287"/>
        <v>0.7</v>
      </c>
      <c r="M2388" s="91">
        <f t="shared" si="288"/>
        <v>0.7</v>
      </c>
    </row>
    <row r="2389" spans="1:13" x14ac:dyDescent="0.25">
      <c r="A2389" s="333" t="str">
        <f t="shared" si="284"/>
        <v>2022-IC-L2</v>
      </c>
      <c r="B2389" s="332">
        <f t="shared" si="285"/>
        <v>44674</v>
      </c>
      <c r="C2389" s="333" t="str">
        <f t="shared" si="286"/>
        <v>Zone 4 - Horingbaai</v>
      </c>
      <c r="D2389" s="92" t="s">
        <v>680</v>
      </c>
      <c r="E2389" s="58" t="str">
        <f t="shared" si="289"/>
        <v>Elaine</v>
      </c>
      <c r="F2389" s="58" t="str">
        <f t="shared" si="290"/>
        <v>Vorster</v>
      </c>
      <c r="G2389" s="58" t="str">
        <f t="shared" si="291"/>
        <v>Ladies Veteran</v>
      </c>
      <c r="H2389" s="58" t="str">
        <f t="shared" si="292"/>
        <v>Orca Angling Club</v>
      </c>
      <c r="I2389" s="92" t="s">
        <v>2003</v>
      </c>
      <c r="J2389" s="92"/>
      <c r="K2389" s="92">
        <v>49</v>
      </c>
      <c r="L2389" s="91">
        <f t="shared" si="287"/>
        <v>1.2</v>
      </c>
      <c r="M2389" s="91">
        <f t="shared" si="288"/>
        <v>1.2</v>
      </c>
    </row>
    <row r="2390" spans="1:13" x14ac:dyDescent="0.25">
      <c r="A2390" s="333" t="str">
        <f t="shared" si="284"/>
        <v>2022-IC-L2</v>
      </c>
      <c r="B2390" s="332">
        <f t="shared" si="285"/>
        <v>44674</v>
      </c>
      <c r="C2390" s="333" t="str">
        <f t="shared" si="286"/>
        <v>Zone 4 - Horingbaai</v>
      </c>
      <c r="D2390" s="92" t="s">
        <v>701</v>
      </c>
      <c r="E2390" s="58" t="str">
        <f t="shared" si="289"/>
        <v>Chris</v>
      </c>
      <c r="F2390" s="58" t="str">
        <f t="shared" si="290"/>
        <v>Vorster</v>
      </c>
      <c r="G2390" s="58" t="str">
        <f t="shared" si="291"/>
        <v>Men Veteran</v>
      </c>
      <c r="H2390" s="58" t="str">
        <f t="shared" si="292"/>
        <v>Orca Angling Club</v>
      </c>
      <c r="I2390" s="92" t="s">
        <v>2003</v>
      </c>
      <c r="J2390" s="92"/>
      <c r="K2390" s="92">
        <v>56</v>
      </c>
      <c r="L2390" s="91">
        <f t="shared" si="287"/>
        <v>1.8</v>
      </c>
      <c r="M2390" s="91">
        <f t="shared" si="288"/>
        <v>1.8</v>
      </c>
    </row>
    <row r="2391" spans="1:13" x14ac:dyDescent="0.25">
      <c r="A2391" s="333" t="str">
        <f t="shared" si="284"/>
        <v>2022-IC-L2</v>
      </c>
      <c r="B2391" s="332">
        <f t="shared" si="285"/>
        <v>44674</v>
      </c>
      <c r="C2391" s="333" t="str">
        <f t="shared" si="286"/>
        <v>Zone 4 - Horingbaai</v>
      </c>
      <c r="D2391" s="92" t="s">
        <v>556</v>
      </c>
      <c r="E2391" s="58" t="str">
        <f t="shared" si="289"/>
        <v>Alec</v>
      </c>
      <c r="F2391" s="58" t="str">
        <f t="shared" si="290"/>
        <v>Landers</v>
      </c>
      <c r="G2391" s="58" t="str">
        <f t="shared" si="291"/>
        <v>Men Senior</v>
      </c>
      <c r="H2391" s="58" t="str">
        <f t="shared" si="292"/>
        <v>Orca Angling Club</v>
      </c>
      <c r="I2391" s="92" t="s">
        <v>9</v>
      </c>
      <c r="J2391" s="92"/>
      <c r="K2391" s="92">
        <v>38</v>
      </c>
      <c r="L2391" s="91">
        <f t="shared" si="287"/>
        <v>1</v>
      </c>
      <c r="M2391" s="91">
        <f t="shared" si="288"/>
        <v>1</v>
      </c>
    </row>
    <row r="2392" spans="1:13" x14ac:dyDescent="0.25">
      <c r="A2392" s="333" t="str">
        <f t="shared" si="284"/>
        <v>2022-IC-L2</v>
      </c>
      <c r="B2392" s="332">
        <f t="shared" si="285"/>
        <v>44674</v>
      </c>
      <c r="C2392" s="333" t="str">
        <f t="shared" si="286"/>
        <v>Zone 4 - Horingbaai</v>
      </c>
      <c r="D2392" s="92" t="s">
        <v>760</v>
      </c>
      <c r="E2392" s="58" t="str">
        <f t="shared" si="289"/>
        <v>Hennies</v>
      </c>
      <c r="F2392" s="58" t="str">
        <f t="shared" si="290"/>
        <v>Van Der Westhuizen</v>
      </c>
      <c r="G2392" s="58" t="str">
        <f t="shared" si="291"/>
        <v>Men Senior</v>
      </c>
      <c r="H2392" s="58" t="str">
        <f t="shared" si="292"/>
        <v>Orca Angling Club</v>
      </c>
      <c r="I2392" s="92"/>
      <c r="J2392" s="92"/>
      <c r="K2392" s="92"/>
      <c r="L2392" s="91" t="str">
        <f t="shared" si="287"/>
        <v/>
      </c>
      <c r="M2392" s="91" t="str">
        <f t="shared" si="288"/>
        <v/>
      </c>
    </row>
    <row r="2393" spans="1:13" x14ac:dyDescent="0.25">
      <c r="A2393" s="333" t="str">
        <f t="shared" si="284"/>
        <v>2022-IC-L2</v>
      </c>
      <c r="B2393" s="332">
        <f t="shared" si="285"/>
        <v>44674</v>
      </c>
      <c r="C2393" s="333" t="str">
        <f t="shared" si="286"/>
        <v>Zone 4 - Horingbaai</v>
      </c>
      <c r="D2393" s="92" t="s">
        <v>696</v>
      </c>
      <c r="E2393" s="58" t="str">
        <f t="shared" si="289"/>
        <v>Fabio</v>
      </c>
      <c r="F2393" s="58" t="str">
        <f t="shared" si="290"/>
        <v>Silheu</v>
      </c>
      <c r="G2393" s="58" t="str">
        <f t="shared" si="291"/>
        <v>Men Senior</v>
      </c>
      <c r="H2393" s="58" t="str">
        <f t="shared" si="292"/>
        <v>Orca Angling Club</v>
      </c>
      <c r="I2393" s="92"/>
      <c r="J2393" s="92"/>
      <c r="K2393" s="92"/>
      <c r="L2393" s="91" t="str">
        <f t="shared" si="287"/>
        <v/>
      </c>
      <c r="M2393" s="91" t="str">
        <f t="shared" si="288"/>
        <v/>
      </c>
    </row>
    <row r="2394" spans="1:13" x14ac:dyDescent="0.25">
      <c r="A2394" s="333" t="str">
        <f t="shared" si="284"/>
        <v>2022-IC-L2</v>
      </c>
      <c r="B2394" s="332">
        <f t="shared" si="285"/>
        <v>44674</v>
      </c>
      <c r="C2394" s="333" t="str">
        <f t="shared" si="286"/>
        <v>Zone 4 - Horingbaai</v>
      </c>
      <c r="D2394" s="92" t="s">
        <v>724</v>
      </c>
      <c r="E2394" s="58" t="str">
        <f t="shared" si="289"/>
        <v>Morne</v>
      </c>
      <c r="F2394" s="58" t="str">
        <f t="shared" si="290"/>
        <v>Du Plessis</v>
      </c>
      <c r="G2394" s="58" t="str">
        <f t="shared" si="291"/>
        <v>Men Senior</v>
      </c>
      <c r="H2394" s="58" t="str">
        <f t="shared" si="292"/>
        <v>Orca Angling Club</v>
      </c>
      <c r="I2394" s="92" t="s">
        <v>7</v>
      </c>
      <c r="J2394" s="92"/>
      <c r="K2394" s="92">
        <v>34</v>
      </c>
      <c r="L2394" s="91">
        <f t="shared" si="287"/>
        <v>1.2</v>
      </c>
      <c r="M2394" s="91">
        <f t="shared" si="288"/>
        <v>1.2</v>
      </c>
    </row>
    <row r="2395" spans="1:13" x14ac:dyDescent="0.25">
      <c r="A2395" s="333" t="str">
        <f t="shared" si="284"/>
        <v>2022-IC-L2</v>
      </c>
      <c r="B2395" s="332">
        <f t="shared" si="285"/>
        <v>44674</v>
      </c>
      <c r="C2395" s="333" t="str">
        <f t="shared" si="286"/>
        <v>Zone 4 - Horingbaai</v>
      </c>
      <c r="D2395" s="92" t="s">
        <v>724</v>
      </c>
      <c r="E2395" s="58" t="str">
        <f t="shared" si="289"/>
        <v>Morne</v>
      </c>
      <c r="F2395" s="58" t="str">
        <f t="shared" si="290"/>
        <v>Du Plessis</v>
      </c>
      <c r="G2395" s="58" t="str">
        <f t="shared" si="291"/>
        <v>Men Senior</v>
      </c>
      <c r="H2395" s="58" t="str">
        <f t="shared" si="292"/>
        <v>Orca Angling Club</v>
      </c>
      <c r="I2395" s="92" t="s">
        <v>7</v>
      </c>
      <c r="J2395" s="92"/>
      <c r="K2395" s="92">
        <v>34</v>
      </c>
      <c r="L2395" s="91">
        <f t="shared" si="287"/>
        <v>1.2</v>
      </c>
      <c r="M2395" s="91">
        <f t="shared" si="288"/>
        <v>1.2</v>
      </c>
    </row>
    <row r="2396" spans="1:13" x14ac:dyDescent="0.25">
      <c r="A2396" s="333" t="str">
        <f t="shared" si="284"/>
        <v>2022-IC-L2</v>
      </c>
      <c r="B2396" s="332">
        <f t="shared" si="285"/>
        <v>44674</v>
      </c>
      <c r="C2396" s="333" t="str">
        <f t="shared" si="286"/>
        <v>Zone 4 - Horingbaai</v>
      </c>
      <c r="D2396" s="92" t="s">
        <v>1043</v>
      </c>
      <c r="E2396" s="58" t="str">
        <f t="shared" si="289"/>
        <v>Herman</v>
      </c>
      <c r="F2396" s="58" t="str">
        <f t="shared" si="290"/>
        <v>Klem</v>
      </c>
      <c r="G2396" s="58" t="str">
        <f t="shared" si="291"/>
        <v>Men Senior</v>
      </c>
      <c r="H2396" s="58" t="str">
        <f t="shared" si="292"/>
        <v>Orca Angling Club</v>
      </c>
      <c r="I2396" s="92" t="s">
        <v>7</v>
      </c>
      <c r="J2396" s="92"/>
      <c r="K2396" s="92">
        <v>36</v>
      </c>
      <c r="L2396" s="91">
        <f t="shared" si="287"/>
        <v>1.5</v>
      </c>
      <c r="M2396" s="91">
        <f t="shared" si="288"/>
        <v>1.5</v>
      </c>
    </row>
    <row r="2397" spans="1:13" x14ac:dyDescent="0.25">
      <c r="A2397" s="333" t="str">
        <f t="shared" si="284"/>
        <v>2022-IC-L2</v>
      </c>
      <c r="B2397" s="332">
        <f t="shared" si="285"/>
        <v>44674</v>
      </c>
      <c r="C2397" s="333" t="str">
        <f t="shared" si="286"/>
        <v>Zone 4 - Horingbaai</v>
      </c>
      <c r="D2397" s="92" t="s">
        <v>1706</v>
      </c>
      <c r="E2397" s="58" t="str">
        <f t="shared" si="289"/>
        <v>William</v>
      </c>
      <c r="F2397" s="58" t="str">
        <f t="shared" si="290"/>
        <v>Schickerling</v>
      </c>
      <c r="G2397" s="58" t="str">
        <f t="shared" si="291"/>
        <v>Men Senior</v>
      </c>
      <c r="H2397" s="58" t="str">
        <f t="shared" si="292"/>
        <v>Orca Angling Club</v>
      </c>
      <c r="I2397" s="92"/>
      <c r="J2397" s="92"/>
      <c r="K2397" s="92"/>
      <c r="L2397" s="91" t="str">
        <f t="shared" si="287"/>
        <v/>
      </c>
      <c r="M2397" s="91" t="str">
        <f t="shared" si="288"/>
        <v/>
      </c>
    </row>
    <row r="2398" spans="1:13" x14ac:dyDescent="0.25">
      <c r="A2398" s="333" t="str">
        <f t="shared" si="284"/>
        <v>2022-IC-L2</v>
      </c>
      <c r="B2398" s="332">
        <f t="shared" si="285"/>
        <v>44674</v>
      </c>
      <c r="C2398" s="333" t="str">
        <f t="shared" si="286"/>
        <v>Zone 4 - Horingbaai</v>
      </c>
      <c r="D2398" s="92" t="s">
        <v>1066</v>
      </c>
      <c r="E2398" s="58" t="str">
        <f t="shared" si="289"/>
        <v>Boytjie</v>
      </c>
      <c r="F2398" s="58" t="str">
        <f t="shared" si="290"/>
        <v>Schikerling</v>
      </c>
      <c r="G2398" s="58" t="str">
        <f t="shared" si="291"/>
        <v>Men Master</v>
      </c>
      <c r="H2398" s="58" t="str">
        <f t="shared" si="292"/>
        <v>Orca Angling Club</v>
      </c>
      <c r="I2398" s="92"/>
      <c r="J2398" s="92"/>
      <c r="K2398" s="92"/>
      <c r="L2398" s="91" t="str">
        <f t="shared" si="287"/>
        <v/>
      </c>
      <c r="M2398" s="91" t="str">
        <f t="shared" si="288"/>
        <v/>
      </c>
    </row>
    <row r="2399" spans="1:13" x14ac:dyDescent="0.25">
      <c r="A2399" s="333" t="str">
        <f t="shared" si="284"/>
        <v>2022-IC-L2</v>
      </c>
      <c r="B2399" s="332">
        <f t="shared" si="285"/>
        <v>44674</v>
      </c>
      <c r="C2399" s="333" t="str">
        <f t="shared" si="286"/>
        <v>Zone 4 - Horingbaai</v>
      </c>
      <c r="D2399" s="92" t="s">
        <v>525</v>
      </c>
      <c r="E2399" s="58" t="str">
        <f t="shared" si="289"/>
        <v>Heini</v>
      </c>
      <c r="F2399" s="58" t="str">
        <f t="shared" si="290"/>
        <v>Zahrt</v>
      </c>
      <c r="G2399" s="58" t="str">
        <f t="shared" si="291"/>
        <v>Men Senior</v>
      </c>
      <c r="H2399" s="58" t="str">
        <f t="shared" si="292"/>
        <v>Orca Angling Club</v>
      </c>
      <c r="I2399" s="92"/>
      <c r="J2399" s="92"/>
      <c r="K2399" s="92"/>
      <c r="L2399" s="91" t="str">
        <f t="shared" si="287"/>
        <v/>
      </c>
      <c r="M2399" s="91" t="str">
        <f t="shared" si="288"/>
        <v/>
      </c>
    </row>
    <row r="2400" spans="1:13" x14ac:dyDescent="0.25">
      <c r="A2400" s="333" t="str">
        <f t="shared" ref="A2400:A2463" si="293">IF(D2400="","",A2399)</f>
        <v>2022-IC-L2</v>
      </c>
      <c r="B2400" s="332">
        <f t="shared" ref="B2400:B2463" si="294">IF(D2400="","",B2399)</f>
        <v>44674</v>
      </c>
      <c r="C2400" s="333" t="str">
        <f t="shared" ref="C2400:C2463" si="295">IF(D2400="","",C2399)</f>
        <v>Zone 4 - Horingbaai</v>
      </c>
      <c r="D2400" s="92" t="s">
        <v>963</v>
      </c>
      <c r="E2400" s="58" t="str">
        <f t="shared" ref="E2400:E2463" si="296">IF(D2400="","",VLOOKUP(D2400,Master,3,FALSE))</f>
        <v>Jan-Hendrik</v>
      </c>
      <c r="F2400" s="58" t="str">
        <f t="shared" ref="F2400:F2463" si="297">IF(D2400="","",VLOOKUP(D2400,Master,4,FALSE))</f>
        <v>Jacobs</v>
      </c>
      <c r="G2400" s="58" t="str">
        <f t="shared" ref="G2400:G2463" si="298">IF(D2400="","",VLOOKUP(D2400,Master,5,FALSE))</f>
        <v>Men Senior</v>
      </c>
      <c r="H2400" s="58" t="str">
        <f t="shared" ref="H2400:H2463" si="299">IF(D2400="","",VLOOKUP(D2400,Master,2,FALSE))</f>
        <v>Orca Angling Club</v>
      </c>
      <c r="I2400" s="92"/>
      <c r="J2400" s="92"/>
      <c r="K2400" s="92"/>
      <c r="L2400" s="91" t="str">
        <f t="shared" ref="L2400:L2463" si="300">IF(K2400="","",IF(I2400="",ROUND(HLOOKUP(J2400,kgList,K2400,FALSE),1),ROUND(HLOOKUP(I2400,kgList,K2400,FALSE),1)))</f>
        <v/>
      </c>
      <c r="M2400" s="91" t="str">
        <f t="shared" ref="M2400:M2463" si="301">IF(L2400="","",IF(COUNTA(I2400:J2400)&gt;1,"Edible or Inedible",IF(COUNTA(I2400)=1,L2400*1,IF(COUNTA(J2400)=1,L2400*1,"ERROR"))))</f>
        <v/>
      </c>
    </row>
    <row r="2401" spans="1:13" x14ac:dyDescent="0.25">
      <c r="A2401" s="333" t="str">
        <f t="shared" si="293"/>
        <v>2022-IC-L2</v>
      </c>
      <c r="B2401" s="332">
        <f t="shared" si="294"/>
        <v>44674</v>
      </c>
      <c r="C2401" s="333" t="str">
        <f t="shared" si="295"/>
        <v>Zone 4 - Horingbaai</v>
      </c>
      <c r="D2401" s="92" t="s">
        <v>507</v>
      </c>
      <c r="E2401" s="58" t="str">
        <f t="shared" si="296"/>
        <v>Brian</v>
      </c>
      <c r="F2401" s="58" t="str">
        <f t="shared" si="297"/>
        <v>Curtis</v>
      </c>
      <c r="G2401" s="58" t="str">
        <f t="shared" si="298"/>
        <v>Men Senior</v>
      </c>
      <c r="H2401" s="58" t="str">
        <f t="shared" si="299"/>
        <v>Orca Angling Club</v>
      </c>
      <c r="I2401" s="92"/>
      <c r="J2401" s="92" t="s">
        <v>1355</v>
      </c>
      <c r="K2401" s="92">
        <v>137</v>
      </c>
      <c r="L2401" s="91">
        <f t="shared" si="300"/>
        <v>12.8</v>
      </c>
      <c r="M2401" s="91">
        <f t="shared" si="301"/>
        <v>12.8</v>
      </c>
    </row>
    <row r="2402" spans="1:13" x14ac:dyDescent="0.25">
      <c r="A2402" s="333" t="str">
        <f t="shared" si="293"/>
        <v>2022-IC-L2</v>
      </c>
      <c r="B2402" s="332">
        <f t="shared" si="294"/>
        <v>44674</v>
      </c>
      <c r="C2402" s="333" t="str">
        <f t="shared" si="295"/>
        <v>Zone 4 - Horingbaai</v>
      </c>
      <c r="D2402" s="92" t="s">
        <v>507</v>
      </c>
      <c r="E2402" s="58" t="str">
        <f t="shared" si="296"/>
        <v>Brian</v>
      </c>
      <c r="F2402" s="58" t="str">
        <f t="shared" si="297"/>
        <v>Curtis</v>
      </c>
      <c r="G2402" s="58" t="str">
        <f t="shared" si="298"/>
        <v>Men Senior</v>
      </c>
      <c r="H2402" s="58" t="str">
        <f t="shared" si="299"/>
        <v>Orca Angling Club</v>
      </c>
      <c r="I2402" s="92"/>
      <c r="J2402" s="92" t="s">
        <v>1355</v>
      </c>
      <c r="K2402" s="92">
        <v>116</v>
      </c>
      <c r="L2402" s="91">
        <f t="shared" si="300"/>
        <v>7.2</v>
      </c>
      <c r="M2402" s="91">
        <f t="shared" si="301"/>
        <v>7.2</v>
      </c>
    </row>
    <row r="2403" spans="1:13" x14ac:dyDescent="0.25">
      <c r="A2403" s="333" t="str">
        <f t="shared" si="293"/>
        <v>2022-IC-L2</v>
      </c>
      <c r="B2403" s="332">
        <f t="shared" si="294"/>
        <v>44674</v>
      </c>
      <c r="C2403" s="333" t="str">
        <f t="shared" si="295"/>
        <v>Zone 4 - Horingbaai</v>
      </c>
      <c r="D2403" s="92" t="s">
        <v>507</v>
      </c>
      <c r="E2403" s="58" t="str">
        <f t="shared" si="296"/>
        <v>Brian</v>
      </c>
      <c r="F2403" s="58" t="str">
        <f t="shared" si="297"/>
        <v>Curtis</v>
      </c>
      <c r="G2403" s="58" t="str">
        <f t="shared" si="298"/>
        <v>Men Senior</v>
      </c>
      <c r="H2403" s="58" t="str">
        <f t="shared" si="299"/>
        <v>Orca Angling Club</v>
      </c>
      <c r="I2403" s="92"/>
      <c r="J2403" s="92" t="s">
        <v>1355</v>
      </c>
      <c r="K2403" s="92">
        <v>120</v>
      </c>
      <c r="L2403" s="91">
        <f t="shared" si="300"/>
        <v>8.1</v>
      </c>
      <c r="M2403" s="91">
        <f t="shared" si="301"/>
        <v>8.1</v>
      </c>
    </row>
    <row r="2404" spans="1:13" x14ac:dyDescent="0.25">
      <c r="A2404" s="333" t="str">
        <f t="shared" si="293"/>
        <v>2022-IC-L2</v>
      </c>
      <c r="B2404" s="332">
        <f t="shared" si="294"/>
        <v>44674</v>
      </c>
      <c r="C2404" s="333" t="str">
        <f t="shared" si="295"/>
        <v>Zone 4 - Horingbaai</v>
      </c>
      <c r="D2404" s="92" t="s">
        <v>622</v>
      </c>
      <c r="E2404" s="58" t="str">
        <f t="shared" si="296"/>
        <v>Immo</v>
      </c>
      <c r="F2404" s="58" t="str">
        <f t="shared" si="297"/>
        <v>Dresselhaus</v>
      </c>
      <c r="G2404" s="58" t="str">
        <f t="shared" si="298"/>
        <v>Men Senior</v>
      </c>
      <c r="H2404" s="58" t="str">
        <f t="shared" si="299"/>
        <v>Orca Angling Club</v>
      </c>
      <c r="I2404" s="92"/>
      <c r="J2404" s="92" t="s">
        <v>1355</v>
      </c>
      <c r="K2404" s="92">
        <v>163</v>
      </c>
      <c r="L2404" s="91">
        <f t="shared" si="300"/>
        <v>23.1</v>
      </c>
      <c r="M2404" s="91">
        <f t="shared" si="301"/>
        <v>23.1</v>
      </c>
    </row>
    <row r="2405" spans="1:13" x14ac:dyDescent="0.25">
      <c r="A2405" s="333" t="str">
        <f t="shared" si="293"/>
        <v>2022-IC-L2</v>
      </c>
      <c r="B2405" s="332">
        <f t="shared" si="294"/>
        <v>44674</v>
      </c>
      <c r="C2405" s="333" t="str">
        <f t="shared" si="295"/>
        <v>Zone 4 - Horingbaai</v>
      </c>
      <c r="D2405" s="92" t="s">
        <v>622</v>
      </c>
      <c r="E2405" s="58" t="str">
        <f t="shared" si="296"/>
        <v>Immo</v>
      </c>
      <c r="F2405" s="58" t="str">
        <f t="shared" si="297"/>
        <v>Dresselhaus</v>
      </c>
      <c r="G2405" s="58" t="str">
        <f t="shared" si="298"/>
        <v>Men Senior</v>
      </c>
      <c r="H2405" s="58" t="str">
        <f t="shared" si="299"/>
        <v>Orca Angling Club</v>
      </c>
      <c r="I2405" s="92"/>
      <c r="J2405" s="92" t="s">
        <v>1355</v>
      </c>
      <c r="K2405" s="92">
        <v>153</v>
      </c>
      <c r="L2405" s="91">
        <f t="shared" si="300"/>
        <v>18.600000000000001</v>
      </c>
      <c r="M2405" s="91">
        <f t="shared" si="301"/>
        <v>18.600000000000001</v>
      </c>
    </row>
    <row r="2406" spans="1:13" x14ac:dyDescent="0.25">
      <c r="A2406" s="333" t="str">
        <f t="shared" si="293"/>
        <v>2022-IC-L2</v>
      </c>
      <c r="B2406" s="332">
        <f t="shared" si="294"/>
        <v>44674</v>
      </c>
      <c r="C2406" s="333" t="str">
        <f t="shared" si="295"/>
        <v>Zone 4 - Horingbaai</v>
      </c>
      <c r="D2406" s="92" t="s">
        <v>622</v>
      </c>
      <c r="E2406" s="58" t="str">
        <f t="shared" si="296"/>
        <v>Immo</v>
      </c>
      <c r="F2406" s="58" t="str">
        <f t="shared" si="297"/>
        <v>Dresselhaus</v>
      </c>
      <c r="G2406" s="58" t="str">
        <f t="shared" si="298"/>
        <v>Men Senior</v>
      </c>
      <c r="H2406" s="58" t="str">
        <f t="shared" si="299"/>
        <v>Orca Angling Club</v>
      </c>
      <c r="I2406" s="92" t="s">
        <v>2003</v>
      </c>
      <c r="J2406" s="92"/>
      <c r="K2406" s="92">
        <v>58</v>
      </c>
      <c r="L2406" s="91">
        <f t="shared" si="300"/>
        <v>2</v>
      </c>
      <c r="M2406" s="91">
        <f t="shared" si="301"/>
        <v>2</v>
      </c>
    </row>
    <row r="2407" spans="1:13" x14ac:dyDescent="0.25">
      <c r="A2407" s="333" t="str">
        <f t="shared" si="293"/>
        <v>2022-IC-L2</v>
      </c>
      <c r="B2407" s="332">
        <f t="shared" si="294"/>
        <v>44674</v>
      </c>
      <c r="C2407" s="333" t="str">
        <f t="shared" si="295"/>
        <v>Zone 4 - Horingbaai</v>
      </c>
      <c r="D2407" s="92" t="s">
        <v>827</v>
      </c>
      <c r="E2407" s="58" t="str">
        <f t="shared" si="296"/>
        <v>Gelhar</v>
      </c>
      <c r="F2407" s="58" t="str">
        <f t="shared" si="297"/>
        <v>Slabbert</v>
      </c>
      <c r="G2407" s="58" t="str">
        <f t="shared" si="298"/>
        <v>Men Senior</v>
      </c>
      <c r="H2407" s="58" t="str">
        <f t="shared" si="299"/>
        <v>Orca Angling Club</v>
      </c>
      <c r="I2407" s="92" t="s">
        <v>9</v>
      </c>
      <c r="J2407" s="92"/>
      <c r="K2407" s="92">
        <v>32</v>
      </c>
      <c r="L2407" s="91">
        <f t="shared" si="300"/>
        <v>0.6</v>
      </c>
      <c r="M2407" s="91">
        <f t="shared" si="301"/>
        <v>0.6</v>
      </c>
    </row>
    <row r="2408" spans="1:13" x14ac:dyDescent="0.25">
      <c r="A2408" s="333" t="str">
        <f t="shared" si="293"/>
        <v>2022-IC-L2</v>
      </c>
      <c r="B2408" s="332">
        <f t="shared" si="294"/>
        <v>44674</v>
      </c>
      <c r="C2408" s="333" t="str">
        <f t="shared" si="295"/>
        <v>Zone 4 - Horingbaai</v>
      </c>
      <c r="D2408" s="92" t="s">
        <v>805</v>
      </c>
      <c r="E2408" s="58" t="str">
        <f t="shared" si="296"/>
        <v>Dania</v>
      </c>
      <c r="F2408" s="58" t="str">
        <f t="shared" si="297"/>
        <v>Maas</v>
      </c>
      <c r="G2408" s="58" t="str">
        <f t="shared" si="298"/>
        <v>Ladies U/16</v>
      </c>
      <c r="H2408" s="58" t="str">
        <f t="shared" si="299"/>
        <v>Orca Angling Club</v>
      </c>
      <c r="I2408" s="92"/>
      <c r="J2408" s="92"/>
      <c r="K2408" s="92"/>
      <c r="L2408" s="91" t="str">
        <f t="shared" si="300"/>
        <v/>
      </c>
      <c r="M2408" s="91" t="str">
        <f t="shared" si="301"/>
        <v/>
      </c>
    </row>
    <row r="2409" spans="1:13" x14ac:dyDescent="0.25">
      <c r="A2409" s="333" t="str">
        <f t="shared" si="293"/>
        <v>2022-IC-L2</v>
      </c>
      <c r="B2409" s="332">
        <f t="shared" si="294"/>
        <v>44674</v>
      </c>
      <c r="C2409" s="333" t="str">
        <f t="shared" si="295"/>
        <v>Zone 4 - Horingbaai</v>
      </c>
      <c r="D2409" s="92" t="s">
        <v>727</v>
      </c>
      <c r="E2409" s="58" t="str">
        <f t="shared" si="296"/>
        <v>Corne</v>
      </c>
      <c r="F2409" s="58" t="str">
        <f t="shared" si="297"/>
        <v>Kruger</v>
      </c>
      <c r="G2409" s="58" t="str">
        <f t="shared" si="298"/>
        <v>Men Senior</v>
      </c>
      <c r="H2409" s="58" t="str">
        <f t="shared" si="299"/>
        <v>Orca Angling Club</v>
      </c>
      <c r="I2409" s="92" t="s">
        <v>9</v>
      </c>
      <c r="J2409" s="92"/>
      <c r="K2409" s="92">
        <v>33</v>
      </c>
      <c r="L2409" s="91">
        <f t="shared" si="300"/>
        <v>0.7</v>
      </c>
      <c r="M2409" s="91">
        <f t="shared" si="301"/>
        <v>0.7</v>
      </c>
    </row>
    <row r="2410" spans="1:13" x14ac:dyDescent="0.25">
      <c r="A2410" s="333" t="str">
        <f t="shared" si="293"/>
        <v>2022-IC-L2</v>
      </c>
      <c r="B2410" s="332">
        <f t="shared" si="294"/>
        <v>44674</v>
      </c>
      <c r="C2410" s="333" t="str">
        <f t="shared" si="295"/>
        <v>Zone 4 - Horingbaai</v>
      </c>
      <c r="D2410" s="92" t="s">
        <v>762</v>
      </c>
      <c r="E2410" s="58" t="str">
        <f t="shared" si="296"/>
        <v>Morne</v>
      </c>
      <c r="F2410" s="58" t="str">
        <f t="shared" si="297"/>
        <v>Human</v>
      </c>
      <c r="G2410" s="58" t="str">
        <f t="shared" si="298"/>
        <v>Men Senior</v>
      </c>
      <c r="H2410" s="58" t="str">
        <f t="shared" si="299"/>
        <v>Orca Angling Club</v>
      </c>
      <c r="I2410" s="92"/>
      <c r="J2410" s="92" t="s">
        <v>1355</v>
      </c>
      <c r="K2410" s="92">
        <v>140</v>
      </c>
      <c r="L2410" s="91">
        <f t="shared" si="300"/>
        <v>13.7</v>
      </c>
      <c r="M2410" s="91">
        <f t="shared" si="301"/>
        <v>13.7</v>
      </c>
    </row>
    <row r="2411" spans="1:13" x14ac:dyDescent="0.25">
      <c r="A2411" s="333" t="str">
        <f t="shared" si="293"/>
        <v>2022-IC-L2</v>
      </c>
      <c r="B2411" s="332">
        <f t="shared" si="294"/>
        <v>44674</v>
      </c>
      <c r="C2411" s="333" t="str">
        <f t="shared" si="295"/>
        <v>Zone 4 - Horingbaai</v>
      </c>
      <c r="D2411" s="92" t="s">
        <v>1878</v>
      </c>
      <c r="E2411" s="58" t="str">
        <f t="shared" si="296"/>
        <v>Terence</v>
      </c>
      <c r="F2411" s="58" t="str">
        <f t="shared" si="297"/>
        <v>Knowles</v>
      </c>
      <c r="G2411" s="58" t="str">
        <f t="shared" si="298"/>
        <v>Men Senior</v>
      </c>
      <c r="H2411" s="58" t="str">
        <f t="shared" si="299"/>
        <v>Orca Angling Club</v>
      </c>
      <c r="I2411" s="92"/>
      <c r="J2411" s="92"/>
      <c r="K2411" s="92"/>
      <c r="L2411" s="91" t="str">
        <f t="shared" si="300"/>
        <v/>
      </c>
      <c r="M2411" s="91" t="str">
        <f t="shared" si="301"/>
        <v/>
      </c>
    </row>
    <row r="2412" spans="1:13" x14ac:dyDescent="0.25">
      <c r="A2412" s="333" t="str">
        <f t="shared" si="293"/>
        <v>2022-IC-L2</v>
      </c>
      <c r="B2412" s="332">
        <f t="shared" si="294"/>
        <v>44674</v>
      </c>
      <c r="C2412" s="333" t="str">
        <f t="shared" si="295"/>
        <v>Zone 4 - Horingbaai</v>
      </c>
      <c r="D2412" s="92" t="s">
        <v>915</v>
      </c>
      <c r="E2412" s="58" t="str">
        <f t="shared" si="296"/>
        <v>Richard</v>
      </c>
      <c r="F2412" s="58" t="str">
        <f t="shared" si="297"/>
        <v>Punzul</v>
      </c>
      <c r="G2412" s="58" t="str">
        <f t="shared" si="298"/>
        <v>Men Senior</v>
      </c>
      <c r="H2412" s="58" t="str">
        <f t="shared" si="299"/>
        <v>Orca Angling Club</v>
      </c>
      <c r="I2412" s="92" t="s">
        <v>9</v>
      </c>
      <c r="J2412" s="92"/>
      <c r="K2412" s="92">
        <v>33</v>
      </c>
      <c r="L2412" s="91">
        <f t="shared" si="300"/>
        <v>0.7</v>
      </c>
      <c r="M2412" s="91">
        <f t="shared" si="301"/>
        <v>0.7</v>
      </c>
    </row>
    <row r="2413" spans="1:13" x14ac:dyDescent="0.25">
      <c r="A2413" s="333" t="str">
        <f t="shared" si="293"/>
        <v>2022-IC-L2</v>
      </c>
      <c r="B2413" s="332">
        <f t="shared" si="294"/>
        <v>44674</v>
      </c>
      <c r="C2413" s="333" t="str">
        <f t="shared" si="295"/>
        <v>Zone 4 - Horingbaai</v>
      </c>
      <c r="D2413" s="92" t="s">
        <v>1813</v>
      </c>
      <c r="E2413" s="58" t="str">
        <f t="shared" si="296"/>
        <v>Franco</v>
      </c>
      <c r="F2413" s="58" t="str">
        <f t="shared" si="297"/>
        <v>Horn</v>
      </c>
      <c r="G2413" s="58" t="str">
        <f t="shared" si="298"/>
        <v>Men Senior</v>
      </c>
      <c r="H2413" s="58" t="str">
        <f t="shared" si="299"/>
        <v>Orca Angling Club</v>
      </c>
      <c r="I2413" s="92"/>
      <c r="J2413" s="92"/>
      <c r="K2413" s="92"/>
      <c r="L2413" s="91" t="str">
        <f t="shared" si="300"/>
        <v/>
      </c>
      <c r="M2413" s="91" t="str">
        <f t="shared" si="301"/>
        <v/>
      </c>
    </row>
    <row r="2414" spans="1:13" x14ac:dyDescent="0.25">
      <c r="A2414" s="333" t="str">
        <f t="shared" si="293"/>
        <v>2022-IC-L2</v>
      </c>
      <c r="B2414" s="332">
        <f t="shared" si="294"/>
        <v>44674</v>
      </c>
      <c r="C2414" s="333" t="str">
        <f t="shared" si="295"/>
        <v>Zone 4 - Horingbaai</v>
      </c>
      <c r="D2414" s="92" t="s">
        <v>2131</v>
      </c>
      <c r="E2414" s="58" t="str">
        <f t="shared" si="296"/>
        <v>Rinus</v>
      </c>
      <c r="F2414" s="58" t="str">
        <f t="shared" si="297"/>
        <v>Van Der Westhuizen</v>
      </c>
      <c r="G2414" s="58" t="str">
        <f t="shared" si="298"/>
        <v>Men Senior</v>
      </c>
      <c r="H2414" s="58" t="str">
        <f t="shared" si="299"/>
        <v>Otjiwarongo</v>
      </c>
      <c r="I2414" s="92"/>
      <c r="J2414" s="92" t="s">
        <v>1355</v>
      </c>
      <c r="K2414" s="92">
        <v>97</v>
      </c>
      <c r="L2414" s="91">
        <f t="shared" si="300"/>
        <v>3.9</v>
      </c>
      <c r="M2414" s="91">
        <f t="shared" si="301"/>
        <v>3.9</v>
      </c>
    </row>
    <row r="2415" spans="1:13" x14ac:dyDescent="0.25">
      <c r="A2415" s="333" t="str">
        <f t="shared" si="293"/>
        <v>2022-IC-L2</v>
      </c>
      <c r="B2415" s="332">
        <f t="shared" si="294"/>
        <v>44674</v>
      </c>
      <c r="C2415" s="333" t="str">
        <f t="shared" si="295"/>
        <v>Zone 4 - Horingbaai</v>
      </c>
      <c r="D2415" s="92" t="s">
        <v>2131</v>
      </c>
      <c r="E2415" s="58" t="str">
        <f t="shared" si="296"/>
        <v>Rinus</v>
      </c>
      <c r="F2415" s="58" t="str">
        <f t="shared" si="297"/>
        <v>Van Der Westhuizen</v>
      </c>
      <c r="G2415" s="58" t="str">
        <f t="shared" si="298"/>
        <v>Men Senior</v>
      </c>
      <c r="H2415" s="58" t="str">
        <f t="shared" si="299"/>
        <v>Otjiwarongo</v>
      </c>
      <c r="I2415" s="92"/>
      <c r="J2415" s="92" t="s">
        <v>1355</v>
      </c>
      <c r="K2415" s="92">
        <v>113</v>
      </c>
      <c r="L2415" s="91">
        <f t="shared" si="300"/>
        <v>6.6</v>
      </c>
      <c r="M2415" s="91">
        <f t="shared" si="301"/>
        <v>6.6</v>
      </c>
    </row>
    <row r="2416" spans="1:13" x14ac:dyDescent="0.25">
      <c r="A2416" s="333" t="str">
        <f t="shared" si="293"/>
        <v>2022-IC-L2</v>
      </c>
      <c r="B2416" s="332">
        <f t="shared" si="294"/>
        <v>44674</v>
      </c>
      <c r="C2416" s="333" t="str">
        <f t="shared" si="295"/>
        <v>Zone 4 - Horingbaai</v>
      </c>
      <c r="D2416" s="92" t="s">
        <v>1263</v>
      </c>
      <c r="E2416" s="58" t="str">
        <f t="shared" si="296"/>
        <v>Martinus</v>
      </c>
      <c r="F2416" s="58" t="str">
        <f t="shared" si="297"/>
        <v>Venter</v>
      </c>
      <c r="G2416" s="58" t="str">
        <f t="shared" si="298"/>
        <v>Men Veteran</v>
      </c>
      <c r="H2416" s="58" t="str">
        <f t="shared" si="299"/>
        <v>Otjiwarongo</v>
      </c>
      <c r="I2416" s="92" t="s">
        <v>9</v>
      </c>
      <c r="J2416" s="92"/>
      <c r="K2416" s="92">
        <v>30</v>
      </c>
      <c r="L2416" s="91">
        <f t="shared" si="300"/>
        <v>0.5</v>
      </c>
      <c r="M2416" s="91">
        <f t="shared" si="301"/>
        <v>0.5</v>
      </c>
    </row>
    <row r="2417" spans="1:13" x14ac:dyDescent="0.25">
      <c r="A2417" s="333" t="str">
        <f t="shared" si="293"/>
        <v>2022-IC-L2</v>
      </c>
      <c r="B2417" s="332">
        <f t="shared" si="294"/>
        <v>44674</v>
      </c>
      <c r="C2417" s="333" t="str">
        <f t="shared" si="295"/>
        <v>Zone 4 - Horingbaai</v>
      </c>
      <c r="D2417" s="92" t="s">
        <v>1660</v>
      </c>
      <c r="E2417" s="58" t="str">
        <f t="shared" si="296"/>
        <v>Frank</v>
      </c>
      <c r="F2417" s="58" t="str">
        <f t="shared" si="297"/>
        <v>Oberholster</v>
      </c>
      <c r="G2417" s="58" t="str">
        <f t="shared" si="298"/>
        <v>Men Senior</v>
      </c>
      <c r="H2417" s="58" t="str">
        <f t="shared" si="299"/>
        <v>Steenbras</v>
      </c>
      <c r="I2417" s="92" t="s">
        <v>9</v>
      </c>
      <c r="J2417" s="92"/>
      <c r="K2417" s="92">
        <v>30</v>
      </c>
      <c r="L2417" s="91">
        <f t="shared" si="300"/>
        <v>0.5</v>
      </c>
      <c r="M2417" s="91">
        <f t="shared" si="301"/>
        <v>0.5</v>
      </c>
    </row>
    <row r="2418" spans="1:13" x14ac:dyDescent="0.25">
      <c r="A2418" s="333" t="str">
        <f t="shared" si="293"/>
        <v>2022-IC-L2</v>
      </c>
      <c r="B2418" s="332">
        <f t="shared" si="294"/>
        <v>44674</v>
      </c>
      <c r="C2418" s="333" t="str">
        <f t="shared" si="295"/>
        <v>Zone 4 - Horingbaai</v>
      </c>
      <c r="D2418" s="92" t="s">
        <v>794</v>
      </c>
      <c r="E2418" s="58" t="str">
        <f t="shared" si="296"/>
        <v>David</v>
      </c>
      <c r="F2418" s="58" t="str">
        <f t="shared" si="297"/>
        <v>Smith</v>
      </c>
      <c r="G2418" s="58" t="str">
        <f t="shared" si="298"/>
        <v>Men Veteran</v>
      </c>
      <c r="H2418" s="58" t="str">
        <f t="shared" si="299"/>
        <v>Steenbras</v>
      </c>
      <c r="I2418" s="92" t="s">
        <v>7</v>
      </c>
      <c r="J2418" s="92"/>
      <c r="K2418" s="92">
        <v>35</v>
      </c>
      <c r="L2418" s="91">
        <f t="shared" si="300"/>
        <v>1.3</v>
      </c>
      <c r="M2418" s="91">
        <f t="shared" si="301"/>
        <v>1.3</v>
      </c>
    </row>
    <row r="2419" spans="1:13" x14ac:dyDescent="0.25">
      <c r="A2419" s="333" t="str">
        <f t="shared" si="293"/>
        <v>2022-IC-L2</v>
      </c>
      <c r="B2419" s="332">
        <f t="shared" si="294"/>
        <v>44674</v>
      </c>
      <c r="C2419" s="333" t="str">
        <f t="shared" si="295"/>
        <v>Zone 4 - Horingbaai</v>
      </c>
      <c r="D2419" s="92" t="s">
        <v>794</v>
      </c>
      <c r="E2419" s="58" t="str">
        <f t="shared" si="296"/>
        <v>David</v>
      </c>
      <c r="F2419" s="58" t="str">
        <f t="shared" si="297"/>
        <v>Smith</v>
      </c>
      <c r="G2419" s="58" t="str">
        <f t="shared" si="298"/>
        <v>Men Veteran</v>
      </c>
      <c r="H2419" s="58" t="str">
        <f t="shared" si="299"/>
        <v>Steenbras</v>
      </c>
      <c r="I2419" s="92" t="s">
        <v>2003</v>
      </c>
      <c r="J2419" s="92"/>
      <c r="K2419" s="92">
        <v>43</v>
      </c>
      <c r="L2419" s="91">
        <f t="shared" si="300"/>
        <v>0.8</v>
      </c>
      <c r="M2419" s="91">
        <f t="shared" si="301"/>
        <v>0.8</v>
      </c>
    </row>
    <row r="2420" spans="1:13" x14ac:dyDescent="0.25">
      <c r="A2420" s="333" t="str">
        <f t="shared" si="293"/>
        <v>2022-IC-L2</v>
      </c>
      <c r="B2420" s="332">
        <f t="shared" si="294"/>
        <v>44674</v>
      </c>
      <c r="C2420" s="333" t="str">
        <f t="shared" si="295"/>
        <v>Zone 4 - Horingbaai</v>
      </c>
      <c r="D2420" s="92" t="s">
        <v>2132</v>
      </c>
      <c r="E2420" s="58" t="str">
        <f t="shared" si="296"/>
        <v>Burger</v>
      </c>
      <c r="F2420" s="58" t="str">
        <f t="shared" si="297"/>
        <v>Van Taak</v>
      </c>
      <c r="G2420" s="58" t="str">
        <f t="shared" si="298"/>
        <v>Men Senior</v>
      </c>
      <c r="H2420" s="58" t="str">
        <f t="shared" si="299"/>
        <v>Steenbras</v>
      </c>
      <c r="I2420" s="92" t="s">
        <v>2003</v>
      </c>
      <c r="J2420" s="92"/>
      <c r="K2420" s="92">
        <v>52</v>
      </c>
      <c r="L2420" s="91">
        <f t="shared" si="300"/>
        <v>1.4</v>
      </c>
      <c r="M2420" s="91">
        <f t="shared" si="301"/>
        <v>1.4</v>
      </c>
    </row>
    <row r="2421" spans="1:13" x14ac:dyDescent="0.25">
      <c r="A2421" s="333" t="str">
        <f t="shared" si="293"/>
        <v>2022-IC-L2</v>
      </c>
      <c r="B2421" s="332">
        <f t="shared" si="294"/>
        <v>44674</v>
      </c>
      <c r="C2421" s="333" t="str">
        <f t="shared" si="295"/>
        <v>Zone 4 - Horingbaai</v>
      </c>
      <c r="D2421" s="92" t="s">
        <v>1586</v>
      </c>
      <c r="E2421" s="58" t="str">
        <f t="shared" si="296"/>
        <v>Wikus</v>
      </c>
      <c r="F2421" s="58" t="str">
        <f t="shared" si="297"/>
        <v>Viljoen</v>
      </c>
      <c r="G2421" s="58" t="str">
        <f t="shared" si="298"/>
        <v>Men Veteran</v>
      </c>
      <c r="H2421" s="58" t="str">
        <f t="shared" si="299"/>
        <v>Steenbras</v>
      </c>
      <c r="I2421" s="92"/>
      <c r="J2421" s="92" t="s">
        <v>1355</v>
      </c>
      <c r="K2421" s="92">
        <v>134</v>
      </c>
      <c r="L2421" s="91">
        <f t="shared" si="300"/>
        <v>11.8</v>
      </c>
      <c r="M2421" s="91">
        <f t="shared" si="301"/>
        <v>11.8</v>
      </c>
    </row>
    <row r="2422" spans="1:13" x14ac:dyDescent="0.25">
      <c r="A2422" s="333" t="str">
        <f t="shared" si="293"/>
        <v>2022-IC-L2</v>
      </c>
      <c r="B2422" s="332">
        <f t="shared" si="294"/>
        <v>44674</v>
      </c>
      <c r="C2422" s="333" t="str">
        <f t="shared" si="295"/>
        <v>Zone 4 - Horingbaai</v>
      </c>
      <c r="D2422" s="92" t="s">
        <v>1053</v>
      </c>
      <c r="E2422" s="58" t="str">
        <f t="shared" si="296"/>
        <v>Lawrence</v>
      </c>
      <c r="F2422" s="58" t="str">
        <f t="shared" si="297"/>
        <v>Durant</v>
      </c>
      <c r="G2422" s="58" t="str">
        <f t="shared" si="298"/>
        <v>Men Grand Masters</v>
      </c>
      <c r="H2422" s="58" t="str">
        <f t="shared" si="299"/>
        <v>Steenbras</v>
      </c>
      <c r="I2422" s="92"/>
      <c r="J2422" s="92"/>
      <c r="K2422" s="92"/>
      <c r="L2422" s="91" t="str">
        <f t="shared" si="300"/>
        <v/>
      </c>
      <c r="M2422" s="91" t="str">
        <f t="shared" si="301"/>
        <v/>
      </c>
    </row>
    <row r="2423" spans="1:13" x14ac:dyDescent="0.25">
      <c r="A2423" s="333" t="str">
        <f t="shared" si="293"/>
        <v>2022-IC-L2</v>
      </c>
      <c r="B2423" s="332">
        <f t="shared" si="294"/>
        <v>44674</v>
      </c>
      <c r="C2423" s="333" t="str">
        <f t="shared" si="295"/>
        <v>Zone 4 - Horingbaai</v>
      </c>
      <c r="D2423" s="92" t="s">
        <v>554</v>
      </c>
      <c r="E2423" s="58" t="str">
        <f t="shared" si="296"/>
        <v>Danie</v>
      </c>
      <c r="F2423" s="58" t="str">
        <f t="shared" si="297"/>
        <v>Klopper</v>
      </c>
      <c r="G2423" s="58" t="str">
        <f t="shared" si="298"/>
        <v>Men Senior</v>
      </c>
      <c r="H2423" s="58" t="str">
        <f t="shared" si="299"/>
        <v>Steenbras</v>
      </c>
      <c r="I2423" s="92"/>
      <c r="J2423" s="92"/>
      <c r="K2423" s="92"/>
      <c r="L2423" s="91" t="str">
        <f t="shared" si="300"/>
        <v/>
      </c>
      <c r="M2423" s="91" t="str">
        <f t="shared" si="301"/>
        <v/>
      </c>
    </row>
    <row r="2424" spans="1:13" x14ac:dyDescent="0.25">
      <c r="A2424" s="333" t="str">
        <f t="shared" si="293"/>
        <v>2022-IC-L2</v>
      </c>
      <c r="B2424" s="332">
        <f t="shared" si="294"/>
        <v>44674</v>
      </c>
      <c r="C2424" s="333" t="str">
        <f t="shared" si="295"/>
        <v>Zone 4 - Horingbaai</v>
      </c>
      <c r="D2424" s="92" t="s">
        <v>813</v>
      </c>
      <c r="E2424" s="58" t="str">
        <f t="shared" si="296"/>
        <v>Christopher</v>
      </c>
      <c r="F2424" s="58" t="str">
        <f t="shared" si="297"/>
        <v>Durant</v>
      </c>
      <c r="G2424" s="58" t="str">
        <f t="shared" si="298"/>
        <v>Men Senior</v>
      </c>
      <c r="H2424" s="58" t="str">
        <f t="shared" si="299"/>
        <v>Steenbras</v>
      </c>
      <c r="I2424" s="92"/>
      <c r="J2424" s="92"/>
      <c r="K2424" s="92"/>
      <c r="L2424" s="91" t="str">
        <f t="shared" si="300"/>
        <v/>
      </c>
      <c r="M2424" s="91" t="str">
        <f t="shared" si="301"/>
        <v/>
      </c>
    </row>
    <row r="2425" spans="1:13" x14ac:dyDescent="0.25">
      <c r="A2425" s="333" t="str">
        <f t="shared" si="293"/>
        <v>2022-IC-L2</v>
      </c>
      <c r="B2425" s="332">
        <f t="shared" si="294"/>
        <v>44674</v>
      </c>
      <c r="C2425" s="333" t="str">
        <f t="shared" si="295"/>
        <v>Zone 4 - Horingbaai</v>
      </c>
      <c r="D2425" s="92" t="s">
        <v>818</v>
      </c>
      <c r="E2425" s="58" t="str">
        <f t="shared" si="296"/>
        <v>Johnny</v>
      </c>
      <c r="F2425" s="58" t="str">
        <f t="shared" si="297"/>
        <v>Van Der Westhuizen</v>
      </c>
      <c r="G2425" s="58" t="str">
        <f t="shared" si="298"/>
        <v>Men Senior</v>
      </c>
      <c r="H2425" s="58" t="str">
        <f t="shared" si="299"/>
        <v>Steenbras</v>
      </c>
      <c r="I2425" s="92"/>
      <c r="J2425" s="92"/>
      <c r="K2425" s="92"/>
      <c r="L2425" s="91" t="str">
        <f t="shared" si="300"/>
        <v/>
      </c>
      <c r="M2425" s="91" t="str">
        <f t="shared" si="301"/>
        <v/>
      </c>
    </row>
    <row r="2426" spans="1:13" x14ac:dyDescent="0.25">
      <c r="A2426" s="333" t="str">
        <f t="shared" si="293"/>
        <v>2022-IC-L2</v>
      </c>
      <c r="B2426" s="332">
        <f t="shared" si="294"/>
        <v>44674</v>
      </c>
      <c r="C2426" s="333" t="str">
        <f t="shared" si="295"/>
        <v>Zone 4 - Horingbaai</v>
      </c>
      <c r="D2426" s="92" t="s">
        <v>894</v>
      </c>
      <c r="E2426" s="58" t="str">
        <f t="shared" si="296"/>
        <v>Gregory</v>
      </c>
      <c r="F2426" s="58" t="str">
        <f t="shared" si="297"/>
        <v>Dickman</v>
      </c>
      <c r="G2426" s="58" t="str">
        <f t="shared" si="298"/>
        <v>Men Senior</v>
      </c>
      <c r="H2426" s="58" t="str">
        <f t="shared" si="299"/>
        <v>Steenbras</v>
      </c>
      <c r="I2426" s="92"/>
      <c r="J2426" s="92"/>
      <c r="K2426" s="92"/>
      <c r="L2426" s="91" t="str">
        <f t="shared" si="300"/>
        <v/>
      </c>
      <c r="M2426" s="91" t="str">
        <f t="shared" si="301"/>
        <v/>
      </c>
    </row>
    <row r="2427" spans="1:13" x14ac:dyDescent="0.25">
      <c r="A2427" s="333" t="str">
        <f t="shared" si="293"/>
        <v>2022-IC-L2</v>
      </c>
      <c r="B2427" s="332">
        <f t="shared" si="294"/>
        <v>44674</v>
      </c>
      <c r="C2427" s="333" t="str">
        <f t="shared" si="295"/>
        <v>Zone 4 - Horingbaai</v>
      </c>
      <c r="D2427" s="92" t="s">
        <v>627</v>
      </c>
      <c r="E2427" s="58" t="str">
        <f t="shared" si="296"/>
        <v>Kiepie</v>
      </c>
      <c r="F2427" s="58" t="str">
        <f t="shared" si="297"/>
        <v>Burger</v>
      </c>
      <c r="G2427" s="58" t="str">
        <f t="shared" si="298"/>
        <v>Men Veteran</v>
      </c>
      <c r="H2427" s="58" t="str">
        <f t="shared" si="299"/>
        <v>Mako</v>
      </c>
      <c r="I2427" s="92"/>
      <c r="J2427" s="92"/>
      <c r="K2427" s="92"/>
      <c r="L2427" s="91" t="str">
        <f t="shared" si="300"/>
        <v/>
      </c>
      <c r="M2427" s="91" t="str">
        <f t="shared" si="301"/>
        <v/>
      </c>
    </row>
    <row r="2428" spans="1:13" x14ac:dyDescent="0.25">
      <c r="A2428" s="333" t="str">
        <f t="shared" si="293"/>
        <v>2022-IC-L2</v>
      </c>
      <c r="B2428" s="332">
        <f t="shared" si="294"/>
        <v>44674</v>
      </c>
      <c r="C2428" s="333" t="str">
        <f t="shared" si="295"/>
        <v>Zone 4 - Horingbaai</v>
      </c>
      <c r="D2428" s="92" t="s">
        <v>1643</v>
      </c>
      <c r="E2428" s="58" t="str">
        <f t="shared" si="296"/>
        <v>Pierre</v>
      </c>
      <c r="F2428" s="58" t="str">
        <f t="shared" si="297"/>
        <v>Nel</v>
      </c>
      <c r="G2428" s="58" t="str">
        <f t="shared" si="298"/>
        <v>Men U/21</v>
      </c>
      <c r="H2428" s="58" t="str">
        <f t="shared" si="299"/>
        <v>Mako</v>
      </c>
      <c r="I2428" s="92"/>
      <c r="J2428" s="92"/>
      <c r="K2428" s="92"/>
      <c r="L2428" s="91" t="str">
        <f t="shared" si="300"/>
        <v/>
      </c>
      <c r="M2428" s="91" t="str">
        <f t="shared" si="301"/>
        <v/>
      </c>
    </row>
    <row r="2429" spans="1:13" x14ac:dyDescent="0.25">
      <c r="A2429" s="333" t="str">
        <f t="shared" si="293"/>
        <v>2022-IC-L2</v>
      </c>
      <c r="B2429" s="332">
        <f t="shared" si="294"/>
        <v>44674</v>
      </c>
      <c r="C2429" s="333" t="str">
        <f t="shared" si="295"/>
        <v>Zone 4 - Horingbaai</v>
      </c>
      <c r="D2429" s="92" t="s">
        <v>502</v>
      </c>
      <c r="E2429" s="58" t="str">
        <f t="shared" si="296"/>
        <v>Marco</v>
      </c>
      <c r="F2429" s="58" t="str">
        <f t="shared" si="297"/>
        <v>Klein</v>
      </c>
      <c r="G2429" s="58" t="str">
        <f t="shared" si="298"/>
        <v>Men Senior</v>
      </c>
      <c r="H2429" s="58" t="str">
        <f t="shared" si="299"/>
        <v>Mako</v>
      </c>
      <c r="I2429" s="92"/>
      <c r="J2429" s="92"/>
      <c r="K2429" s="92"/>
      <c r="L2429" s="91" t="str">
        <f t="shared" si="300"/>
        <v/>
      </c>
      <c r="M2429" s="91" t="str">
        <f t="shared" si="301"/>
        <v/>
      </c>
    </row>
    <row r="2430" spans="1:13" x14ac:dyDescent="0.25">
      <c r="A2430" s="333" t="str">
        <f t="shared" si="293"/>
        <v>2022-IC-L2</v>
      </c>
      <c r="B2430" s="332">
        <f t="shared" si="294"/>
        <v>44674</v>
      </c>
      <c r="C2430" s="333" t="str">
        <f t="shared" si="295"/>
        <v>Zone 4 - Horingbaai</v>
      </c>
      <c r="D2430" s="92" t="s">
        <v>887</v>
      </c>
      <c r="E2430" s="58" t="str">
        <f t="shared" si="296"/>
        <v>Org</v>
      </c>
      <c r="F2430" s="58" t="str">
        <f t="shared" si="297"/>
        <v>Van Rensburg</v>
      </c>
      <c r="G2430" s="58" t="str">
        <f t="shared" si="298"/>
        <v>Men Senior</v>
      </c>
      <c r="H2430" s="58" t="str">
        <f t="shared" si="299"/>
        <v>Mako</v>
      </c>
      <c r="I2430" s="92"/>
      <c r="J2430" s="92" t="s">
        <v>1356</v>
      </c>
      <c r="K2430" s="92">
        <v>109</v>
      </c>
      <c r="L2430" s="91">
        <f t="shared" si="300"/>
        <v>5</v>
      </c>
      <c r="M2430" s="91">
        <f t="shared" si="301"/>
        <v>5</v>
      </c>
    </row>
    <row r="2431" spans="1:13" x14ac:dyDescent="0.25">
      <c r="A2431" s="333" t="str">
        <f t="shared" si="293"/>
        <v>2022-IC-L2</v>
      </c>
      <c r="B2431" s="332">
        <f t="shared" si="294"/>
        <v>44674</v>
      </c>
      <c r="C2431" s="333" t="str">
        <f t="shared" si="295"/>
        <v>Zone 4 - Horingbaai</v>
      </c>
      <c r="D2431" s="92" t="s">
        <v>1092</v>
      </c>
      <c r="E2431" s="58" t="str">
        <f t="shared" si="296"/>
        <v>Johan</v>
      </c>
      <c r="F2431" s="58" t="str">
        <f t="shared" si="297"/>
        <v>Burger</v>
      </c>
      <c r="G2431" s="58" t="str">
        <f t="shared" si="298"/>
        <v>Men Master</v>
      </c>
      <c r="H2431" s="58" t="str">
        <f t="shared" si="299"/>
        <v>Mako</v>
      </c>
      <c r="I2431" s="92"/>
      <c r="J2431" s="92" t="s">
        <v>1355</v>
      </c>
      <c r="K2431" s="92">
        <v>128</v>
      </c>
      <c r="L2431" s="91">
        <f t="shared" si="300"/>
        <v>10.1</v>
      </c>
      <c r="M2431" s="91">
        <f t="shared" si="301"/>
        <v>10.1</v>
      </c>
    </row>
    <row r="2432" spans="1:13" x14ac:dyDescent="0.25">
      <c r="A2432" s="333" t="str">
        <f t="shared" si="293"/>
        <v>2022-IC-L2</v>
      </c>
      <c r="B2432" s="332">
        <f t="shared" si="294"/>
        <v>44674</v>
      </c>
      <c r="C2432" s="333" t="str">
        <f t="shared" si="295"/>
        <v>Zone 4 - Horingbaai</v>
      </c>
      <c r="D2432" s="92" t="s">
        <v>1092</v>
      </c>
      <c r="E2432" s="58" t="str">
        <f t="shared" si="296"/>
        <v>Johan</v>
      </c>
      <c r="F2432" s="58" t="str">
        <f t="shared" si="297"/>
        <v>Burger</v>
      </c>
      <c r="G2432" s="58" t="str">
        <f t="shared" si="298"/>
        <v>Men Master</v>
      </c>
      <c r="H2432" s="58" t="str">
        <f t="shared" si="299"/>
        <v>Mako</v>
      </c>
      <c r="I2432" s="92" t="s">
        <v>2003</v>
      </c>
      <c r="J2432" s="92"/>
      <c r="K2432" s="92">
        <v>53</v>
      </c>
      <c r="L2432" s="91">
        <f t="shared" si="300"/>
        <v>1.5</v>
      </c>
      <c r="M2432" s="91">
        <f t="shared" si="301"/>
        <v>1.5</v>
      </c>
    </row>
    <row r="2433" spans="1:13" x14ac:dyDescent="0.25">
      <c r="A2433" s="333" t="str">
        <f t="shared" si="293"/>
        <v>2022-IC-L2</v>
      </c>
      <c r="B2433" s="332">
        <f t="shared" si="294"/>
        <v>44674</v>
      </c>
      <c r="C2433" s="333" t="str">
        <f t="shared" si="295"/>
        <v>Zone 4 - Horingbaai</v>
      </c>
      <c r="D2433" s="92" t="s">
        <v>1120</v>
      </c>
      <c r="E2433" s="58" t="str">
        <f t="shared" si="296"/>
        <v>Rudi(Jnr.)</v>
      </c>
      <c r="F2433" s="58" t="str">
        <f t="shared" si="297"/>
        <v>Swartz</v>
      </c>
      <c r="G2433" s="58" t="str">
        <f t="shared" si="298"/>
        <v>Men U/16</v>
      </c>
      <c r="H2433" s="58" t="str">
        <f t="shared" si="299"/>
        <v>Mako</v>
      </c>
      <c r="I2433" s="92" t="s">
        <v>7</v>
      </c>
      <c r="J2433" s="92"/>
      <c r="K2433" s="92">
        <v>32</v>
      </c>
      <c r="L2433" s="91">
        <f t="shared" si="300"/>
        <v>1</v>
      </c>
      <c r="M2433" s="91">
        <f t="shared" si="301"/>
        <v>1</v>
      </c>
    </row>
    <row r="2434" spans="1:13" x14ac:dyDescent="0.25">
      <c r="A2434" s="333" t="str">
        <f t="shared" si="293"/>
        <v>2022-IC-L2</v>
      </c>
      <c r="B2434" s="332">
        <f t="shared" si="294"/>
        <v>44674</v>
      </c>
      <c r="C2434" s="333" t="str">
        <f t="shared" si="295"/>
        <v>Zone 4 - Horingbaai</v>
      </c>
      <c r="D2434" s="92" t="s">
        <v>1023</v>
      </c>
      <c r="E2434" s="58" t="str">
        <f t="shared" si="296"/>
        <v>Rudi</v>
      </c>
      <c r="F2434" s="58" t="str">
        <f t="shared" si="297"/>
        <v>Swartz</v>
      </c>
      <c r="G2434" s="58" t="str">
        <f t="shared" si="298"/>
        <v>Men Veteran</v>
      </c>
      <c r="H2434" s="58" t="str">
        <f t="shared" si="299"/>
        <v>Mako</v>
      </c>
      <c r="I2434" s="92" t="s">
        <v>2003</v>
      </c>
      <c r="J2434" s="92"/>
      <c r="K2434" s="92">
        <v>40</v>
      </c>
      <c r="L2434" s="91">
        <f t="shared" si="300"/>
        <v>0.7</v>
      </c>
      <c r="M2434" s="91">
        <f t="shared" si="301"/>
        <v>0.7</v>
      </c>
    </row>
    <row r="2435" spans="1:13" x14ac:dyDescent="0.25">
      <c r="A2435" s="333" t="str">
        <f t="shared" si="293"/>
        <v>2022-IC-L2</v>
      </c>
      <c r="B2435" s="332">
        <f t="shared" si="294"/>
        <v>44674</v>
      </c>
      <c r="C2435" s="333" t="str">
        <f t="shared" si="295"/>
        <v>Zone 4 - Horingbaai</v>
      </c>
      <c r="D2435" s="92" t="s">
        <v>1023</v>
      </c>
      <c r="E2435" s="58" t="str">
        <f t="shared" si="296"/>
        <v>Rudi</v>
      </c>
      <c r="F2435" s="58" t="str">
        <f t="shared" si="297"/>
        <v>Swartz</v>
      </c>
      <c r="G2435" s="58" t="str">
        <f t="shared" si="298"/>
        <v>Men Veteran</v>
      </c>
      <c r="H2435" s="58" t="str">
        <f t="shared" si="299"/>
        <v>Mako</v>
      </c>
      <c r="I2435" s="92" t="s">
        <v>2003</v>
      </c>
      <c r="J2435" s="92"/>
      <c r="K2435" s="92">
        <v>49</v>
      </c>
      <c r="L2435" s="91">
        <f t="shared" si="300"/>
        <v>1.2</v>
      </c>
      <c r="M2435" s="91">
        <f t="shared" si="301"/>
        <v>1.2</v>
      </c>
    </row>
    <row r="2436" spans="1:13" x14ac:dyDescent="0.25">
      <c r="A2436" s="333" t="str">
        <f t="shared" si="293"/>
        <v>2022-IC-L2</v>
      </c>
      <c r="B2436" s="332">
        <f t="shared" si="294"/>
        <v>44674</v>
      </c>
      <c r="C2436" s="333" t="str">
        <f t="shared" si="295"/>
        <v>Zone 4 - Horingbaai</v>
      </c>
      <c r="D2436" s="92" t="s">
        <v>1023</v>
      </c>
      <c r="E2436" s="58" t="str">
        <f t="shared" si="296"/>
        <v>Rudi</v>
      </c>
      <c r="F2436" s="58" t="str">
        <f t="shared" si="297"/>
        <v>Swartz</v>
      </c>
      <c r="G2436" s="58" t="str">
        <f t="shared" si="298"/>
        <v>Men Veteran</v>
      </c>
      <c r="H2436" s="58" t="str">
        <f t="shared" si="299"/>
        <v>Mako</v>
      </c>
      <c r="I2436" s="92" t="s">
        <v>2003</v>
      </c>
      <c r="J2436" s="92"/>
      <c r="K2436" s="92">
        <v>48</v>
      </c>
      <c r="L2436" s="91">
        <f t="shared" si="300"/>
        <v>1.1000000000000001</v>
      </c>
      <c r="M2436" s="91">
        <f t="shared" si="301"/>
        <v>1.1000000000000001</v>
      </c>
    </row>
    <row r="2437" spans="1:13" x14ac:dyDescent="0.25">
      <c r="A2437" s="333" t="str">
        <f t="shared" si="293"/>
        <v>2022-IC-L2</v>
      </c>
      <c r="B2437" s="332">
        <f t="shared" si="294"/>
        <v>44674</v>
      </c>
      <c r="C2437" s="333" t="str">
        <f t="shared" si="295"/>
        <v>Zone 4 - Horingbaai</v>
      </c>
      <c r="D2437" s="92" t="s">
        <v>1023</v>
      </c>
      <c r="E2437" s="58" t="str">
        <f t="shared" si="296"/>
        <v>Rudi</v>
      </c>
      <c r="F2437" s="58" t="str">
        <f t="shared" si="297"/>
        <v>Swartz</v>
      </c>
      <c r="G2437" s="58" t="str">
        <f t="shared" si="298"/>
        <v>Men Veteran</v>
      </c>
      <c r="H2437" s="58" t="str">
        <f t="shared" si="299"/>
        <v>Mako</v>
      </c>
      <c r="I2437" s="92" t="s">
        <v>2003</v>
      </c>
      <c r="J2437" s="92"/>
      <c r="K2437" s="92">
        <v>48</v>
      </c>
      <c r="L2437" s="91">
        <f t="shared" si="300"/>
        <v>1.1000000000000001</v>
      </c>
      <c r="M2437" s="91">
        <f t="shared" si="301"/>
        <v>1.1000000000000001</v>
      </c>
    </row>
    <row r="2438" spans="1:13" x14ac:dyDescent="0.25">
      <c r="A2438" s="333" t="str">
        <f t="shared" si="293"/>
        <v>2022-IC-L2</v>
      </c>
      <c r="B2438" s="332">
        <f t="shared" si="294"/>
        <v>44674</v>
      </c>
      <c r="C2438" s="333" t="str">
        <f t="shared" si="295"/>
        <v>Zone 4 - Horingbaai</v>
      </c>
      <c r="D2438" s="92" t="s">
        <v>1023</v>
      </c>
      <c r="E2438" s="58" t="str">
        <f t="shared" si="296"/>
        <v>Rudi</v>
      </c>
      <c r="F2438" s="58" t="str">
        <f t="shared" si="297"/>
        <v>Swartz</v>
      </c>
      <c r="G2438" s="58" t="str">
        <f t="shared" si="298"/>
        <v>Men Veteran</v>
      </c>
      <c r="H2438" s="58" t="str">
        <f t="shared" si="299"/>
        <v>Mako</v>
      </c>
      <c r="I2438" s="92" t="s">
        <v>7</v>
      </c>
      <c r="J2438" s="92"/>
      <c r="K2438" s="92">
        <v>40</v>
      </c>
      <c r="L2438" s="91">
        <f t="shared" si="300"/>
        <v>2</v>
      </c>
      <c r="M2438" s="91">
        <f t="shared" si="301"/>
        <v>2</v>
      </c>
    </row>
    <row r="2439" spans="1:13" x14ac:dyDescent="0.25">
      <c r="A2439" s="333" t="str">
        <f t="shared" si="293"/>
        <v>2022-IC-L2</v>
      </c>
      <c r="B2439" s="332">
        <f t="shared" si="294"/>
        <v>44674</v>
      </c>
      <c r="C2439" s="333" t="str">
        <f t="shared" si="295"/>
        <v>Zone 4 - Horingbaai</v>
      </c>
      <c r="D2439" s="92" t="s">
        <v>656</v>
      </c>
      <c r="E2439" s="58" t="str">
        <f t="shared" si="296"/>
        <v>Gerard</v>
      </c>
      <c r="F2439" s="58" t="str">
        <f t="shared" si="297"/>
        <v>Hough</v>
      </c>
      <c r="G2439" s="58" t="str">
        <f t="shared" si="298"/>
        <v>Men Senior</v>
      </c>
      <c r="H2439" s="58" t="str">
        <f t="shared" si="299"/>
        <v>Mako</v>
      </c>
      <c r="I2439" s="92"/>
      <c r="J2439" s="92" t="s">
        <v>1355</v>
      </c>
      <c r="K2439" s="92">
        <v>155</v>
      </c>
      <c r="L2439" s="91">
        <f t="shared" si="300"/>
        <v>19.5</v>
      </c>
      <c r="M2439" s="91">
        <f t="shared" si="301"/>
        <v>19.5</v>
      </c>
    </row>
    <row r="2440" spans="1:13" x14ac:dyDescent="0.25">
      <c r="A2440" s="333" t="str">
        <f t="shared" si="293"/>
        <v>2022-IC-L2</v>
      </c>
      <c r="B2440" s="332">
        <f t="shared" si="294"/>
        <v>44674</v>
      </c>
      <c r="C2440" s="333" t="str">
        <f t="shared" si="295"/>
        <v>Zone 4 - Horingbaai</v>
      </c>
      <c r="D2440" s="92" t="s">
        <v>1143</v>
      </c>
      <c r="E2440" s="58" t="str">
        <f t="shared" si="296"/>
        <v>Murray</v>
      </c>
      <c r="F2440" s="58" t="str">
        <f t="shared" si="297"/>
        <v>Lewis</v>
      </c>
      <c r="G2440" s="58" t="str">
        <f t="shared" si="298"/>
        <v>Men Veteran</v>
      </c>
      <c r="H2440" s="58" t="str">
        <f t="shared" si="299"/>
        <v>Mako</v>
      </c>
      <c r="I2440" s="92"/>
      <c r="J2440" s="92" t="s">
        <v>1355</v>
      </c>
      <c r="K2440" s="92">
        <v>135</v>
      </c>
      <c r="L2440" s="91">
        <f t="shared" si="300"/>
        <v>12.1</v>
      </c>
      <c r="M2440" s="91">
        <f t="shared" si="301"/>
        <v>12.1</v>
      </c>
    </row>
    <row r="2441" spans="1:13" x14ac:dyDescent="0.25">
      <c r="A2441" s="333" t="str">
        <f t="shared" si="293"/>
        <v>2022-IC-L2</v>
      </c>
      <c r="B2441" s="332">
        <f t="shared" si="294"/>
        <v>44674</v>
      </c>
      <c r="C2441" s="333" t="str">
        <f t="shared" si="295"/>
        <v>Zone 4 - Horingbaai</v>
      </c>
      <c r="D2441" s="92" t="s">
        <v>1139</v>
      </c>
      <c r="E2441" s="58" t="str">
        <f t="shared" si="296"/>
        <v>Kallie</v>
      </c>
      <c r="F2441" s="58" t="str">
        <f t="shared" si="297"/>
        <v>Langeveld</v>
      </c>
      <c r="G2441" s="58" t="str">
        <f t="shared" si="298"/>
        <v>Men Veteran</v>
      </c>
      <c r="H2441" s="58" t="str">
        <f t="shared" si="299"/>
        <v>Mako</v>
      </c>
      <c r="I2441" s="92"/>
      <c r="J2441" s="92" t="s">
        <v>1355</v>
      </c>
      <c r="K2441" s="92">
        <v>98</v>
      </c>
      <c r="L2441" s="91">
        <f t="shared" si="300"/>
        <v>4</v>
      </c>
      <c r="M2441" s="91">
        <f t="shared" si="301"/>
        <v>4</v>
      </c>
    </row>
    <row r="2442" spans="1:13" x14ac:dyDescent="0.25">
      <c r="A2442" s="333" t="str">
        <f t="shared" si="293"/>
        <v>2022-IC-L2</v>
      </c>
      <c r="B2442" s="332">
        <f t="shared" si="294"/>
        <v>44674</v>
      </c>
      <c r="C2442" s="333" t="str">
        <f t="shared" si="295"/>
        <v>Zone 4 - Horingbaai</v>
      </c>
      <c r="D2442" s="92" t="s">
        <v>608</v>
      </c>
      <c r="E2442" s="58" t="str">
        <f t="shared" si="296"/>
        <v>Dian</v>
      </c>
      <c r="F2442" s="58" t="str">
        <f t="shared" si="297"/>
        <v>Neethling</v>
      </c>
      <c r="G2442" s="58" t="str">
        <f t="shared" si="298"/>
        <v>Men U/21</v>
      </c>
      <c r="H2442" s="58" t="str">
        <f t="shared" si="299"/>
        <v>Walvis Bay</v>
      </c>
      <c r="I2442" s="92" t="s">
        <v>9</v>
      </c>
      <c r="J2442" s="92"/>
      <c r="K2442" s="92">
        <v>32</v>
      </c>
      <c r="L2442" s="91">
        <f t="shared" si="300"/>
        <v>0.6</v>
      </c>
      <c r="M2442" s="91">
        <f t="shared" si="301"/>
        <v>0.6</v>
      </c>
    </row>
    <row r="2443" spans="1:13" x14ac:dyDescent="0.25">
      <c r="A2443" s="333" t="str">
        <f t="shared" si="293"/>
        <v>2022-IC-L2</v>
      </c>
      <c r="B2443" s="332">
        <f t="shared" si="294"/>
        <v>44674</v>
      </c>
      <c r="C2443" s="333" t="str">
        <f t="shared" si="295"/>
        <v>Zone 4 - Horingbaai</v>
      </c>
      <c r="D2443" s="92" t="s">
        <v>608</v>
      </c>
      <c r="E2443" s="58" t="str">
        <f t="shared" si="296"/>
        <v>Dian</v>
      </c>
      <c r="F2443" s="58" t="str">
        <f t="shared" si="297"/>
        <v>Neethling</v>
      </c>
      <c r="G2443" s="58" t="str">
        <f t="shared" si="298"/>
        <v>Men U/21</v>
      </c>
      <c r="H2443" s="58" t="str">
        <f t="shared" si="299"/>
        <v>Walvis Bay</v>
      </c>
      <c r="I2443" s="92" t="s">
        <v>9</v>
      </c>
      <c r="J2443" s="92"/>
      <c r="K2443" s="92">
        <v>30</v>
      </c>
      <c r="L2443" s="91">
        <f t="shared" si="300"/>
        <v>0.5</v>
      </c>
      <c r="M2443" s="91">
        <f t="shared" si="301"/>
        <v>0.5</v>
      </c>
    </row>
    <row r="2444" spans="1:13" x14ac:dyDescent="0.25">
      <c r="A2444" s="333" t="str">
        <f t="shared" si="293"/>
        <v>2022-IC-L2</v>
      </c>
      <c r="B2444" s="332">
        <f t="shared" si="294"/>
        <v>44674</v>
      </c>
      <c r="C2444" s="333" t="str">
        <f t="shared" si="295"/>
        <v>Zone 4 - Horingbaai</v>
      </c>
      <c r="D2444" s="92" t="s">
        <v>608</v>
      </c>
      <c r="E2444" s="58" t="str">
        <f t="shared" si="296"/>
        <v>Dian</v>
      </c>
      <c r="F2444" s="58" t="str">
        <f t="shared" si="297"/>
        <v>Neethling</v>
      </c>
      <c r="G2444" s="58" t="str">
        <f t="shared" si="298"/>
        <v>Men U/21</v>
      </c>
      <c r="H2444" s="58" t="str">
        <f t="shared" si="299"/>
        <v>Walvis Bay</v>
      </c>
      <c r="I2444" s="92" t="s">
        <v>2003</v>
      </c>
      <c r="J2444" s="92"/>
      <c r="K2444" s="92">
        <v>51</v>
      </c>
      <c r="L2444" s="91">
        <f t="shared" si="300"/>
        <v>1.4</v>
      </c>
      <c r="M2444" s="91">
        <f t="shared" si="301"/>
        <v>1.4</v>
      </c>
    </row>
    <row r="2445" spans="1:13" x14ac:dyDescent="0.25">
      <c r="A2445" s="333" t="str">
        <f t="shared" si="293"/>
        <v>2022-IC-L2</v>
      </c>
      <c r="B2445" s="332">
        <f t="shared" si="294"/>
        <v>44674</v>
      </c>
      <c r="C2445" s="333" t="str">
        <f t="shared" si="295"/>
        <v>Zone 4 - Horingbaai</v>
      </c>
      <c r="D2445" s="92" t="s">
        <v>885</v>
      </c>
      <c r="E2445" s="58" t="str">
        <f t="shared" si="296"/>
        <v>Raymond</v>
      </c>
      <c r="F2445" s="58" t="str">
        <f t="shared" si="297"/>
        <v>Duvenhage</v>
      </c>
      <c r="G2445" s="58" t="str">
        <f t="shared" si="298"/>
        <v>Men Veteran</v>
      </c>
      <c r="H2445" s="58" t="str">
        <f t="shared" si="299"/>
        <v>Walvis Bay</v>
      </c>
      <c r="I2445" s="92"/>
      <c r="J2445" s="92" t="s">
        <v>1355</v>
      </c>
      <c r="K2445" s="92">
        <v>147</v>
      </c>
      <c r="L2445" s="91">
        <f t="shared" si="300"/>
        <v>16.2</v>
      </c>
      <c r="M2445" s="91">
        <f t="shared" si="301"/>
        <v>16.2</v>
      </c>
    </row>
    <row r="2446" spans="1:13" x14ac:dyDescent="0.25">
      <c r="A2446" s="333" t="str">
        <f t="shared" si="293"/>
        <v>2022-IC-L2</v>
      </c>
      <c r="B2446" s="332">
        <f t="shared" si="294"/>
        <v>44674</v>
      </c>
      <c r="C2446" s="333" t="str">
        <f t="shared" si="295"/>
        <v>Zone 4 - Horingbaai</v>
      </c>
      <c r="D2446" s="92" t="s">
        <v>600</v>
      </c>
      <c r="E2446" s="58" t="str">
        <f t="shared" si="296"/>
        <v>Werner</v>
      </c>
      <c r="F2446" s="58" t="str">
        <f t="shared" si="297"/>
        <v>Van Riet</v>
      </c>
      <c r="G2446" s="58" t="str">
        <f t="shared" si="298"/>
        <v>Men Veteran</v>
      </c>
      <c r="H2446" s="58" t="str">
        <f t="shared" si="299"/>
        <v>Walvis Bay</v>
      </c>
      <c r="I2446" s="92"/>
      <c r="J2446" s="92" t="s">
        <v>1355</v>
      </c>
      <c r="K2446" s="92">
        <v>148</v>
      </c>
      <c r="L2446" s="91">
        <f t="shared" si="300"/>
        <v>16.600000000000001</v>
      </c>
      <c r="M2446" s="91">
        <f t="shared" si="301"/>
        <v>16.600000000000001</v>
      </c>
    </row>
    <row r="2447" spans="1:13" x14ac:dyDescent="0.25">
      <c r="A2447" s="333" t="str">
        <f t="shared" si="293"/>
        <v>2022-IC-L2</v>
      </c>
      <c r="B2447" s="332">
        <f t="shared" si="294"/>
        <v>44674</v>
      </c>
      <c r="C2447" s="333" t="str">
        <f t="shared" si="295"/>
        <v>Zone 4 - Horingbaai</v>
      </c>
      <c r="D2447" s="92" t="s">
        <v>669</v>
      </c>
      <c r="E2447" s="58" t="str">
        <f t="shared" si="296"/>
        <v>Morne</v>
      </c>
      <c r="F2447" s="58" t="str">
        <f t="shared" si="297"/>
        <v>Janse v Rensburg</v>
      </c>
      <c r="G2447" s="58" t="str">
        <f t="shared" si="298"/>
        <v>Men Veteran</v>
      </c>
      <c r="H2447" s="58" t="str">
        <f t="shared" si="299"/>
        <v>Walvis Bay</v>
      </c>
      <c r="I2447" s="92" t="s">
        <v>7</v>
      </c>
      <c r="J2447" s="92"/>
      <c r="K2447" s="92">
        <v>33</v>
      </c>
      <c r="L2447" s="91">
        <f t="shared" si="300"/>
        <v>1.1000000000000001</v>
      </c>
      <c r="M2447" s="91">
        <f t="shared" si="301"/>
        <v>1.1000000000000001</v>
      </c>
    </row>
    <row r="2448" spans="1:13" x14ac:dyDescent="0.25">
      <c r="A2448" s="333" t="str">
        <f t="shared" si="293"/>
        <v>2022-IC-L2</v>
      </c>
      <c r="B2448" s="332">
        <f t="shared" si="294"/>
        <v>44674</v>
      </c>
      <c r="C2448" s="333" t="str">
        <f t="shared" si="295"/>
        <v>Zone 4 - Horingbaai</v>
      </c>
      <c r="D2448" s="92" t="s">
        <v>1824</v>
      </c>
      <c r="E2448" s="58" t="str">
        <f t="shared" si="296"/>
        <v>Andre</v>
      </c>
      <c r="F2448" s="58" t="str">
        <f t="shared" si="297"/>
        <v>Bezuidehout</v>
      </c>
      <c r="G2448" s="58" t="str">
        <f t="shared" si="298"/>
        <v>Men Master</v>
      </c>
      <c r="H2448" s="58" t="str">
        <f t="shared" si="299"/>
        <v>Walvis Bay</v>
      </c>
      <c r="I2448" s="92"/>
      <c r="J2448" s="92" t="s">
        <v>1355</v>
      </c>
      <c r="K2448" s="92">
        <v>132</v>
      </c>
      <c r="L2448" s="91">
        <f t="shared" si="300"/>
        <v>11.2</v>
      </c>
      <c r="M2448" s="91">
        <f t="shared" si="301"/>
        <v>11.2</v>
      </c>
    </row>
    <row r="2449" spans="1:13" x14ac:dyDescent="0.25">
      <c r="A2449" s="333" t="str">
        <f t="shared" si="293"/>
        <v>2022-IC-L2</v>
      </c>
      <c r="B2449" s="332">
        <f t="shared" si="294"/>
        <v>44674</v>
      </c>
      <c r="C2449" s="333" t="str">
        <f t="shared" si="295"/>
        <v>Zone 4 - Horingbaai</v>
      </c>
      <c r="D2449" s="92" t="s">
        <v>1824</v>
      </c>
      <c r="E2449" s="58" t="str">
        <f t="shared" si="296"/>
        <v>Andre</v>
      </c>
      <c r="F2449" s="58" t="str">
        <f t="shared" si="297"/>
        <v>Bezuidehout</v>
      </c>
      <c r="G2449" s="58" t="str">
        <f t="shared" si="298"/>
        <v>Men Master</v>
      </c>
      <c r="H2449" s="58" t="str">
        <f t="shared" si="299"/>
        <v>Walvis Bay</v>
      </c>
      <c r="I2449" s="92" t="s">
        <v>2003</v>
      </c>
      <c r="J2449" s="92"/>
      <c r="K2449" s="92">
        <v>73</v>
      </c>
      <c r="L2449" s="91">
        <f t="shared" si="300"/>
        <v>4.0999999999999996</v>
      </c>
      <c r="M2449" s="91">
        <f t="shared" si="301"/>
        <v>4.0999999999999996</v>
      </c>
    </row>
    <row r="2450" spans="1:13" x14ac:dyDescent="0.25">
      <c r="A2450" s="333" t="str">
        <f t="shared" si="293"/>
        <v>2022-IC-L2</v>
      </c>
      <c r="B2450" s="332">
        <f t="shared" si="294"/>
        <v>44674</v>
      </c>
      <c r="C2450" s="333" t="str">
        <f t="shared" si="295"/>
        <v>Zone 4 - Horingbaai</v>
      </c>
      <c r="D2450" s="92" t="s">
        <v>1433</v>
      </c>
      <c r="E2450" s="58" t="str">
        <f t="shared" si="296"/>
        <v>Donavin</v>
      </c>
      <c r="F2450" s="58" t="str">
        <f t="shared" si="297"/>
        <v>Bezuidehout</v>
      </c>
      <c r="G2450" s="58" t="str">
        <f t="shared" si="298"/>
        <v>Men Senior</v>
      </c>
      <c r="H2450" s="58" t="str">
        <f t="shared" si="299"/>
        <v>Walvis Bay</v>
      </c>
      <c r="I2450" s="92"/>
      <c r="J2450" s="92" t="s">
        <v>1355</v>
      </c>
      <c r="K2450" s="92">
        <v>117</v>
      </c>
      <c r="L2450" s="91">
        <f t="shared" si="300"/>
        <v>7.4</v>
      </c>
      <c r="M2450" s="91">
        <f t="shared" si="301"/>
        <v>7.4</v>
      </c>
    </row>
    <row r="2451" spans="1:13" x14ac:dyDescent="0.25">
      <c r="A2451" s="333" t="str">
        <f t="shared" si="293"/>
        <v>2022-IC-L2</v>
      </c>
      <c r="B2451" s="332">
        <f t="shared" si="294"/>
        <v>44674</v>
      </c>
      <c r="C2451" s="333" t="str">
        <f t="shared" si="295"/>
        <v>Zone 4 - Horingbaai</v>
      </c>
      <c r="D2451" s="92" t="s">
        <v>1215</v>
      </c>
      <c r="E2451" s="58" t="str">
        <f t="shared" si="296"/>
        <v>Martin</v>
      </c>
      <c r="F2451" s="58" t="str">
        <f t="shared" si="297"/>
        <v>Cordier</v>
      </c>
      <c r="G2451" s="58" t="str">
        <f t="shared" si="298"/>
        <v>Men Veteran</v>
      </c>
      <c r="H2451" s="58" t="str">
        <f t="shared" si="299"/>
        <v>Walvis Bay</v>
      </c>
      <c r="I2451" s="92"/>
      <c r="J2451" s="92" t="s">
        <v>1355</v>
      </c>
      <c r="K2451" s="92">
        <v>146</v>
      </c>
      <c r="L2451" s="91">
        <f t="shared" si="300"/>
        <v>15.9</v>
      </c>
      <c r="M2451" s="91">
        <f t="shared" si="301"/>
        <v>15.9</v>
      </c>
    </row>
    <row r="2452" spans="1:13" x14ac:dyDescent="0.25">
      <c r="A2452" s="333" t="str">
        <f t="shared" si="293"/>
        <v>2022-IC-L2</v>
      </c>
      <c r="B2452" s="332">
        <f t="shared" si="294"/>
        <v>44674</v>
      </c>
      <c r="C2452" s="333" t="str">
        <f t="shared" si="295"/>
        <v>Zone 4 - Horingbaai</v>
      </c>
      <c r="D2452" s="92" t="s">
        <v>1215</v>
      </c>
      <c r="E2452" s="58" t="str">
        <f t="shared" si="296"/>
        <v>Martin</v>
      </c>
      <c r="F2452" s="58" t="str">
        <f t="shared" si="297"/>
        <v>Cordier</v>
      </c>
      <c r="G2452" s="58" t="str">
        <f t="shared" si="298"/>
        <v>Men Veteran</v>
      </c>
      <c r="H2452" s="58" t="str">
        <f t="shared" si="299"/>
        <v>Walvis Bay</v>
      </c>
      <c r="I2452" s="92"/>
      <c r="J2452" s="92" t="s">
        <v>1355</v>
      </c>
      <c r="K2452" s="92">
        <v>110</v>
      </c>
      <c r="L2452" s="91">
        <f t="shared" si="300"/>
        <v>6</v>
      </c>
      <c r="M2452" s="91">
        <f t="shared" si="301"/>
        <v>6</v>
      </c>
    </row>
    <row r="2453" spans="1:13" x14ac:dyDescent="0.25">
      <c r="A2453" s="333" t="str">
        <f t="shared" si="293"/>
        <v>2022-IC-L2</v>
      </c>
      <c r="B2453" s="332">
        <f t="shared" si="294"/>
        <v>44674</v>
      </c>
      <c r="C2453" s="333" t="str">
        <f t="shared" si="295"/>
        <v>Zone 4 - Horingbaai</v>
      </c>
      <c r="D2453" s="92" t="s">
        <v>1276</v>
      </c>
      <c r="E2453" s="58" t="str">
        <f t="shared" si="296"/>
        <v>Flippie</v>
      </c>
      <c r="F2453" s="58" t="str">
        <f t="shared" si="297"/>
        <v>Scheepers</v>
      </c>
      <c r="G2453" s="58" t="str">
        <f t="shared" si="298"/>
        <v>Men Veteran</v>
      </c>
      <c r="H2453" s="58" t="str">
        <f t="shared" si="299"/>
        <v>Walvis Bay</v>
      </c>
      <c r="I2453" s="92" t="s">
        <v>9</v>
      </c>
      <c r="J2453" s="92"/>
      <c r="K2453" s="92">
        <v>33</v>
      </c>
      <c r="L2453" s="91">
        <f t="shared" si="300"/>
        <v>0.7</v>
      </c>
      <c r="M2453" s="91">
        <f t="shared" si="301"/>
        <v>0.7</v>
      </c>
    </row>
    <row r="2454" spans="1:13" x14ac:dyDescent="0.25">
      <c r="A2454" s="333" t="str">
        <f t="shared" si="293"/>
        <v>2022-IC-L2</v>
      </c>
      <c r="B2454" s="332">
        <f t="shared" si="294"/>
        <v>44674</v>
      </c>
      <c r="C2454" s="333" t="str">
        <f t="shared" si="295"/>
        <v>Zone 4 - Horingbaai</v>
      </c>
      <c r="D2454" s="92" t="s">
        <v>1276</v>
      </c>
      <c r="E2454" s="58" t="str">
        <f t="shared" si="296"/>
        <v>Flippie</v>
      </c>
      <c r="F2454" s="58" t="str">
        <f t="shared" si="297"/>
        <v>Scheepers</v>
      </c>
      <c r="G2454" s="58" t="str">
        <f t="shared" si="298"/>
        <v>Men Veteran</v>
      </c>
      <c r="H2454" s="58" t="str">
        <f t="shared" si="299"/>
        <v>Walvis Bay</v>
      </c>
      <c r="I2454" s="92"/>
      <c r="J2454" s="92" t="s">
        <v>1355</v>
      </c>
      <c r="K2454" s="92">
        <v>149</v>
      </c>
      <c r="L2454" s="91">
        <f t="shared" si="300"/>
        <v>17</v>
      </c>
      <c r="M2454" s="91">
        <f t="shared" si="301"/>
        <v>17</v>
      </c>
    </row>
    <row r="2455" spans="1:13" x14ac:dyDescent="0.25">
      <c r="A2455" s="333" t="str">
        <f t="shared" si="293"/>
        <v>2022-IC-L2</v>
      </c>
      <c r="B2455" s="332">
        <f t="shared" si="294"/>
        <v>44674</v>
      </c>
      <c r="C2455" s="333" t="str">
        <f t="shared" si="295"/>
        <v>Zone 4 - Horingbaai</v>
      </c>
      <c r="D2455" s="92" t="s">
        <v>1522</v>
      </c>
      <c r="E2455" s="58" t="str">
        <f t="shared" si="296"/>
        <v>Fanie</v>
      </c>
      <c r="F2455" s="58" t="str">
        <f t="shared" si="297"/>
        <v>Terblanche</v>
      </c>
      <c r="G2455" s="58" t="str">
        <f t="shared" si="298"/>
        <v>Men Veteran</v>
      </c>
      <c r="H2455" s="58" t="str">
        <f t="shared" si="299"/>
        <v>Walvis Bay</v>
      </c>
      <c r="I2455" s="92" t="s">
        <v>7</v>
      </c>
      <c r="J2455" s="92"/>
      <c r="K2455" s="92">
        <v>33</v>
      </c>
      <c r="L2455" s="91">
        <f t="shared" si="300"/>
        <v>1.1000000000000001</v>
      </c>
      <c r="M2455" s="91">
        <f t="shared" si="301"/>
        <v>1.1000000000000001</v>
      </c>
    </row>
    <row r="2456" spans="1:13" x14ac:dyDescent="0.25">
      <c r="A2456" s="333" t="str">
        <f t="shared" si="293"/>
        <v>2022-IC-L2</v>
      </c>
      <c r="B2456" s="332">
        <f t="shared" si="294"/>
        <v>44674</v>
      </c>
      <c r="C2456" s="333" t="str">
        <f t="shared" si="295"/>
        <v>Zone 4 - Horingbaai</v>
      </c>
      <c r="D2456" s="92" t="s">
        <v>1522</v>
      </c>
      <c r="E2456" s="58" t="str">
        <f t="shared" si="296"/>
        <v>Fanie</v>
      </c>
      <c r="F2456" s="58" t="str">
        <f t="shared" si="297"/>
        <v>Terblanche</v>
      </c>
      <c r="G2456" s="58" t="str">
        <f t="shared" si="298"/>
        <v>Men Veteran</v>
      </c>
      <c r="H2456" s="58" t="str">
        <f t="shared" si="299"/>
        <v>Walvis Bay</v>
      </c>
      <c r="I2456" s="92" t="s">
        <v>9</v>
      </c>
      <c r="J2456" s="92"/>
      <c r="K2456" s="92">
        <v>30</v>
      </c>
      <c r="L2456" s="91">
        <f t="shared" si="300"/>
        <v>0.5</v>
      </c>
      <c r="M2456" s="91">
        <f t="shared" si="301"/>
        <v>0.5</v>
      </c>
    </row>
    <row r="2457" spans="1:13" x14ac:dyDescent="0.25">
      <c r="A2457" s="333" t="str">
        <f t="shared" si="293"/>
        <v>2022-IC-L2</v>
      </c>
      <c r="B2457" s="332">
        <f t="shared" si="294"/>
        <v>44674</v>
      </c>
      <c r="C2457" s="333" t="str">
        <f t="shared" si="295"/>
        <v>Zone 4 - Horingbaai</v>
      </c>
      <c r="D2457" s="92" t="s">
        <v>1461</v>
      </c>
      <c r="E2457" s="58" t="str">
        <f t="shared" si="296"/>
        <v>Frank</v>
      </c>
      <c r="F2457" s="58" t="str">
        <f t="shared" si="297"/>
        <v>Burusso</v>
      </c>
      <c r="G2457" s="58" t="str">
        <f t="shared" si="298"/>
        <v>Men Master</v>
      </c>
      <c r="H2457" s="58" t="str">
        <f t="shared" si="299"/>
        <v>Walvis Bay</v>
      </c>
      <c r="I2457" s="92" t="s">
        <v>9</v>
      </c>
      <c r="J2457" s="92"/>
      <c r="K2457" s="92">
        <v>33</v>
      </c>
      <c r="L2457" s="91">
        <f t="shared" si="300"/>
        <v>0.7</v>
      </c>
      <c r="M2457" s="91">
        <f t="shared" si="301"/>
        <v>0.7</v>
      </c>
    </row>
    <row r="2458" spans="1:13" x14ac:dyDescent="0.25">
      <c r="A2458" s="333" t="str">
        <f t="shared" si="293"/>
        <v>2022-IC-L2</v>
      </c>
      <c r="B2458" s="332">
        <f t="shared" si="294"/>
        <v>44674</v>
      </c>
      <c r="C2458" s="333" t="str">
        <f t="shared" si="295"/>
        <v>Zone 4 - Horingbaai</v>
      </c>
      <c r="D2458" s="92" t="s">
        <v>1461</v>
      </c>
      <c r="E2458" s="58" t="str">
        <f t="shared" si="296"/>
        <v>Frank</v>
      </c>
      <c r="F2458" s="58" t="str">
        <f t="shared" si="297"/>
        <v>Burusso</v>
      </c>
      <c r="G2458" s="58" t="str">
        <f t="shared" si="298"/>
        <v>Men Master</v>
      </c>
      <c r="H2458" s="58" t="str">
        <f t="shared" si="299"/>
        <v>Walvis Bay</v>
      </c>
      <c r="I2458" s="92" t="s">
        <v>9</v>
      </c>
      <c r="J2458" s="92"/>
      <c r="K2458" s="92">
        <v>46</v>
      </c>
      <c r="L2458" s="91">
        <f t="shared" si="300"/>
        <v>1.8</v>
      </c>
      <c r="M2458" s="91">
        <f t="shared" si="301"/>
        <v>1.8</v>
      </c>
    </row>
    <row r="2459" spans="1:13" x14ac:dyDescent="0.25">
      <c r="A2459" s="333" t="str">
        <f t="shared" si="293"/>
        <v>2022-IC-L2</v>
      </c>
      <c r="B2459" s="332">
        <f t="shared" si="294"/>
        <v>44674</v>
      </c>
      <c r="C2459" s="333" t="str">
        <f t="shared" si="295"/>
        <v>Zone 4 - Horingbaai</v>
      </c>
      <c r="D2459" s="92" t="s">
        <v>1461</v>
      </c>
      <c r="E2459" s="58" t="str">
        <f t="shared" si="296"/>
        <v>Frank</v>
      </c>
      <c r="F2459" s="58" t="str">
        <f t="shared" si="297"/>
        <v>Burusso</v>
      </c>
      <c r="G2459" s="58" t="str">
        <f t="shared" si="298"/>
        <v>Men Master</v>
      </c>
      <c r="H2459" s="58" t="str">
        <f t="shared" si="299"/>
        <v>Walvis Bay</v>
      </c>
      <c r="I2459" s="92" t="s">
        <v>9</v>
      </c>
      <c r="J2459" s="92"/>
      <c r="K2459" s="92">
        <v>32</v>
      </c>
      <c r="L2459" s="91">
        <f t="shared" si="300"/>
        <v>0.6</v>
      </c>
      <c r="M2459" s="91">
        <f t="shared" si="301"/>
        <v>0.6</v>
      </c>
    </row>
    <row r="2460" spans="1:13" x14ac:dyDescent="0.25">
      <c r="A2460" s="333" t="str">
        <f t="shared" si="293"/>
        <v>2022-IC-L2</v>
      </c>
      <c r="B2460" s="332">
        <f t="shared" si="294"/>
        <v>44674</v>
      </c>
      <c r="C2460" s="333" t="str">
        <f t="shared" si="295"/>
        <v>Zone 4 - Horingbaai</v>
      </c>
      <c r="D2460" s="92" t="s">
        <v>1114</v>
      </c>
      <c r="E2460" s="58" t="str">
        <f t="shared" si="296"/>
        <v>Cornelius</v>
      </c>
      <c r="F2460" s="58" t="str">
        <f t="shared" si="297"/>
        <v>Kruger</v>
      </c>
      <c r="G2460" s="58" t="str">
        <f t="shared" si="298"/>
        <v>Men Senior</v>
      </c>
      <c r="H2460" s="58" t="str">
        <f t="shared" si="299"/>
        <v>Walvis Bay</v>
      </c>
      <c r="I2460" s="92" t="s">
        <v>9</v>
      </c>
      <c r="J2460" s="92"/>
      <c r="K2460" s="92">
        <v>33</v>
      </c>
      <c r="L2460" s="91">
        <f t="shared" si="300"/>
        <v>0.7</v>
      </c>
      <c r="M2460" s="91">
        <f t="shared" si="301"/>
        <v>0.7</v>
      </c>
    </row>
    <row r="2461" spans="1:13" x14ac:dyDescent="0.25">
      <c r="A2461" s="333" t="str">
        <f t="shared" si="293"/>
        <v>2022-IC-L2</v>
      </c>
      <c r="B2461" s="332">
        <f t="shared" si="294"/>
        <v>44674</v>
      </c>
      <c r="C2461" s="333" t="str">
        <f t="shared" si="295"/>
        <v>Zone 4 - Horingbaai</v>
      </c>
      <c r="D2461" s="92" t="s">
        <v>1114</v>
      </c>
      <c r="E2461" s="58" t="str">
        <f t="shared" si="296"/>
        <v>Cornelius</v>
      </c>
      <c r="F2461" s="58" t="str">
        <f t="shared" si="297"/>
        <v>Kruger</v>
      </c>
      <c r="G2461" s="58" t="str">
        <f t="shared" si="298"/>
        <v>Men Senior</v>
      </c>
      <c r="H2461" s="58" t="str">
        <f t="shared" si="299"/>
        <v>Walvis Bay</v>
      </c>
      <c r="I2461" s="92" t="s">
        <v>9</v>
      </c>
      <c r="J2461" s="92"/>
      <c r="K2461" s="92">
        <v>30</v>
      </c>
      <c r="L2461" s="91">
        <f t="shared" si="300"/>
        <v>0.5</v>
      </c>
      <c r="M2461" s="91">
        <f t="shared" si="301"/>
        <v>0.5</v>
      </c>
    </row>
    <row r="2462" spans="1:13" x14ac:dyDescent="0.25">
      <c r="A2462" s="333" t="str">
        <f t="shared" si="293"/>
        <v>2022-IC-L2</v>
      </c>
      <c r="B2462" s="332">
        <f t="shared" si="294"/>
        <v>44674</v>
      </c>
      <c r="C2462" s="333" t="str">
        <f t="shared" si="295"/>
        <v>Zone 4 - Horingbaai</v>
      </c>
      <c r="D2462" s="92" t="s">
        <v>1882</v>
      </c>
      <c r="E2462" s="58" t="str">
        <f t="shared" si="296"/>
        <v>Morne</v>
      </c>
      <c r="F2462" s="58" t="str">
        <f t="shared" si="297"/>
        <v>Riekert</v>
      </c>
      <c r="G2462" s="58" t="str">
        <f t="shared" si="298"/>
        <v>Men U/21</v>
      </c>
      <c r="H2462" s="58" t="str">
        <f t="shared" si="299"/>
        <v>Walvis Bay</v>
      </c>
      <c r="I2462" s="92"/>
      <c r="J2462" s="92"/>
      <c r="K2462" s="92"/>
      <c r="L2462" s="91" t="str">
        <f t="shared" si="300"/>
        <v/>
      </c>
      <c r="M2462" s="91" t="str">
        <f t="shared" si="301"/>
        <v/>
      </c>
    </row>
    <row r="2463" spans="1:13" x14ac:dyDescent="0.25">
      <c r="A2463" s="333" t="str">
        <f t="shared" si="293"/>
        <v>2022-IC-L2</v>
      </c>
      <c r="B2463" s="332">
        <f t="shared" si="294"/>
        <v>44674</v>
      </c>
      <c r="C2463" s="333" t="str">
        <f t="shared" si="295"/>
        <v>Zone 4 - Horingbaai</v>
      </c>
      <c r="D2463" s="92" t="s">
        <v>541</v>
      </c>
      <c r="E2463" s="58" t="str">
        <f t="shared" si="296"/>
        <v>Terence</v>
      </c>
      <c r="F2463" s="58" t="str">
        <f t="shared" si="297"/>
        <v>Clark</v>
      </c>
      <c r="G2463" s="58" t="str">
        <f t="shared" si="298"/>
        <v>Men Grand Masters</v>
      </c>
      <c r="H2463" s="58" t="str">
        <f t="shared" si="299"/>
        <v>Walvis Bay</v>
      </c>
      <c r="I2463" s="92"/>
      <c r="J2463" s="92"/>
      <c r="K2463" s="92"/>
      <c r="L2463" s="91" t="str">
        <f t="shared" si="300"/>
        <v/>
      </c>
      <c r="M2463" s="91" t="str">
        <f t="shared" si="301"/>
        <v/>
      </c>
    </row>
    <row r="2464" spans="1:13" x14ac:dyDescent="0.25">
      <c r="A2464" s="333" t="str">
        <f t="shared" ref="A2464:A2500" si="302">IF(D2464="","",A2463)</f>
        <v>2022-IC-L2</v>
      </c>
      <c r="B2464" s="332">
        <f t="shared" ref="B2464:B2500" si="303">IF(D2464="","",B2463)</f>
        <v>44674</v>
      </c>
      <c r="C2464" s="333" t="str">
        <f t="shared" ref="C2464:C2500" si="304">IF(D2464="","",C2463)</f>
        <v>Zone 4 - Horingbaai</v>
      </c>
      <c r="D2464" s="92" t="s">
        <v>1022</v>
      </c>
      <c r="E2464" s="58" t="str">
        <f t="shared" ref="E2464:E2500" si="305">IF(D2464="","",VLOOKUP(D2464,Master,3,FALSE))</f>
        <v>Eduard</v>
      </c>
      <c r="F2464" s="58" t="str">
        <f t="shared" ref="F2464:F2500" si="306">IF(D2464="","",VLOOKUP(D2464,Master,4,FALSE))</f>
        <v>Janse v Rensburg</v>
      </c>
      <c r="G2464" s="58" t="str">
        <f t="shared" ref="G2464:G2500" si="307">IF(D2464="","",VLOOKUP(D2464,Master,5,FALSE))</f>
        <v>Men U/21</v>
      </c>
      <c r="H2464" s="58" t="str">
        <f t="shared" ref="H2464:H2500" si="308">IF(D2464="","",VLOOKUP(D2464,Master,2,FALSE))</f>
        <v>Walvis Bay</v>
      </c>
      <c r="I2464" s="92"/>
      <c r="J2464" s="92"/>
      <c r="K2464" s="92"/>
      <c r="L2464" s="91" t="str">
        <f t="shared" ref="L2464:L2500" si="309">IF(K2464="","",IF(I2464="",ROUND(HLOOKUP(J2464,kgList,K2464,FALSE),1),ROUND(HLOOKUP(I2464,kgList,K2464,FALSE),1)))</f>
        <v/>
      </c>
      <c r="M2464" s="91" t="str">
        <f t="shared" ref="M2464:M2500" si="310">IF(L2464="","",IF(COUNTA(I2464:J2464)&gt;1,"Edible or Inedible",IF(COUNTA(I2464)=1,L2464*1,IF(COUNTA(J2464)=1,L2464*1,"ERROR"))))</f>
        <v/>
      </c>
    </row>
    <row r="2465" spans="1:13" x14ac:dyDescent="0.25">
      <c r="A2465" s="333" t="str">
        <f t="shared" si="302"/>
        <v>2022-IC-L2</v>
      </c>
      <c r="B2465" s="332">
        <f t="shared" si="303"/>
        <v>44674</v>
      </c>
      <c r="C2465" s="333" t="str">
        <f t="shared" si="304"/>
        <v>Zone 4 - Horingbaai</v>
      </c>
      <c r="D2465" s="92" t="s">
        <v>648</v>
      </c>
      <c r="E2465" s="58" t="str">
        <f t="shared" si="305"/>
        <v>Gunther</v>
      </c>
      <c r="F2465" s="58" t="str">
        <f t="shared" si="306"/>
        <v>Krauer</v>
      </c>
      <c r="G2465" s="58" t="str">
        <f t="shared" si="307"/>
        <v>Men Veteran</v>
      </c>
      <c r="H2465" s="58" t="str">
        <f t="shared" si="308"/>
        <v>Walvis Bay</v>
      </c>
      <c r="I2465" s="92"/>
      <c r="J2465" s="92"/>
      <c r="K2465" s="92"/>
      <c r="L2465" s="91" t="str">
        <f t="shared" si="309"/>
        <v/>
      </c>
      <c r="M2465" s="91" t="str">
        <f t="shared" si="310"/>
        <v/>
      </c>
    </row>
    <row r="2466" spans="1:13" x14ac:dyDescent="0.25">
      <c r="A2466" s="333" t="str">
        <f t="shared" si="302"/>
        <v>2022-IC-L2</v>
      </c>
      <c r="B2466" s="332">
        <f t="shared" si="303"/>
        <v>44674</v>
      </c>
      <c r="C2466" s="333" t="str">
        <f t="shared" si="304"/>
        <v>Zone 4 - Horingbaai</v>
      </c>
      <c r="D2466" s="92" t="s">
        <v>518</v>
      </c>
      <c r="E2466" s="58" t="str">
        <f t="shared" si="305"/>
        <v>Garreth</v>
      </c>
      <c r="F2466" s="58" t="str">
        <f t="shared" si="306"/>
        <v>Wolfaardt</v>
      </c>
      <c r="G2466" s="58" t="str">
        <f t="shared" si="307"/>
        <v>Men Veteran</v>
      </c>
      <c r="H2466" s="58" t="str">
        <f t="shared" si="308"/>
        <v>Walvis Bay</v>
      </c>
      <c r="I2466" s="92"/>
      <c r="J2466" s="92"/>
      <c r="K2466" s="92"/>
      <c r="L2466" s="91" t="str">
        <f t="shared" si="309"/>
        <v/>
      </c>
      <c r="M2466" s="91" t="str">
        <f t="shared" si="310"/>
        <v/>
      </c>
    </row>
    <row r="2467" spans="1:13" x14ac:dyDescent="0.25">
      <c r="A2467" s="333" t="str">
        <f t="shared" si="302"/>
        <v>2022-IC-L2</v>
      </c>
      <c r="B2467" s="332">
        <f t="shared" si="303"/>
        <v>44674</v>
      </c>
      <c r="C2467" s="333" t="str">
        <f t="shared" si="304"/>
        <v>Zone 4 - Horingbaai</v>
      </c>
      <c r="D2467" s="92" t="s">
        <v>838</v>
      </c>
      <c r="E2467" s="58" t="str">
        <f t="shared" si="305"/>
        <v>Morne</v>
      </c>
      <c r="F2467" s="58" t="str">
        <f t="shared" si="306"/>
        <v>Hugo</v>
      </c>
      <c r="G2467" s="58" t="str">
        <f t="shared" si="307"/>
        <v>Men Veteran</v>
      </c>
      <c r="H2467" s="58" t="str">
        <f t="shared" si="308"/>
        <v>Walvis Bay</v>
      </c>
      <c r="I2467" s="92"/>
      <c r="J2467" s="92"/>
      <c r="K2467" s="92"/>
      <c r="L2467" s="91" t="str">
        <f t="shared" si="309"/>
        <v/>
      </c>
      <c r="M2467" s="91" t="str">
        <f t="shared" si="310"/>
        <v/>
      </c>
    </row>
    <row r="2468" spans="1:13" x14ac:dyDescent="0.25">
      <c r="A2468" s="333" t="str">
        <f t="shared" si="302"/>
        <v>2022-IC-L2</v>
      </c>
      <c r="B2468" s="332">
        <f t="shared" si="303"/>
        <v>44674</v>
      </c>
      <c r="C2468" s="333" t="str">
        <f t="shared" si="304"/>
        <v>Zone 4 - Horingbaai</v>
      </c>
      <c r="D2468" s="92" t="s">
        <v>1400</v>
      </c>
      <c r="E2468" s="58" t="str">
        <f t="shared" si="305"/>
        <v>Frikkie</v>
      </c>
      <c r="F2468" s="58" t="str">
        <f t="shared" si="306"/>
        <v>Ferreira</v>
      </c>
      <c r="G2468" s="58" t="str">
        <f t="shared" si="307"/>
        <v>Men Master</v>
      </c>
      <c r="H2468" s="58" t="str">
        <f t="shared" si="308"/>
        <v>Walvis Bay</v>
      </c>
      <c r="I2468" s="92"/>
      <c r="J2468" s="92"/>
      <c r="K2468" s="92"/>
      <c r="L2468" s="91" t="str">
        <f t="shared" si="309"/>
        <v/>
      </c>
      <c r="M2468" s="91" t="str">
        <f t="shared" si="310"/>
        <v/>
      </c>
    </row>
    <row r="2469" spans="1:13" x14ac:dyDescent="0.25">
      <c r="A2469" s="333" t="str">
        <f t="shared" si="302"/>
        <v>2022-IC-L2</v>
      </c>
      <c r="B2469" s="332">
        <f t="shared" si="303"/>
        <v>44674</v>
      </c>
      <c r="C2469" s="333" t="str">
        <f t="shared" si="304"/>
        <v>Zone 4 - Horingbaai</v>
      </c>
      <c r="D2469" s="92" t="s">
        <v>687</v>
      </c>
      <c r="E2469" s="58" t="str">
        <f t="shared" si="305"/>
        <v>Alessandro</v>
      </c>
      <c r="F2469" s="58" t="str">
        <f t="shared" si="306"/>
        <v>Engelbrecht</v>
      </c>
      <c r="G2469" s="58" t="str">
        <f t="shared" si="307"/>
        <v>Men Senior</v>
      </c>
      <c r="H2469" s="58" t="str">
        <f t="shared" si="308"/>
        <v>Walvis Bay</v>
      </c>
      <c r="I2469" s="92"/>
      <c r="J2469" s="92"/>
      <c r="K2469" s="92"/>
      <c r="L2469" s="91" t="str">
        <f t="shared" si="309"/>
        <v/>
      </c>
      <c r="M2469" s="91" t="str">
        <f t="shared" si="310"/>
        <v/>
      </c>
    </row>
    <row r="2470" spans="1:13" x14ac:dyDescent="0.25">
      <c r="A2470" s="333" t="str">
        <f t="shared" si="302"/>
        <v>2022-IC-L2</v>
      </c>
      <c r="B2470" s="332">
        <f t="shared" si="303"/>
        <v>44674</v>
      </c>
      <c r="C2470" s="333" t="str">
        <f t="shared" si="304"/>
        <v>Zone 4 - Horingbaai</v>
      </c>
      <c r="D2470" s="92" t="s">
        <v>1876</v>
      </c>
      <c r="E2470" s="58" t="str">
        <f t="shared" si="305"/>
        <v>Nicolette</v>
      </c>
      <c r="F2470" s="58" t="str">
        <f t="shared" si="306"/>
        <v>Schreuder</v>
      </c>
      <c r="G2470" s="58" t="str">
        <f t="shared" si="307"/>
        <v>Ladies Veteran</v>
      </c>
      <c r="H2470" s="58" t="str">
        <f t="shared" si="308"/>
        <v>Walvis Bay</v>
      </c>
      <c r="I2470" s="92"/>
      <c r="J2470" s="92"/>
      <c r="K2470" s="92"/>
      <c r="L2470" s="91" t="str">
        <f t="shared" si="309"/>
        <v/>
      </c>
      <c r="M2470" s="91" t="str">
        <f t="shared" si="310"/>
        <v/>
      </c>
    </row>
    <row r="2471" spans="1:13" x14ac:dyDescent="0.25">
      <c r="A2471" s="333" t="str">
        <f t="shared" si="302"/>
        <v>2022-IC-L2</v>
      </c>
      <c r="B2471" s="332">
        <f t="shared" si="303"/>
        <v>44674</v>
      </c>
      <c r="C2471" s="333" t="str">
        <f t="shared" si="304"/>
        <v>Zone 4 - Horingbaai</v>
      </c>
      <c r="D2471" s="92" t="s">
        <v>1656</v>
      </c>
      <c r="E2471" s="58" t="str">
        <f t="shared" si="305"/>
        <v>Breggie</v>
      </c>
      <c r="F2471" s="58" t="str">
        <f t="shared" si="306"/>
        <v>Ferreira</v>
      </c>
      <c r="G2471" s="58" t="str">
        <f t="shared" si="307"/>
        <v>Ladies Master</v>
      </c>
      <c r="H2471" s="58" t="str">
        <f t="shared" si="308"/>
        <v>Walvis Bay</v>
      </c>
      <c r="I2471" s="92"/>
      <c r="J2471" s="92"/>
      <c r="K2471" s="92"/>
      <c r="L2471" s="91" t="str">
        <f t="shared" si="309"/>
        <v/>
      </c>
      <c r="M2471" s="91" t="str">
        <f t="shared" si="310"/>
        <v/>
      </c>
    </row>
    <row r="2472" spans="1:13" x14ac:dyDescent="0.25">
      <c r="A2472" s="333" t="str">
        <f t="shared" si="302"/>
        <v>2022-IC-L2</v>
      </c>
      <c r="B2472" s="332">
        <f t="shared" si="303"/>
        <v>44674</v>
      </c>
      <c r="C2472" s="333" t="str">
        <f t="shared" si="304"/>
        <v>Zone 4 - Horingbaai</v>
      </c>
      <c r="D2472" s="92" t="s">
        <v>690</v>
      </c>
      <c r="E2472" s="58" t="str">
        <f t="shared" si="305"/>
        <v>Chris Junior</v>
      </c>
      <c r="F2472" s="58" t="str">
        <f t="shared" si="306"/>
        <v>Orffer</v>
      </c>
      <c r="G2472" s="58" t="str">
        <f t="shared" si="307"/>
        <v>Men Senior</v>
      </c>
      <c r="H2472" s="58" t="str">
        <f t="shared" si="308"/>
        <v>Penguin</v>
      </c>
      <c r="I2472" s="92"/>
      <c r="J2472" s="92" t="s">
        <v>1355</v>
      </c>
      <c r="K2472" s="92">
        <v>130</v>
      </c>
      <c r="L2472" s="91">
        <f t="shared" si="309"/>
        <v>10.7</v>
      </c>
      <c r="M2472" s="91">
        <f t="shared" si="310"/>
        <v>10.7</v>
      </c>
    </row>
    <row r="2473" spans="1:13" x14ac:dyDescent="0.25">
      <c r="A2473" s="333" t="str">
        <f t="shared" si="302"/>
        <v>2022-IC-L2</v>
      </c>
      <c r="B2473" s="332">
        <f t="shared" si="303"/>
        <v>44674</v>
      </c>
      <c r="C2473" s="333" t="str">
        <f t="shared" si="304"/>
        <v>Zone 4 - Horingbaai</v>
      </c>
      <c r="D2473" s="92" t="s">
        <v>690</v>
      </c>
      <c r="E2473" s="58" t="str">
        <f t="shared" si="305"/>
        <v>Chris Junior</v>
      </c>
      <c r="F2473" s="58" t="str">
        <f t="shared" si="306"/>
        <v>Orffer</v>
      </c>
      <c r="G2473" s="58" t="str">
        <f t="shared" si="307"/>
        <v>Men Senior</v>
      </c>
      <c r="H2473" s="58" t="str">
        <f t="shared" si="308"/>
        <v>Penguin</v>
      </c>
      <c r="I2473" s="92"/>
      <c r="J2473" s="92" t="s">
        <v>1355</v>
      </c>
      <c r="K2473" s="92">
        <v>123</v>
      </c>
      <c r="L2473" s="91">
        <f t="shared" si="309"/>
        <v>8.8000000000000007</v>
      </c>
      <c r="M2473" s="91">
        <f t="shared" si="310"/>
        <v>8.8000000000000007</v>
      </c>
    </row>
    <row r="2474" spans="1:13" x14ac:dyDescent="0.25">
      <c r="A2474" s="333" t="str">
        <f t="shared" si="302"/>
        <v>2022-IC-L2</v>
      </c>
      <c r="B2474" s="332">
        <f t="shared" si="303"/>
        <v>44674</v>
      </c>
      <c r="C2474" s="333" t="str">
        <f t="shared" si="304"/>
        <v>Zone 4 - Horingbaai</v>
      </c>
      <c r="D2474" s="92" t="s">
        <v>690</v>
      </c>
      <c r="E2474" s="58" t="str">
        <f t="shared" si="305"/>
        <v>Chris Junior</v>
      </c>
      <c r="F2474" s="58" t="str">
        <f t="shared" si="306"/>
        <v>Orffer</v>
      </c>
      <c r="G2474" s="58" t="str">
        <f t="shared" si="307"/>
        <v>Men Senior</v>
      </c>
      <c r="H2474" s="58" t="str">
        <f t="shared" si="308"/>
        <v>Penguin</v>
      </c>
      <c r="I2474" s="92"/>
      <c r="J2474" s="92" t="s">
        <v>1355</v>
      </c>
      <c r="K2474" s="92">
        <v>123</v>
      </c>
      <c r="L2474" s="91">
        <f t="shared" si="309"/>
        <v>8.8000000000000007</v>
      </c>
      <c r="M2474" s="91">
        <f t="shared" si="310"/>
        <v>8.8000000000000007</v>
      </c>
    </row>
    <row r="2475" spans="1:13" x14ac:dyDescent="0.25">
      <c r="A2475" s="333" t="str">
        <f t="shared" si="302"/>
        <v>2022-IC-L2</v>
      </c>
      <c r="B2475" s="332">
        <f t="shared" si="303"/>
        <v>44674</v>
      </c>
      <c r="C2475" s="333" t="str">
        <f t="shared" si="304"/>
        <v>Zone 4 - Horingbaai</v>
      </c>
      <c r="D2475" s="92" t="s">
        <v>889</v>
      </c>
      <c r="E2475" s="58" t="str">
        <f t="shared" si="305"/>
        <v>Henko</v>
      </c>
      <c r="F2475" s="58" t="str">
        <f t="shared" si="306"/>
        <v>Snyman</v>
      </c>
      <c r="G2475" s="58" t="str">
        <f t="shared" si="307"/>
        <v>Men U/21</v>
      </c>
      <c r="H2475" s="58" t="str">
        <f t="shared" si="308"/>
        <v>Penguin</v>
      </c>
      <c r="I2475" s="92"/>
      <c r="J2475" s="92" t="s">
        <v>1355</v>
      </c>
      <c r="K2475" s="92">
        <v>142</v>
      </c>
      <c r="L2475" s="91">
        <f t="shared" si="309"/>
        <v>14.4</v>
      </c>
      <c r="M2475" s="91">
        <f t="shared" si="310"/>
        <v>14.4</v>
      </c>
    </row>
    <row r="2476" spans="1:13" x14ac:dyDescent="0.25">
      <c r="A2476" s="333" t="str">
        <f t="shared" si="302"/>
        <v>2022-IC-L2</v>
      </c>
      <c r="B2476" s="332">
        <f t="shared" si="303"/>
        <v>44674</v>
      </c>
      <c r="C2476" s="333" t="str">
        <f t="shared" si="304"/>
        <v>Zone 4 - Horingbaai</v>
      </c>
      <c r="D2476" s="92" t="s">
        <v>889</v>
      </c>
      <c r="E2476" s="58" t="str">
        <f t="shared" si="305"/>
        <v>Henko</v>
      </c>
      <c r="F2476" s="58" t="str">
        <f t="shared" si="306"/>
        <v>Snyman</v>
      </c>
      <c r="G2476" s="58" t="str">
        <f t="shared" si="307"/>
        <v>Men U/21</v>
      </c>
      <c r="H2476" s="58" t="str">
        <f t="shared" si="308"/>
        <v>Penguin</v>
      </c>
      <c r="I2476" s="92"/>
      <c r="J2476" s="92" t="s">
        <v>1355</v>
      </c>
      <c r="K2476" s="92">
        <v>148</v>
      </c>
      <c r="L2476" s="91">
        <f t="shared" si="309"/>
        <v>16.600000000000001</v>
      </c>
      <c r="M2476" s="91">
        <f t="shared" si="310"/>
        <v>16.600000000000001</v>
      </c>
    </row>
    <row r="2477" spans="1:13" x14ac:dyDescent="0.25">
      <c r="A2477" s="333" t="str">
        <f t="shared" si="302"/>
        <v>2022-IC-L2</v>
      </c>
      <c r="B2477" s="332">
        <f t="shared" si="303"/>
        <v>44674</v>
      </c>
      <c r="C2477" s="333" t="str">
        <f t="shared" si="304"/>
        <v>Zone 4 - Horingbaai</v>
      </c>
      <c r="D2477" s="92" t="s">
        <v>781</v>
      </c>
      <c r="E2477" s="58" t="str">
        <f t="shared" si="305"/>
        <v>Kevin</v>
      </c>
      <c r="F2477" s="58" t="str">
        <f t="shared" si="306"/>
        <v>Page</v>
      </c>
      <c r="G2477" s="58" t="str">
        <f t="shared" si="307"/>
        <v>Men U/21</v>
      </c>
      <c r="H2477" s="58" t="str">
        <f t="shared" si="308"/>
        <v>Penguin</v>
      </c>
      <c r="I2477" s="92"/>
      <c r="J2477" s="92" t="s">
        <v>1355</v>
      </c>
      <c r="K2477" s="92">
        <v>104</v>
      </c>
      <c r="L2477" s="91">
        <f t="shared" si="309"/>
        <v>5</v>
      </c>
      <c r="M2477" s="91">
        <f t="shared" si="310"/>
        <v>5</v>
      </c>
    </row>
    <row r="2478" spans="1:13" x14ac:dyDescent="0.25">
      <c r="A2478" s="333" t="str">
        <f t="shared" si="302"/>
        <v>2022-IC-L2</v>
      </c>
      <c r="B2478" s="332">
        <f t="shared" si="303"/>
        <v>44674</v>
      </c>
      <c r="C2478" s="333" t="str">
        <f t="shared" si="304"/>
        <v>Zone 4 - Horingbaai</v>
      </c>
      <c r="D2478" s="92" t="s">
        <v>1436</v>
      </c>
      <c r="E2478" s="58" t="str">
        <f t="shared" si="305"/>
        <v>Allen</v>
      </c>
      <c r="F2478" s="58" t="str">
        <f t="shared" si="306"/>
        <v>Langenstrassen</v>
      </c>
      <c r="G2478" s="58" t="str">
        <f t="shared" si="307"/>
        <v>Men Veteran</v>
      </c>
      <c r="H2478" s="58" t="str">
        <f t="shared" si="308"/>
        <v>Penguin</v>
      </c>
      <c r="I2478" s="92"/>
      <c r="J2478" s="92" t="s">
        <v>1355</v>
      </c>
      <c r="K2478" s="92">
        <v>141</v>
      </c>
      <c r="L2478" s="91">
        <f t="shared" si="309"/>
        <v>14.1</v>
      </c>
      <c r="M2478" s="91">
        <f t="shared" si="310"/>
        <v>14.1</v>
      </c>
    </row>
    <row r="2479" spans="1:13" x14ac:dyDescent="0.25">
      <c r="A2479" s="333" t="str">
        <f t="shared" si="302"/>
        <v>2022-IC-L2</v>
      </c>
      <c r="B2479" s="332">
        <f t="shared" si="303"/>
        <v>44674</v>
      </c>
      <c r="C2479" s="333" t="str">
        <f t="shared" si="304"/>
        <v>Zone 4 - Horingbaai</v>
      </c>
      <c r="D2479" s="92" t="s">
        <v>1436</v>
      </c>
      <c r="E2479" s="58" t="str">
        <f t="shared" si="305"/>
        <v>Allen</v>
      </c>
      <c r="F2479" s="58" t="str">
        <f t="shared" si="306"/>
        <v>Langenstrassen</v>
      </c>
      <c r="G2479" s="58" t="str">
        <f t="shared" si="307"/>
        <v>Men Veteran</v>
      </c>
      <c r="H2479" s="58" t="str">
        <f t="shared" si="308"/>
        <v>Penguin</v>
      </c>
      <c r="I2479" s="92"/>
      <c r="J2479" s="92" t="s">
        <v>1355</v>
      </c>
      <c r="K2479" s="92">
        <v>102</v>
      </c>
      <c r="L2479" s="91">
        <f t="shared" si="309"/>
        <v>4.5999999999999996</v>
      </c>
      <c r="M2479" s="91">
        <f t="shared" si="310"/>
        <v>4.5999999999999996</v>
      </c>
    </row>
    <row r="2480" spans="1:13" x14ac:dyDescent="0.25">
      <c r="A2480" s="333" t="str">
        <f t="shared" si="302"/>
        <v>2022-IC-L2</v>
      </c>
      <c r="B2480" s="332">
        <f t="shared" si="303"/>
        <v>44674</v>
      </c>
      <c r="C2480" s="333" t="str">
        <f t="shared" si="304"/>
        <v>Zone 4 - Horingbaai</v>
      </c>
      <c r="D2480" s="92" t="s">
        <v>546</v>
      </c>
      <c r="E2480" s="58" t="str">
        <f t="shared" si="305"/>
        <v>Marius</v>
      </c>
      <c r="F2480" s="58" t="str">
        <f t="shared" si="306"/>
        <v>Kruger</v>
      </c>
      <c r="G2480" s="58" t="str">
        <f t="shared" si="307"/>
        <v>Men Veteran</v>
      </c>
      <c r="H2480" s="58" t="str">
        <f t="shared" si="308"/>
        <v>Penguin</v>
      </c>
      <c r="I2480" s="92" t="s">
        <v>2003</v>
      </c>
      <c r="J2480" s="92"/>
      <c r="K2480" s="92">
        <v>59</v>
      </c>
      <c r="L2480" s="91">
        <f t="shared" si="309"/>
        <v>2.1</v>
      </c>
      <c r="M2480" s="91">
        <f t="shared" si="310"/>
        <v>2.1</v>
      </c>
    </row>
    <row r="2481" spans="1:13" x14ac:dyDescent="0.25">
      <c r="A2481" s="333" t="str">
        <f t="shared" si="302"/>
        <v>2022-IC-L2</v>
      </c>
      <c r="B2481" s="332">
        <f t="shared" si="303"/>
        <v>44674</v>
      </c>
      <c r="C2481" s="333" t="str">
        <f t="shared" si="304"/>
        <v>Zone 4 - Horingbaai</v>
      </c>
      <c r="D2481" s="92" t="s">
        <v>597</v>
      </c>
      <c r="E2481" s="58" t="str">
        <f t="shared" si="305"/>
        <v>Christo</v>
      </c>
      <c r="F2481" s="58" t="str">
        <f t="shared" si="306"/>
        <v>Lensing</v>
      </c>
      <c r="G2481" s="58" t="str">
        <f t="shared" si="307"/>
        <v>Men Senior</v>
      </c>
      <c r="H2481" s="58" t="str">
        <f t="shared" si="308"/>
        <v>Penguin</v>
      </c>
      <c r="I2481" s="92"/>
      <c r="J2481" s="92" t="s">
        <v>1355</v>
      </c>
      <c r="K2481" s="92">
        <v>151</v>
      </c>
      <c r="L2481" s="91">
        <f t="shared" si="309"/>
        <v>17.8</v>
      </c>
      <c r="M2481" s="91">
        <f t="shared" si="310"/>
        <v>17.8</v>
      </c>
    </row>
    <row r="2482" spans="1:13" x14ac:dyDescent="0.25">
      <c r="A2482" s="333" t="str">
        <f t="shared" si="302"/>
        <v>2022-IC-L2</v>
      </c>
      <c r="B2482" s="332">
        <f t="shared" si="303"/>
        <v>44674</v>
      </c>
      <c r="C2482" s="333" t="str">
        <f t="shared" si="304"/>
        <v>Zone 4 - Horingbaai</v>
      </c>
      <c r="D2482" s="92" t="s">
        <v>597</v>
      </c>
      <c r="E2482" s="58" t="str">
        <f t="shared" si="305"/>
        <v>Christo</v>
      </c>
      <c r="F2482" s="58" t="str">
        <f t="shared" si="306"/>
        <v>Lensing</v>
      </c>
      <c r="G2482" s="58" t="str">
        <f t="shared" si="307"/>
        <v>Men Senior</v>
      </c>
      <c r="H2482" s="58" t="str">
        <f t="shared" si="308"/>
        <v>Penguin</v>
      </c>
      <c r="I2482" s="92"/>
      <c r="J2482" s="92" t="s">
        <v>1355</v>
      </c>
      <c r="K2482" s="92">
        <v>129</v>
      </c>
      <c r="L2482" s="91">
        <f t="shared" si="309"/>
        <v>10.4</v>
      </c>
      <c r="M2482" s="91">
        <f t="shared" si="310"/>
        <v>10.4</v>
      </c>
    </row>
    <row r="2483" spans="1:13" x14ac:dyDescent="0.25">
      <c r="A2483" s="333" t="str">
        <f t="shared" si="302"/>
        <v>2022-IC-L2</v>
      </c>
      <c r="B2483" s="332">
        <f t="shared" si="303"/>
        <v>44674</v>
      </c>
      <c r="C2483" s="333" t="str">
        <f t="shared" si="304"/>
        <v>Zone 4 - Horingbaai</v>
      </c>
      <c r="D2483" s="92" t="s">
        <v>597</v>
      </c>
      <c r="E2483" s="58" t="str">
        <f t="shared" si="305"/>
        <v>Christo</v>
      </c>
      <c r="F2483" s="58" t="str">
        <f t="shared" si="306"/>
        <v>Lensing</v>
      </c>
      <c r="G2483" s="58" t="str">
        <f t="shared" si="307"/>
        <v>Men Senior</v>
      </c>
      <c r="H2483" s="58" t="str">
        <f t="shared" si="308"/>
        <v>Penguin</v>
      </c>
      <c r="I2483" s="92"/>
      <c r="J2483" s="92" t="s">
        <v>1355</v>
      </c>
      <c r="K2483" s="92">
        <v>137</v>
      </c>
      <c r="L2483" s="91">
        <f t="shared" si="309"/>
        <v>12.8</v>
      </c>
      <c r="M2483" s="91">
        <f t="shared" si="310"/>
        <v>12.8</v>
      </c>
    </row>
    <row r="2484" spans="1:13" x14ac:dyDescent="0.25">
      <c r="A2484" s="333" t="str">
        <f t="shared" si="302"/>
        <v>2022-IC-L2</v>
      </c>
      <c r="B2484" s="332">
        <f t="shared" si="303"/>
        <v>44674</v>
      </c>
      <c r="C2484" s="333" t="str">
        <f t="shared" si="304"/>
        <v>Zone 4 - Horingbaai</v>
      </c>
      <c r="D2484" s="92" t="s">
        <v>1508</v>
      </c>
      <c r="E2484" s="58" t="str">
        <f t="shared" si="305"/>
        <v>Stefan</v>
      </c>
      <c r="F2484" s="58" t="str">
        <f t="shared" si="306"/>
        <v>Snyman</v>
      </c>
      <c r="G2484" s="58" t="str">
        <f t="shared" si="307"/>
        <v>Men U/16</v>
      </c>
      <c r="H2484" s="58" t="str">
        <f t="shared" si="308"/>
        <v>Penguin</v>
      </c>
      <c r="I2484" s="92"/>
      <c r="J2484" s="92" t="s">
        <v>1355</v>
      </c>
      <c r="K2484" s="92">
        <v>168</v>
      </c>
      <c r="L2484" s="91">
        <f t="shared" si="309"/>
        <v>25.7</v>
      </c>
      <c r="M2484" s="91">
        <f t="shared" si="310"/>
        <v>25.7</v>
      </c>
    </row>
    <row r="2485" spans="1:13" x14ac:dyDescent="0.25">
      <c r="A2485" s="333" t="str">
        <f t="shared" si="302"/>
        <v>2022-IC-L2</v>
      </c>
      <c r="B2485" s="332">
        <f t="shared" si="303"/>
        <v>44674</v>
      </c>
      <c r="C2485" s="333" t="str">
        <f t="shared" si="304"/>
        <v>Zone 4 - Horingbaai</v>
      </c>
      <c r="D2485" s="92" t="s">
        <v>758</v>
      </c>
      <c r="E2485" s="58" t="str">
        <f t="shared" si="305"/>
        <v>Henri</v>
      </c>
      <c r="F2485" s="58" t="str">
        <f t="shared" si="306"/>
        <v>Snyman</v>
      </c>
      <c r="G2485" s="58" t="str">
        <f t="shared" si="307"/>
        <v>Men Veteran</v>
      </c>
      <c r="H2485" s="58" t="str">
        <f t="shared" si="308"/>
        <v>Penguin</v>
      </c>
      <c r="I2485" s="92"/>
      <c r="J2485" s="92" t="s">
        <v>1355</v>
      </c>
      <c r="K2485" s="92">
        <v>120</v>
      </c>
      <c r="L2485" s="91">
        <f t="shared" si="309"/>
        <v>8.1</v>
      </c>
      <c r="M2485" s="91">
        <f t="shared" si="310"/>
        <v>8.1</v>
      </c>
    </row>
    <row r="2486" spans="1:13" x14ac:dyDescent="0.25">
      <c r="A2486" s="333" t="str">
        <f t="shared" si="302"/>
        <v>2022-IC-L2</v>
      </c>
      <c r="B2486" s="332">
        <f t="shared" si="303"/>
        <v>44674</v>
      </c>
      <c r="C2486" s="333" t="str">
        <f t="shared" si="304"/>
        <v>Zone 4 - Horingbaai</v>
      </c>
      <c r="D2486" s="92" t="s">
        <v>758</v>
      </c>
      <c r="E2486" s="58" t="str">
        <f t="shared" si="305"/>
        <v>Henri</v>
      </c>
      <c r="F2486" s="58" t="str">
        <f t="shared" si="306"/>
        <v>Snyman</v>
      </c>
      <c r="G2486" s="58" t="str">
        <f t="shared" si="307"/>
        <v>Men Veteran</v>
      </c>
      <c r="H2486" s="58" t="str">
        <f t="shared" si="308"/>
        <v>Penguin</v>
      </c>
      <c r="I2486" s="92"/>
      <c r="J2486" s="92" t="s">
        <v>1355</v>
      </c>
      <c r="K2486" s="92">
        <v>115</v>
      </c>
      <c r="L2486" s="91">
        <f t="shared" si="309"/>
        <v>7</v>
      </c>
      <c r="M2486" s="91">
        <f t="shared" si="310"/>
        <v>7</v>
      </c>
    </row>
    <row r="2487" spans="1:13" x14ac:dyDescent="0.25">
      <c r="A2487" s="333" t="str">
        <f t="shared" si="302"/>
        <v>2022-IC-L2</v>
      </c>
      <c r="B2487" s="332">
        <f t="shared" si="303"/>
        <v>44674</v>
      </c>
      <c r="C2487" s="333" t="str">
        <f t="shared" si="304"/>
        <v>Zone 4 - Horingbaai</v>
      </c>
      <c r="D2487" s="92" t="s">
        <v>506</v>
      </c>
      <c r="E2487" s="58" t="str">
        <f t="shared" si="305"/>
        <v>Nico</v>
      </c>
      <c r="F2487" s="58" t="str">
        <f t="shared" si="306"/>
        <v>Kotze</v>
      </c>
      <c r="G2487" s="58" t="str">
        <f t="shared" si="307"/>
        <v>Men Veteran</v>
      </c>
      <c r="H2487" s="58" t="str">
        <f t="shared" si="308"/>
        <v>Penguin</v>
      </c>
      <c r="I2487" s="92" t="s">
        <v>9</v>
      </c>
      <c r="J2487" s="92"/>
      <c r="K2487" s="92">
        <v>33</v>
      </c>
      <c r="L2487" s="91">
        <f t="shared" si="309"/>
        <v>0.7</v>
      </c>
      <c r="M2487" s="91">
        <f t="shared" si="310"/>
        <v>0.7</v>
      </c>
    </row>
    <row r="2488" spans="1:13" x14ac:dyDescent="0.25">
      <c r="A2488" s="333" t="str">
        <f t="shared" si="302"/>
        <v>2022-IC-L2</v>
      </c>
      <c r="B2488" s="332">
        <f t="shared" si="303"/>
        <v>44674</v>
      </c>
      <c r="C2488" s="333" t="str">
        <f t="shared" si="304"/>
        <v>Zone 4 - Horingbaai</v>
      </c>
      <c r="D2488" s="92" t="s">
        <v>509</v>
      </c>
      <c r="E2488" s="58" t="str">
        <f t="shared" si="305"/>
        <v>Henry</v>
      </c>
      <c r="F2488" s="58" t="str">
        <f t="shared" si="306"/>
        <v>Loubser</v>
      </c>
      <c r="G2488" s="58" t="str">
        <f t="shared" si="307"/>
        <v>Men Grand Masters</v>
      </c>
      <c r="H2488" s="58" t="str">
        <f t="shared" si="308"/>
        <v>Penguin</v>
      </c>
      <c r="I2488" s="92"/>
      <c r="J2488" s="92" t="s">
        <v>1355</v>
      </c>
      <c r="K2488" s="92">
        <v>158</v>
      </c>
      <c r="L2488" s="91">
        <f t="shared" si="309"/>
        <v>20.8</v>
      </c>
      <c r="M2488" s="91">
        <f t="shared" si="310"/>
        <v>20.8</v>
      </c>
    </row>
    <row r="2489" spans="1:13" x14ac:dyDescent="0.25">
      <c r="A2489" s="333" t="str">
        <f t="shared" si="302"/>
        <v>2022-IC-L2</v>
      </c>
      <c r="B2489" s="332">
        <f t="shared" si="303"/>
        <v>44674</v>
      </c>
      <c r="C2489" s="333" t="str">
        <f t="shared" si="304"/>
        <v>Zone 4 - Horingbaai</v>
      </c>
      <c r="D2489" s="92" t="s">
        <v>561</v>
      </c>
      <c r="E2489" s="58" t="str">
        <f t="shared" si="305"/>
        <v>Frans</v>
      </c>
      <c r="F2489" s="58" t="str">
        <f t="shared" si="306"/>
        <v>Klimas</v>
      </c>
      <c r="G2489" s="58" t="str">
        <f t="shared" si="307"/>
        <v>Men Grand Masters</v>
      </c>
      <c r="H2489" s="58" t="str">
        <f t="shared" si="308"/>
        <v>Penguin</v>
      </c>
      <c r="I2489" s="92"/>
      <c r="J2489" s="92"/>
      <c r="K2489" s="92"/>
      <c r="L2489" s="91" t="str">
        <f t="shared" si="309"/>
        <v/>
      </c>
      <c r="M2489" s="91" t="str">
        <f t="shared" si="310"/>
        <v/>
      </c>
    </row>
    <row r="2490" spans="1:13" x14ac:dyDescent="0.25">
      <c r="A2490" s="333" t="str">
        <f t="shared" si="302"/>
        <v>2022-IC-L2</v>
      </c>
      <c r="B2490" s="332">
        <f t="shared" si="303"/>
        <v>44674</v>
      </c>
      <c r="C2490" s="333" t="str">
        <f t="shared" si="304"/>
        <v>Zone 4 - Horingbaai</v>
      </c>
      <c r="D2490" s="92" t="s">
        <v>505</v>
      </c>
      <c r="E2490" s="58" t="str">
        <f t="shared" si="305"/>
        <v>Lesley</v>
      </c>
      <c r="F2490" s="58" t="str">
        <f t="shared" si="306"/>
        <v>Page</v>
      </c>
      <c r="G2490" s="58" t="str">
        <f t="shared" si="307"/>
        <v>Men Master</v>
      </c>
      <c r="H2490" s="58" t="str">
        <f t="shared" si="308"/>
        <v>Penguin</v>
      </c>
      <c r="I2490" s="92"/>
      <c r="J2490" s="92"/>
      <c r="K2490" s="92"/>
      <c r="L2490" s="91" t="str">
        <f t="shared" si="309"/>
        <v/>
      </c>
      <c r="M2490" s="91" t="str">
        <f t="shared" si="310"/>
        <v/>
      </c>
    </row>
    <row r="2491" spans="1:13" x14ac:dyDescent="0.25">
      <c r="A2491" s="333" t="str">
        <f t="shared" si="302"/>
        <v>2022-IC-L2</v>
      </c>
      <c r="B2491" s="332">
        <f t="shared" si="303"/>
        <v>44674</v>
      </c>
      <c r="C2491" s="333" t="str">
        <f t="shared" si="304"/>
        <v>Zone 4 - Horingbaai</v>
      </c>
      <c r="D2491" s="92" t="s">
        <v>1509</v>
      </c>
      <c r="E2491" s="58" t="str">
        <f t="shared" si="305"/>
        <v>Annelien</v>
      </c>
      <c r="F2491" s="58" t="str">
        <f t="shared" si="306"/>
        <v>Langenstrassen</v>
      </c>
      <c r="G2491" s="58" t="str">
        <f t="shared" si="307"/>
        <v>Ladies Veteran</v>
      </c>
      <c r="H2491" s="58" t="str">
        <f t="shared" si="308"/>
        <v>Penguin</v>
      </c>
      <c r="I2491" s="92"/>
      <c r="J2491" s="92"/>
      <c r="K2491" s="92"/>
      <c r="L2491" s="91" t="str">
        <f t="shared" si="309"/>
        <v/>
      </c>
      <c r="M2491" s="91" t="str">
        <f t="shared" si="310"/>
        <v/>
      </c>
    </row>
    <row r="2492" spans="1:13" x14ac:dyDescent="0.25">
      <c r="A2492" s="333" t="str">
        <f t="shared" si="302"/>
        <v>2022-IC-L2</v>
      </c>
      <c r="B2492" s="332">
        <f t="shared" si="303"/>
        <v>44674</v>
      </c>
      <c r="C2492" s="333" t="str">
        <f t="shared" si="304"/>
        <v>Zone 4 - Horingbaai</v>
      </c>
      <c r="D2492" s="92" t="s">
        <v>1642</v>
      </c>
      <c r="E2492" s="58" t="str">
        <f t="shared" si="305"/>
        <v>Stefano</v>
      </c>
      <c r="F2492" s="58" t="str">
        <f t="shared" si="306"/>
        <v>Strappazzon</v>
      </c>
      <c r="G2492" s="58" t="str">
        <f t="shared" si="307"/>
        <v>Men Veteran</v>
      </c>
      <c r="H2492" s="58" t="str">
        <f t="shared" si="308"/>
        <v>Atlantic Angling Club</v>
      </c>
      <c r="I2492" s="92" t="s">
        <v>9</v>
      </c>
      <c r="J2492" s="92"/>
      <c r="K2492" s="92">
        <v>32</v>
      </c>
      <c r="L2492" s="91">
        <f t="shared" si="309"/>
        <v>0.6</v>
      </c>
      <c r="M2492" s="91">
        <f t="shared" si="310"/>
        <v>0.6</v>
      </c>
    </row>
    <row r="2493" spans="1:13" x14ac:dyDescent="0.25">
      <c r="A2493" s="333" t="str">
        <f t="shared" si="302"/>
        <v>2022-IC-L2</v>
      </c>
      <c r="B2493" s="332">
        <f t="shared" si="303"/>
        <v>44674</v>
      </c>
      <c r="C2493" s="333" t="str">
        <f t="shared" si="304"/>
        <v>Zone 4 - Horingbaai</v>
      </c>
      <c r="D2493" s="92" t="s">
        <v>1652</v>
      </c>
      <c r="E2493" s="58" t="str">
        <f t="shared" si="305"/>
        <v>Sven</v>
      </c>
      <c r="F2493" s="58" t="str">
        <f t="shared" si="306"/>
        <v>Welzig</v>
      </c>
      <c r="G2493" s="58" t="str">
        <f t="shared" si="307"/>
        <v>Men U/21</v>
      </c>
      <c r="H2493" s="58" t="str">
        <f t="shared" si="308"/>
        <v>Atlantic Angling Club</v>
      </c>
      <c r="I2493" s="92" t="s">
        <v>9</v>
      </c>
      <c r="J2493" s="92"/>
      <c r="K2493" s="92">
        <v>32</v>
      </c>
      <c r="L2493" s="91">
        <f t="shared" si="309"/>
        <v>0.6</v>
      </c>
      <c r="M2493" s="91">
        <f t="shared" si="310"/>
        <v>0.6</v>
      </c>
    </row>
    <row r="2494" spans="1:13" x14ac:dyDescent="0.25">
      <c r="A2494" s="333" t="str">
        <f t="shared" si="302"/>
        <v>2022-IC-L2</v>
      </c>
      <c r="B2494" s="332">
        <f t="shared" si="303"/>
        <v>44674</v>
      </c>
      <c r="C2494" s="333" t="str">
        <f t="shared" si="304"/>
        <v>Zone 4 - Horingbaai</v>
      </c>
      <c r="D2494" s="92" t="s">
        <v>879</v>
      </c>
      <c r="E2494" s="58" t="str">
        <f t="shared" si="305"/>
        <v>Wikus</v>
      </c>
      <c r="F2494" s="58" t="str">
        <f t="shared" si="306"/>
        <v>Pinaar</v>
      </c>
      <c r="G2494" s="58" t="str">
        <f t="shared" si="307"/>
        <v>Men Veteran</v>
      </c>
      <c r="H2494" s="58" t="str">
        <f t="shared" si="308"/>
        <v>Atlantic Angling Club</v>
      </c>
      <c r="I2494" s="92" t="s">
        <v>2003</v>
      </c>
      <c r="J2494" s="92"/>
      <c r="K2494" s="92">
        <v>51</v>
      </c>
      <c r="L2494" s="91">
        <f t="shared" si="309"/>
        <v>1.4</v>
      </c>
      <c r="M2494" s="91">
        <f t="shared" si="310"/>
        <v>1.4</v>
      </c>
    </row>
    <row r="2495" spans="1:13" x14ac:dyDescent="0.25">
      <c r="A2495" s="333" t="str">
        <f t="shared" si="302"/>
        <v>2022-IC-L2</v>
      </c>
      <c r="B2495" s="332">
        <f t="shared" si="303"/>
        <v>44674</v>
      </c>
      <c r="C2495" s="333" t="str">
        <f t="shared" si="304"/>
        <v>Zone 4 - Horingbaai</v>
      </c>
      <c r="D2495" s="92" t="s">
        <v>644</v>
      </c>
      <c r="E2495" s="58" t="str">
        <f t="shared" si="305"/>
        <v>Sarah</v>
      </c>
      <c r="F2495" s="58" t="str">
        <f t="shared" si="306"/>
        <v>Coetzee</v>
      </c>
      <c r="G2495" s="58" t="str">
        <f t="shared" si="307"/>
        <v>Ladies Grand Masters</v>
      </c>
      <c r="H2495" s="58" t="str">
        <f t="shared" si="308"/>
        <v>Atlantic Angling Club</v>
      </c>
      <c r="I2495" s="92" t="s">
        <v>9</v>
      </c>
      <c r="J2495" s="92"/>
      <c r="K2495" s="92">
        <v>31</v>
      </c>
      <c r="L2495" s="91">
        <f t="shared" si="309"/>
        <v>0.5</v>
      </c>
      <c r="M2495" s="91">
        <f t="shared" si="310"/>
        <v>0.5</v>
      </c>
    </row>
    <row r="2496" spans="1:13" x14ac:dyDescent="0.25">
      <c r="A2496" s="333" t="str">
        <f t="shared" si="302"/>
        <v>2022-IC-L2</v>
      </c>
      <c r="B2496" s="332">
        <f t="shared" si="303"/>
        <v>44674</v>
      </c>
      <c r="C2496" s="333" t="str">
        <f t="shared" si="304"/>
        <v>Zone 4 - Horingbaai</v>
      </c>
      <c r="D2496" s="92" t="s">
        <v>644</v>
      </c>
      <c r="E2496" s="58" t="str">
        <f t="shared" si="305"/>
        <v>Sarah</v>
      </c>
      <c r="F2496" s="58" t="str">
        <f t="shared" si="306"/>
        <v>Coetzee</v>
      </c>
      <c r="G2496" s="58" t="str">
        <f t="shared" si="307"/>
        <v>Ladies Grand Masters</v>
      </c>
      <c r="H2496" s="58" t="str">
        <f t="shared" si="308"/>
        <v>Atlantic Angling Club</v>
      </c>
      <c r="I2496" s="92" t="s">
        <v>9</v>
      </c>
      <c r="J2496" s="92"/>
      <c r="K2496" s="92">
        <v>34</v>
      </c>
      <c r="L2496" s="91">
        <f t="shared" si="309"/>
        <v>0.7</v>
      </c>
      <c r="M2496" s="91">
        <f t="shared" si="310"/>
        <v>0.7</v>
      </c>
    </row>
    <row r="2497" spans="1:13" x14ac:dyDescent="0.25">
      <c r="A2497" s="333" t="str">
        <f t="shared" si="302"/>
        <v>2022-IC-L2</v>
      </c>
      <c r="B2497" s="332">
        <f t="shared" si="303"/>
        <v>44674</v>
      </c>
      <c r="C2497" s="333" t="str">
        <f t="shared" si="304"/>
        <v>Zone 4 - Horingbaai</v>
      </c>
      <c r="D2497" s="92" t="s">
        <v>523</v>
      </c>
      <c r="E2497" s="58" t="str">
        <f t="shared" si="305"/>
        <v>Jörg</v>
      </c>
      <c r="F2497" s="58" t="str">
        <f t="shared" si="306"/>
        <v>Walter</v>
      </c>
      <c r="G2497" s="58" t="str">
        <f t="shared" si="307"/>
        <v>Men Grand Masters</v>
      </c>
      <c r="H2497" s="58" t="str">
        <f t="shared" si="308"/>
        <v>Atlantic Angling Club</v>
      </c>
      <c r="I2497" s="92" t="s">
        <v>2003</v>
      </c>
      <c r="J2497" s="92"/>
      <c r="K2497" s="92">
        <v>49</v>
      </c>
      <c r="L2497" s="91">
        <f t="shared" si="309"/>
        <v>1.2</v>
      </c>
      <c r="M2497" s="91">
        <f t="shared" si="310"/>
        <v>1.2</v>
      </c>
    </row>
    <row r="2498" spans="1:13" x14ac:dyDescent="0.25">
      <c r="A2498" s="333" t="str">
        <f t="shared" si="302"/>
        <v>2022-IC-L2</v>
      </c>
      <c r="B2498" s="332">
        <f t="shared" si="303"/>
        <v>44674</v>
      </c>
      <c r="C2498" s="333" t="str">
        <f t="shared" si="304"/>
        <v>Zone 4 - Horingbaai</v>
      </c>
      <c r="D2498" s="92" t="s">
        <v>1094</v>
      </c>
      <c r="E2498" s="58" t="str">
        <f t="shared" si="305"/>
        <v>Luigi</v>
      </c>
      <c r="F2498" s="58" t="str">
        <f t="shared" si="306"/>
        <v>Strappazzon</v>
      </c>
      <c r="G2498" s="58" t="str">
        <f t="shared" si="307"/>
        <v>Men U/16</v>
      </c>
      <c r="H2498" s="58" t="str">
        <f t="shared" si="308"/>
        <v>Atlantic Angling Club</v>
      </c>
      <c r="I2498" s="92"/>
      <c r="J2498" s="92"/>
      <c r="K2498" s="92"/>
      <c r="L2498" s="91" t="str">
        <f t="shared" si="309"/>
        <v/>
      </c>
      <c r="M2498" s="91" t="str">
        <f t="shared" si="310"/>
        <v/>
      </c>
    </row>
    <row r="2499" spans="1:13" x14ac:dyDescent="0.25">
      <c r="A2499" s="333" t="str">
        <f t="shared" si="302"/>
        <v>2022-IC-L2</v>
      </c>
      <c r="B2499" s="332">
        <f t="shared" si="303"/>
        <v>44674</v>
      </c>
      <c r="C2499" s="333" t="str">
        <f t="shared" si="304"/>
        <v>Zone 4 - Horingbaai</v>
      </c>
      <c r="D2499" s="92" t="s">
        <v>1302</v>
      </c>
      <c r="E2499" s="58" t="str">
        <f t="shared" si="305"/>
        <v>Ryan</v>
      </c>
      <c r="F2499" s="58" t="str">
        <f t="shared" si="306"/>
        <v>Wolmarans</v>
      </c>
      <c r="G2499" s="58" t="str">
        <f t="shared" si="307"/>
        <v>Men Senior</v>
      </c>
      <c r="H2499" s="58" t="str">
        <f t="shared" si="308"/>
        <v>Atlantic Angling Club</v>
      </c>
      <c r="I2499" s="92"/>
      <c r="J2499" s="92"/>
      <c r="K2499" s="92"/>
      <c r="L2499" s="91" t="str">
        <f t="shared" si="309"/>
        <v/>
      </c>
      <c r="M2499" s="91" t="str">
        <f t="shared" si="310"/>
        <v/>
      </c>
    </row>
    <row r="2500" spans="1:13" x14ac:dyDescent="0.25">
      <c r="A2500" s="333" t="str">
        <f t="shared" si="302"/>
        <v>2022-IC-L2</v>
      </c>
      <c r="B2500" s="332">
        <f t="shared" si="303"/>
        <v>44674</v>
      </c>
      <c r="C2500" s="333" t="str">
        <f t="shared" si="304"/>
        <v>Zone 4 - Horingbaai</v>
      </c>
      <c r="D2500" s="92" t="s">
        <v>959</v>
      </c>
      <c r="E2500" s="58" t="str">
        <f t="shared" si="305"/>
        <v>Andries</v>
      </c>
      <c r="F2500" s="58" t="str">
        <f t="shared" si="306"/>
        <v>Burger</v>
      </c>
      <c r="G2500" s="58" t="str">
        <f t="shared" si="307"/>
        <v>Men Master</v>
      </c>
      <c r="H2500" s="58" t="str">
        <f t="shared" si="308"/>
        <v>Atlantic Angling Club</v>
      </c>
      <c r="I2500" s="92"/>
      <c r="J2500" s="92"/>
      <c r="K2500" s="92"/>
      <c r="L2500" s="91" t="str">
        <f t="shared" si="309"/>
        <v/>
      </c>
      <c r="M2500" s="91" t="str">
        <f t="shared" si="310"/>
        <v/>
      </c>
    </row>
    <row r="2501" spans="1:13" x14ac:dyDescent="0.25">
      <c r="A2501" s="333" t="str">
        <f t="shared" ref="A2501:A2564" si="311">IF(D2501="","",A2500)</f>
        <v>2022-IC-L2</v>
      </c>
      <c r="B2501" s="332">
        <f t="shared" ref="B2501:B2564" si="312">IF(D2501="","",B2500)</f>
        <v>44674</v>
      </c>
      <c r="C2501" s="333" t="str">
        <f t="shared" ref="C2501:C2564" si="313">IF(D2501="","",C2500)</f>
        <v>Zone 4 - Horingbaai</v>
      </c>
      <c r="D2501" s="92" t="s">
        <v>733</v>
      </c>
      <c r="E2501" s="58" t="str">
        <f t="shared" ref="E2501:E2564" si="314">IF(D2501="","",VLOOKUP(D2501,Master,3,FALSE))</f>
        <v>Henning</v>
      </c>
      <c r="F2501" s="58" t="str">
        <f t="shared" ref="F2501:F2564" si="315">IF(D2501="","",VLOOKUP(D2501,Master,4,FALSE))</f>
        <v>Du Plessis</v>
      </c>
      <c r="G2501" s="58" t="str">
        <f t="shared" ref="G2501:G2564" si="316">IF(D2501="","",VLOOKUP(D2501,Master,5,FALSE))</f>
        <v>Men Master</v>
      </c>
      <c r="H2501" s="58" t="str">
        <f t="shared" ref="H2501:H2564" si="317">IF(D2501="","",VLOOKUP(D2501,Master,2,FALSE))</f>
        <v>Atlantic Angling Club</v>
      </c>
      <c r="I2501" s="92"/>
      <c r="J2501" s="92"/>
      <c r="K2501" s="92"/>
      <c r="L2501" s="91" t="str">
        <f t="shared" ref="L2501:L2564" si="318">IF(K2501="","",IF(I2501="",ROUND(HLOOKUP(J2501,kgList,K2501,FALSE),1),ROUND(HLOOKUP(I2501,kgList,K2501,FALSE),1)))</f>
        <v/>
      </c>
      <c r="M2501" s="91" t="str">
        <f t="shared" ref="M2501:M2564" si="319">IF(L2501="","",IF(COUNTA(I2501:J2501)&gt;1,"Edible or Inedible",IF(COUNTA(I2501)=1,L2501*1,IF(COUNTA(J2501)=1,L2501*1,"ERROR"))))</f>
        <v/>
      </c>
    </row>
    <row r="2502" spans="1:13" x14ac:dyDescent="0.25">
      <c r="A2502" s="333" t="str">
        <f t="shared" si="311"/>
        <v>2022-IC-L2</v>
      </c>
      <c r="B2502" s="332">
        <f t="shared" si="312"/>
        <v>44674</v>
      </c>
      <c r="C2502" s="333" t="str">
        <f t="shared" si="313"/>
        <v>Zone 4 - Horingbaai</v>
      </c>
      <c r="D2502" s="92" t="s">
        <v>1777</v>
      </c>
      <c r="E2502" s="58" t="str">
        <f t="shared" si="314"/>
        <v>Andy</v>
      </c>
      <c r="F2502" s="58" t="str">
        <f t="shared" si="315"/>
        <v>Welzig</v>
      </c>
      <c r="G2502" s="58" t="str">
        <f t="shared" si="316"/>
        <v>Men Master</v>
      </c>
      <c r="H2502" s="58" t="str">
        <f t="shared" si="317"/>
        <v>Atlantic Angling Club</v>
      </c>
      <c r="I2502" s="92"/>
      <c r="J2502" s="92"/>
      <c r="K2502" s="92"/>
      <c r="L2502" s="91" t="str">
        <f t="shared" si="318"/>
        <v/>
      </c>
      <c r="M2502" s="91" t="str">
        <f t="shared" si="319"/>
        <v/>
      </c>
    </row>
    <row r="2503" spans="1:13" x14ac:dyDescent="0.25">
      <c r="A2503" s="333" t="str">
        <f t="shared" si="311"/>
        <v>2022-IC-L2</v>
      </c>
      <c r="B2503" s="332">
        <f t="shared" si="312"/>
        <v>44674</v>
      </c>
      <c r="C2503" s="333" t="str">
        <f t="shared" si="313"/>
        <v>Zone 4 - Horingbaai</v>
      </c>
      <c r="D2503" s="92" t="s">
        <v>1515</v>
      </c>
      <c r="E2503" s="58" t="str">
        <f t="shared" si="314"/>
        <v>Andi</v>
      </c>
      <c r="F2503" s="58" t="str">
        <f t="shared" si="315"/>
        <v>Bachran</v>
      </c>
      <c r="G2503" s="58" t="str">
        <f t="shared" si="316"/>
        <v>Men Master</v>
      </c>
      <c r="H2503" s="58" t="str">
        <f t="shared" si="317"/>
        <v>Atlantic Angling Club</v>
      </c>
      <c r="I2503" s="92"/>
      <c r="J2503" s="92"/>
      <c r="K2503" s="92"/>
      <c r="L2503" s="91" t="str">
        <f t="shared" si="318"/>
        <v/>
      </c>
      <c r="M2503" s="91" t="str">
        <f t="shared" si="319"/>
        <v/>
      </c>
    </row>
    <row r="2504" spans="1:13" x14ac:dyDescent="0.25">
      <c r="A2504" s="333" t="str">
        <f t="shared" si="311"/>
        <v>2022-IC-L2</v>
      </c>
      <c r="B2504" s="332">
        <f t="shared" si="312"/>
        <v>44674</v>
      </c>
      <c r="C2504" s="333" t="str">
        <f t="shared" si="313"/>
        <v>Zone 4 - Horingbaai</v>
      </c>
      <c r="D2504" s="92" t="s">
        <v>708</v>
      </c>
      <c r="E2504" s="58" t="str">
        <f t="shared" si="314"/>
        <v>Adri</v>
      </c>
      <c r="F2504" s="58" t="str">
        <f t="shared" si="315"/>
        <v>Roets</v>
      </c>
      <c r="G2504" s="58" t="str">
        <f t="shared" si="316"/>
        <v>Men Master</v>
      </c>
      <c r="H2504" s="58" t="str">
        <f t="shared" si="317"/>
        <v>Atlantic Angling Club</v>
      </c>
      <c r="I2504" s="92"/>
      <c r="J2504" s="92"/>
      <c r="K2504" s="92"/>
      <c r="L2504" s="91" t="str">
        <f t="shared" si="318"/>
        <v/>
      </c>
      <c r="M2504" s="91" t="str">
        <f t="shared" si="319"/>
        <v/>
      </c>
    </row>
    <row r="2505" spans="1:13" x14ac:dyDescent="0.25">
      <c r="A2505" s="333" t="str">
        <f t="shared" si="311"/>
        <v>2022-IC-L2</v>
      </c>
      <c r="B2505" s="332">
        <f t="shared" si="312"/>
        <v>44674</v>
      </c>
      <c r="C2505" s="333" t="str">
        <f t="shared" si="313"/>
        <v>Zone 4 - Horingbaai</v>
      </c>
      <c r="D2505" s="92" t="s">
        <v>2115</v>
      </c>
      <c r="E2505" s="58" t="str">
        <f t="shared" si="314"/>
        <v>Johan</v>
      </c>
      <c r="F2505" s="58" t="str">
        <f t="shared" si="315"/>
        <v>Loubser</v>
      </c>
      <c r="G2505" s="58" t="str">
        <f t="shared" si="316"/>
        <v>Men Grand Masters</v>
      </c>
      <c r="H2505" s="58" t="str">
        <f t="shared" si="317"/>
        <v>Atlantic Angling Club</v>
      </c>
      <c r="I2505" s="92"/>
      <c r="J2505" s="92"/>
      <c r="K2505" s="92"/>
      <c r="L2505" s="91" t="str">
        <f t="shared" si="318"/>
        <v/>
      </c>
      <c r="M2505" s="91" t="str">
        <f t="shared" si="319"/>
        <v/>
      </c>
    </row>
    <row r="2506" spans="1:13" x14ac:dyDescent="0.25">
      <c r="A2506" s="333" t="str">
        <f t="shared" si="311"/>
        <v>2022-IC-L2</v>
      </c>
      <c r="B2506" s="332">
        <f t="shared" si="312"/>
        <v>44674</v>
      </c>
      <c r="C2506" s="333" t="str">
        <f t="shared" si="313"/>
        <v>Zone 4 - Horingbaai</v>
      </c>
      <c r="D2506" s="92" t="s">
        <v>768</v>
      </c>
      <c r="E2506" s="58" t="str">
        <f t="shared" si="314"/>
        <v>Heinz</v>
      </c>
      <c r="F2506" s="58" t="str">
        <f t="shared" si="315"/>
        <v>Bresele</v>
      </c>
      <c r="G2506" s="58" t="str">
        <f t="shared" si="316"/>
        <v>Men Grand Masters</v>
      </c>
      <c r="H2506" s="58" t="str">
        <f t="shared" si="317"/>
        <v>Atlantic Angling Club</v>
      </c>
      <c r="I2506" s="92"/>
      <c r="J2506" s="92"/>
      <c r="K2506" s="92"/>
      <c r="L2506" s="91" t="str">
        <f t="shared" si="318"/>
        <v/>
      </c>
      <c r="M2506" s="91" t="str">
        <f t="shared" si="319"/>
        <v/>
      </c>
    </row>
    <row r="2507" spans="1:13" x14ac:dyDescent="0.25">
      <c r="A2507" s="333" t="str">
        <f t="shared" si="311"/>
        <v>2022-IC-L2</v>
      </c>
      <c r="B2507" s="332">
        <f t="shared" si="312"/>
        <v>44674</v>
      </c>
      <c r="C2507" s="333" t="str">
        <f t="shared" si="313"/>
        <v>Zone 4 - Horingbaai</v>
      </c>
      <c r="D2507" s="92" t="s">
        <v>824</v>
      </c>
      <c r="E2507" s="58" t="str">
        <f t="shared" si="314"/>
        <v>Enya</v>
      </c>
      <c r="F2507" s="58" t="str">
        <f t="shared" si="315"/>
        <v>Mac Gillicuddy</v>
      </c>
      <c r="G2507" s="58" t="str">
        <f t="shared" si="316"/>
        <v>Ladies U/16</v>
      </c>
      <c r="H2507" s="58" t="str">
        <f t="shared" si="317"/>
        <v>Atlantic Angling Club</v>
      </c>
      <c r="I2507" s="92"/>
      <c r="J2507" s="92"/>
      <c r="K2507" s="92"/>
      <c r="L2507" s="91" t="str">
        <f t="shared" si="318"/>
        <v/>
      </c>
      <c r="M2507" s="91" t="str">
        <f t="shared" si="319"/>
        <v/>
      </c>
    </row>
    <row r="2508" spans="1:13" x14ac:dyDescent="0.25">
      <c r="A2508" s="333" t="str">
        <f t="shared" si="311"/>
        <v>2022-IC-L2</v>
      </c>
      <c r="B2508" s="332">
        <f t="shared" si="312"/>
        <v>44674</v>
      </c>
      <c r="C2508" s="333" t="str">
        <f t="shared" si="313"/>
        <v>Zone 4 - Horingbaai</v>
      </c>
      <c r="D2508" s="92" t="s">
        <v>898</v>
      </c>
      <c r="E2508" s="58" t="str">
        <f t="shared" si="314"/>
        <v>Jaco</v>
      </c>
      <c r="F2508" s="58" t="str">
        <f t="shared" si="315"/>
        <v>Mac Gillicuddy</v>
      </c>
      <c r="G2508" s="58" t="str">
        <f t="shared" si="316"/>
        <v>Men Veteran</v>
      </c>
      <c r="H2508" s="58" t="str">
        <f t="shared" si="317"/>
        <v>Atlantic Angling Club</v>
      </c>
      <c r="I2508" s="92"/>
      <c r="J2508" s="92"/>
      <c r="K2508" s="92"/>
      <c r="L2508" s="91" t="str">
        <f t="shared" si="318"/>
        <v/>
      </c>
      <c r="M2508" s="91" t="str">
        <f t="shared" si="319"/>
        <v/>
      </c>
    </row>
    <row r="2509" spans="1:13" x14ac:dyDescent="0.25">
      <c r="A2509" s="333" t="str">
        <f t="shared" si="311"/>
        <v>2022-IC-L2</v>
      </c>
      <c r="B2509" s="332">
        <f t="shared" si="312"/>
        <v>44674</v>
      </c>
      <c r="C2509" s="333" t="str">
        <f t="shared" si="313"/>
        <v>Zone 4 - Horingbaai</v>
      </c>
      <c r="D2509" s="92" t="s">
        <v>1792</v>
      </c>
      <c r="E2509" s="58" t="str">
        <f t="shared" si="314"/>
        <v>Jacobus</v>
      </c>
      <c r="F2509" s="58" t="str">
        <f t="shared" si="315"/>
        <v>Steyl</v>
      </c>
      <c r="G2509" s="58" t="str">
        <f t="shared" si="316"/>
        <v>Men Grand Masters</v>
      </c>
      <c r="H2509" s="58" t="str">
        <f t="shared" si="317"/>
        <v>Atlantic Angling Club</v>
      </c>
      <c r="I2509" s="92"/>
      <c r="J2509" s="92"/>
      <c r="K2509" s="92"/>
      <c r="L2509" s="91" t="str">
        <f t="shared" si="318"/>
        <v/>
      </c>
      <c r="M2509" s="91" t="str">
        <f t="shared" si="319"/>
        <v/>
      </c>
    </row>
    <row r="2510" spans="1:13" x14ac:dyDescent="0.25">
      <c r="A2510" s="333" t="str">
        <f t="shared" si="311"/>
        <v>2022-IC-L2</v>
      </c>
      <c r="B2510" s="332">
        <f t="shared" si="312"/>
        <v>44674</v>
      </c>
      <c r="C2510" s="333" t="str">
        <f t="shared" si="313"/>
        <v>Zone 4 - Horingbaai</v>
      </c>
      <c r="D2510" s="92" t="s">
        <v>1118</v>
      </c>
      <c r="E2510" s="58" t="str">
        <f t="shared" si="314"/>
        <v>Anthony</v>
      </c>
      <c r="F2510" s="58" t="str">
        <f t="shared" si="315"/>
        <v>Botha</v>
      </c>
      <c r="G2510" s="58" t="str">
        <f t="shared" si="316"/>
        <v>Men Senior</v>
      </c>
      <c r="H2510" s="58" t="str">
        <f t="shared" si="317"/>
        <v>Benguella</v>
      </c>
      <c r="I2510" s="92"/>
      <c r="J2510" s="92" t="s">
        <v>1355</v>
      </c>
      <c r="K2510" s="92">
        <v>144</v>
      </c>
      <c r="L2510" s="91">
        <f t="shared" si="318"/>
        <v>15.1</v>
      </c>
      <c r="M2510" s="91">
        <f t="shared" si="319"/>
        <v>15.1</v>
      </c>
    </row>
    <row r="2511" spans="1:13" x14ac:dyDescent="0.25">
      <c r="A2511" s="333" t="str">
        <f t="shared" si="311"/>
        <v>2022-IC-L2</v>
      </c>
      <c r="B2511" s="332">
        <f t="shared" si="312"/>
        <v>44674</v>
      </c>
      <c r="C2511" s="333" t="str">
        <f t="shared" si="313"/>
        <v>Zone 4 - Horingbaai</v>
      </c>
      <c r="D2511" s="92" t="s">
        <v>665</v>
      </c>
      <c r="E2511" s="58" t="str">
        <f t="shared" si="314"/>
        <v>John</v>
      </c>
      <c r="F2511" s="58" t="str">
        <f t="shared" si="315"/>
        <v>Moody</v>
      </c>
      <c r="G2511" s="58" t="str">
        <f t="shared" si="316"/>
        <v>Men Veteran</v>
      </c>
      <c r="H2511" s="58" t="str">
        <f t="shared" si="317"/>
        <v>Benguella</v>
      </c>
      <c r="I2511" s="92" t="s">
        <v>24</v>
      </c>
      <c r="J2511" s="92"/>
      <c r="K2511" s="92">
        <v>40</v>
      </c>
      <c r="L2511" s="91">
        <f t="shared" si="318"/>
        <v>1.4</v>
      </c>
      <c r="M2511" s="91">
        <f t="shared" si="319"/>
        <v>1.4</v>
      </c>
    </row>
    <row r="2512" spans="1:13" x14ac:dyDescent="0.25">
      <c r="A2512" s="333" t="str">
        <f t="shared" si="311"/>
        <v>2022-IC-L2</v>
      </c>
      <c r="B2512" s="332">
        <f t="shared" si="312"/>
        <v>44674</v>
      </c>
      <c r="C2512" s="333" t="str">
        <f t="shared" si="313"/>
        <v>Zone 4 - Horingbaai</v>
      </c>
      <c r="D2512" s="92" t="s">
        <v>613</v>
      </c>
      <c r="E2512" s="58" t="str">
        <f t="shared" si="314"/>
        <v>Shaun</v>
      </c>
      <c r="F2512" s="58" t="str">
        <f t="shared" si="315"/>
        <v>Bothma</v>
      </c>
      <c r="G2512" s="58" t="str">
        <f t="shared" si="316"/>
        <v>Men Veteran</v>
      </c>
      <c r="H2512" s="58" t="str">
        <f t="shared" si="317"/>
        <v>Benguella</v>
      </c>
      <c r="I2512" s="92"/>
      <c r="J2512" s="92" t="s">
        <v>1356</v>
      </c>
      <c r="K2512" s="92">
        <v>132</v>
      </c>
      <c r="L2512" s="91">
        <f t="shared" si="318"/>
        <v>9.8000000000000007</v>
      </c>
      <c r="M2512" s="91">
        <f t="shared" si="319"/>
        <v>9.8000000000000007</v>
      </c>
    </row>
    <row r="2513" spans="1:13" x14ac:dyDescent="0.25">
      <c r="A2513" s="333" t="str">
        <f t="shared" si="311"/>
        <v>2022-IC-L2</v>
      </c>
      <c r="B2513" s="332">
        <f t="shared" si="312"/>
        <v>44674</v>
      </c>
      <c r="C2513" s="333" t="str">
        <f t="shared" si="313"/>
        <v>Zone 4 - Horingbaai</v>
      </c>
      <c r="D2513" s="92" t="s">
        <v>1492</v>
      </c>
      <c r="E2513" s="58" t="str">
        <f t="shared" si="314"/>
        <v>Stanley</v>
      </c>
      <c r="F2513" s="58" t="str">
        <f t="shared" si="315"/>
        <v>Van Zyl</v>
      </c>
      <c r="G2513" s="58" t="str">
        <f t="shared" si="316"/>
        <v>Men Grand Masters</v>
      </c>
      <c r="H2513" s="58" t="str">
        <f t="shared" si="317"/>
        <v>Benguella</v>
      </c>
      <c r="I2513" s="92" t="s">
        <v>7</v>
      </c>
      <c r="J2513" s="92"/>
      <c r="K2513" s="92">
        <v>37</v>
      </c>
      <c r="L2513" s="91">
        <f t="shared" si="318"/>
        <v>1.6</v>
      </c>
      <c r="M2513" s="91">
        <f t="shared" si="319"/>
        <v>1.6</v>
      </c>
    </row>
    <row r="2514" spans="1:13" x14ac:dyDescent="0.25">
      <c r="A2514" s="333" t="str">
        <f t="shared" si="311"/>
        <v>2022-IC-L2</v>
      </c>
      <c r="B2514" s="332">
        <f t="shared" si="312"/>
        <v>44674</v>
      </c>
      <c r="C2514" s="333" t="str">
        <f t="shared" si="313"/>
        <v>Zone 4 - Horingbaai</v>
      </c>
      <c r="D2514" s="92" t="s">
        <v>895</v>
      </c>
      <c r="E2514" s="58" t="str">
        <f t="shared" si="314"/>
        <v>Renier</v>
      </c>
      <c r="F2514" s="58" t="str">
        <f t="shared" si="315"/>
        <v>Van Zyl</v>
      </c>
      <c r="G2514" s="58" t="str">
        <f t="shared" si="316"/>
        <v>Men Veteran</v>
      </c>
      <c r="H2514" s="58" t="str">
        <f t="shared" si="317"/>
        <v>Benguella</v>
      </c>
      <c r="I2514" s="92"/>
      <c r="J2514" s="92"/>
      <c r="K2514" s="92"/>
      <c r="L2514" s="91" t="str">
        <f t="shared" si="318"/>
        <v/>
      </c>
      <c r="M2514" s="91" t="str">
        <f t="shared" si="319"/>
        <v/>
      </c>
    </row>
    <row r="2515" spans="1:13" x14ac:dyDescent="0.25">
      <c r="A2515" s="333" t="str">
        <f t="shared" si="311"/>
        <v>2022-IC-L2</v>
      </c>
      <c r="B2515" s="332">
        <f t="shared" si="312"/>
        <v>44674</v>
      </c>
      <c r="C2515" s="333" t="str">
        <f t="shared" si="313"/>
        <v>Zone 4 - Horingbaai</v>
      </c>
      <c r="D2515" s="92" t="s">
        <v>591</v>
      </c>
      <c r="E2515" s="58" t="str">
        <f t="shared" si="314"/>
        <v>Deon</v>
      </c>
      <c r="F2515" s="58" t="str">
        <f t="shared" si="315"/>
        <v>Jacobs</v>
      </c>
      <c r="G2515" s="58" t="str">
        <f t="shared" si="316"/>
        <v>Men Grand Masters</v>
      </c>
      <c r="H2515" s="58" t="str">
        <f t="shared" si="317"/>
        <v>Benguella</v>
      </c>
      <c r="I2515" s="92"/>
      <c r="J2515" s="92"/>
      <c r="K2515" s="92"/>
      <c r="L2515" s="91" t="str">
        <f t="shared" si="318"/>
        <v/>
      </c>
      <c r="M2515" s="91" t="str">
        <f t="shared" si="319"/>
        <v/>
      </c>
    </row>
    <row r="2516" spans="1:13" x14ac:dyDescent="0.25">
      <c r="A2516" s="333" t="str">
        <f t="shared" si="311"/>
        <v>2022-IC-L2</v>
      </c>
      <c r="B2516" s="332">
        <f t="shared" si="312"/>
        <v>44674</v>
      </c>
      <c r="C2516" s="333" t="str">
        <f t="shared" si="313"/>
        <v>Zone 4 - Horingbaai</v>
      </c>
      <c r="D2516" s="92" t="s">
        <v>881</v>
      </c>
      <c r="E2516" s="58" t="str">
        <f t="shared" si="314"/>
        <v>Estian</v>
      </c>
      <c r="F2516" s="58" t="str">
        <f t="shared" si="315"/>
        <v>Jacobs</v>
      </c>
      <c r="G2516" s="58" t="str">
        <f t="shared" si="316"/>
        <v>Men Senior</v>
      </c>
      <c r="H2516" s="58" t="str">
        <f t="shared" si="317"/>
        <v>Benguella</v>
      </c>
      <c r="I2516" s="92"/>
      <c r="J2516" s="92"/>
      <c r="K2516" s="92"/>
      <c r="L2516" s="91" t="str">
        <f t="shared" si="318"/>
        <v/>
      </c>
      <c r="M2516" s="91" t="str">
        <f t="shared" si="319"/>
        <v/>
      </c>
    </row>
    <row r="2517" spans="1:13" x14ac:dyDescent="0.25">
      <c r="A2517" s="333" t="str">
        <f t="shared" si="311"/>
        <v>2022-IC-L2</v>
      </c>
      <c r="B2517" s="332">
        <f t="shared" si="312"/>
        <v>44674</v>
      </c>
      <c r="C2517" s="333" t="str">
        <f t="shared" si="313"/>
        <v>Zone 4 - Horingbaai</v>
      </c>
      <c r="D2517" s="92" t="s">
        <v>683</v>
      </c>
      <c r="E2517" s="58" t="str">
        <f t="shared" si="314"/>
        <v>Ray</v>
      </c>
      <c r="F2517" s="58" t="str">
        <f t="shared" si="315"/>
        <v>Moody</v>
      </c>
      <c r="G2517" s="58" t="str">
        <f t="shared" si="316"/>
        <v>Men U/21</v>
      </c>
      <c r="H2517" s="58" t="str">
        <f t="shared" si="317"/>
        <v>Benguella</v>
      </c>
      <c r="I2517" s="92"/>
      <c r="J2517" s="92"/>
      <c r="K2517" s="92"/>
      <c r="L2517" s="91" t="str">
        <f t="shared" si="318"/>
        <v/>
      </c>
      <c r="M2517" s="91" t="str">
        <f t="shared" si="319"/>
        <v/>
      </c>
    </row>
    <row r="2518" spans="1:13" x14ac:dyDescent="0.25">
      <c r="A2518" s="333" t="str">
        <f t="shared" si="311"/>
        <v>2022-IC-L2</v>
      </c>
      <c r="B2518" s="332">
        <f t="shared" si="312"/>
        <v>44674</v>
      </c>
      <c r="C2518" s="333" t="str">
        <f t="shared" si="313"/>
        <v>Zone 4 - Horingbaai</v>
      </c>
      <c r="D2518" s="92" t="s">
        <v>634</v>
      </c>
      <c r="E2518" s="58" t="str">
        <f t="shared" si="314"/>
        <v>Hennie</v>
      </c>
      <c r="F2518" s="58" t="str">
        <f t="shared" si="315"/>
        <v>Cloete</v>
      </c>
      <c r="G2518" s="58" t="str">
        <f t="shared" si="316"/>
        <v>Men Grand Masters</v>
      </c>
      <c r="H2518" s="58" t="str">
        <f t="shared" si="317"/>
        <v>Benguella</v>
      </c>
      <c r="I2518" s="92"/>
      <c r="J2518" s="92"/>
      <c r="K2518" s="92"/>
      <c r="L2518" s="91" t="str">
        <f t="shared" si="318"/>
        <v/>
      </c>
      <c r="M2518" s="91" t="str">
        <f t="shared" si="319"/>
        <v/>
      </c>
    </row>
    <row r="2519" spans="1:13" x14ac:dyDescent="0.25">
      <c r="A2519" s="333" t="str">
        <f t="shared" si="311"/>
        <v>2022-IC-L2</v>
      </c>
      <c r="B2519" s="332">
        <f t="shared" si="312"/>
        <v>44674</v>
      </c>
      <c r="C2519" s="333" t="str">
        <f t="shared" si="313"/>
        <v>Zone 4 - Horingbaai</v>
      </c>
      <c r="D2519" s="92" t="s">
        <v>699</v>
      </c>
      <c r="E2519" s="58" t="str">
        <f t="shared" si="314"/>
        <v>Karel</v>
      </c>
      <c r="F2519" s="58" t="str">
        <f t="shared" si="315"/>
        <v>Van Der Bank</v>
      </c>
      <c r="G2519" s="58" t="str">
        <f t="shared" si="316"/>
        <v>Men Grand Masters</v>
      </c>
      <c r="H2519" s="58" t="str">
        <f t="shared" si="317"/>
        <v>Benguella</v>
      </c>
      <c r="I2519" s="92"/>
      <c r="J2519" s="92"/>
      <c r="K2519" s="92"/>
      <c r="L2519" s="91" t="str">
        <f t="shared" si="318"/>
        <v/>
      </c>
      <c r="M2519" s="91" t="str">
        <f t="shared" si="319"/>
        <v/>
      </c>
    </row>
    <row r="2520" spans="1:13" x14ac:dyDescent="0.25">
      <c r="A2520" s="333" t="str">
        <f t="shared" si="311"/>
        <v>2022-IC-L2</v>
      </c>
      <c r="B2520" s="332">
        <f t="shared" si="312"/>
        <v>44674</v>
      </c>
      <c r="C2520" s="333" t="str">
        <f t="shared" si="313"/>
        <v>Zone 4 - Horingbaai</v>
      </c>
      <c r="D2520" s="92" t="s">
        <v>1793</v>
      </c>
      <c r="E2520" s="58" t="str">
        <f t="shared" si="314"/>
        <v>Hendrik JNR</v>
      </c>
      <c r="F2520" s="58" t="str">
        <f t="shared" si="315"/>
        <v>Cloete</v>
      </c>
      <c r="G2520" s="58" t="str">
        <f t="shared" si="316"/>
        <v>Men Senior</v>
      </c>
      <c r="H2520" s="58" t="str">
        <f t="shared" si="317"/>
        <v>Benguella</v>
      </c>
      <c r="I2520" s="92"/>
      <c r="J2520" s="92"/>
      <c r="K2520" s="92"/>
      <c r="L2520" s="91" t="str">
        <f t="shared" si="318"/>
        <v/>
      </c>
      <c r="M2520" s="91" t="str">
        <f t="shared" si="319"/>
        <v/>
      </c>
    </row>
    <row r="2521" spans="1:13" x14ac:dyDescent="0.25">
      <c r="A2521" s="333" t="str">
        <f t="shared" si="311"/>
        <v>2022-IC-L2</v>
      </c>
      <c r="B2521" s="332">
        <f t="shared" si="312"/>
        <v>44674</v>
      </c>
      <c r="C2521" s="333" t="str">
        <f t="shared" si="313"/>
        <v>Zone 4 - Horingbaai</v>
      </c>
      <c r="D2521" s="92" t="s">
        <v>1393</v>
      </c>
      <c r="E2521" s="58" t="str">
        <f t="shared" si="314"/>
        <v>Helmut</v>
      </c>
      <c r="F2521" s="58" t="str">
        <f t="shared" si="315"/>
        <v>Dobberstein</v>
      </c>
      <c r="G2521" s="58" t="str">
        <f t="shared" si="316"/>
        <v>Men U/16</v>
      </c>
      <c r="H2521" s="58" t="str">
        <f t="shared" si="317"/>
        <v>Benguella</v>
      </c>
      <c r="I2521" s="92"/>
      <c r="J2521" s="92"/>
      <c r="K2521" s="92"/>
      <c r="L2521" s="91" t="str">
        <f t="shared" si="318"/>
        <v/>
      </c>
      <c r="M2521" s="91" t="str">
        <f t="shared" si="319"/>
        <v/>
      </c>
    </row>
    <row r="2522" spans="1:13" x14ac:dyDescent="0.25">
      <c r="A2522" s="333" t="str">
        <f t="shared" si="311"/>
        <v>2022-IC-L2</v>
      </c>
      <c r="B2522" s="332">
        <f t="shared" si="312"/>
        <v>44674</v>
      </c>
      <c r="C2522" s="333" t="str">
        <f t="shared" si="313"/>
        <v>Zone 4 - Horingbaai</v>
      </c>
      <c r="D2522" s="92" t="s">
        <v>897</v>
      </c>
      <c r="E2522" s="58" t="str">
        <f t="shared" si="314"/>
        <v xml:space="preserve">Andre-Louis </v>
      </c>
      <c r="F2522" s="58" t="str">
        <f t="shared" si="315"/>
        <v>Stipp</v>
      </c>
      <c r="G2522" s="58" t="str">
        <f t="shared" si="316"/>
        <v>Men U/21</v>
      </c>
      <c r="H2522" s="58" t="str">
        <f t="shared" si="317"/>
        <v>Benguella</v>
      </c>
      <c r="I2522" s="92"/>
      <c r="J2522" s="92"/>
      <c r="K2522" s="92"/>
      <c r="L2522" s="91" t="str">
        <f t="shared" si="318"/>
        <v/>
      </c>
      <c r="M2522" s="91" t="str">
        <f t="shared" si="319"/>
        <v/>
      </c>
    </row>
    <row r="2523" spans="1:13" x14ac:dyDescent="0.25">
      <c r="A2523" s="333" t="str">
        <f t="shared" si="311"/>
        <v>2022-IC-L2</v>
      </c>
      <c r="B2523" s="332">
        <f t="shared" si="312"/>
        <v>44674</v>
      </c>
      <c r="C2523" s="333" t="str">
        <f t="shared" si="313"/>
        <v>Zone 4 - Horingbaai</v>
      </c>
      <c r="D2523" s="92" t="s">
        <v>1394</v>
      </c>
      <c r="E2523" s="58" t="str">
        <f t="shared" si="314"/>
        <v>Kurt</v>
      </c>
      <c r="F2523" s="58" t="str">
        <f t="shared" si="315"/>
        <v>Dobberstein</v>
      </c>
      <c r="G2523" s="58" t="str">
        <f t="shared" si="316"/>
        <v>Men Master</v>
      </c>
      <c r="H2523" s="58" t="str">
        <f t="shared" si="317"/>
        <v>Benguella</v>
      </c>
      <c r="I2523" s="92"/>
      <c r="J2523" s="92"/>
      <c r="K2523" s="92"/>
      <c r="L2523" s="91" t="str">
        <f t="shared" si="318"/>
        <v/>
      </c>
      <c r="M2523" s="91" t="str">
        <f t="shared" si="319"/>
        <v/>
      </c>
    </row>
    <row r="2524" spans="1:13" x14ac:dyDescent="0.25">
      <c r="A2524" s="333" t="str">
        <f t="shared" si="311"/>
        <v>2022-IC-L2</v>
      </c>
      <c r="B2524" s="332">
        <f t="shared" si="312"/>
        <v>44674</v>
      </c>
      <c r="C2524" s="333" t="str">
        <f t="shared" si="313"/>
        <v>Zone 4 - Horingbaai</v>
      </c>
      <c r="D2524" s="92" t="s">
        <v>1818</v>
      </c>
      <c r="E2524" s="58" t="str">
        <f t="shared" si="314"/>
        <v>Norman</v>
      </c>
      <c r="F2524" s="58" t="str">
        <f t="shared" si="315"/>
        <v>Campbell</v>
      </c>
      <c r="G2524" s="58" t="str">
        <f t="shared" si="316"/>
        <v>Men Senior</v>
      </c>
      <c r="H2524" s="58" t="str">
        <f t="shared" si="317"/>
        <v>Benguella</v>
      </c>
      <c r="I2524" s="92"/>
      <c r="J2524" s="92"/>
      <c r="K2524" s="92"/>
      <c r="L2524" s="91" t="str">
        <f t="shared" si="318"/>
        <v/>
      </c>
      <c r="M2524" s="91" t="str">
        <f t="shared" si="319"/>
        <v/>
      </c>
    </row>
    <row r="2525" spans="1:13" x14ac:dyDescent="0.25">
      <c r="A2525" s="333" t="str">
        <f t="shared" si="311"/>
        <v>2022-IC-L2</v>
      </c>
      <c r="B2525" s="332">
        <f t="shared" si="312"/>
        <v>44674</v>
      </c>
      <c r="C2525" s="333" t="str">
        <f t="shared" si="313"/>
        <v>Zone 4 - Horingbaai</v>
      </c>
      <c r="D2525" s="92" t="s">
        <v>905</v>
      </c>
      <c r="E2525" s="58" t="str">
        <f t="shared" si="314"/>
        <v>Francois</v>
      </c>
      <c r="F2525" s="58" t="str">
        <f t="shared" si="315"/>
        <v>Marais</v>
      </c>
      <c r="G2525" s="58" t="str">
        <f t="shared" si="316"/>
        <v>Men Senior</v>
      </c>
      <c r="H2525" s="58" t="str">
        <f t="shared" si="317"/>
        <v>Benguella</v>
      </c>
      <c r="I2525" s="92"/>
      <c r="J2525" s="92"/>
      <c r="K2525" s="92"/>
      <c r="L2525" s="91" t="str">
        <f t="shared" si="318"/>
        <v/>
      </c>
      <c r="M2525" s="91" t="str">
        <f t="shared" si="319"/>
        <v/>
      </c>
    </row>
    <row r="2526" spans="1:13" x14ac:dyDescent="0.25">
      <c r="A2526" s="333" t="str">
        <f t="shared" si="311"/>
        <v>2022-IC-L2</v>
      </c>
      <c r="B2526" s="332">
        <f t="shared" si="312"/>
        <v>44674</v>
      </c>
      <c r="C2526" s="333" t="str">
        <f t="shared" si="313"/>
        <v>Zone 4 - Horingbaai</v>
      </c>
      <c r="D2526" s="92" t="s">
        <v>631</v>
      </c>
      <c r="E2526" s="58" t="str">
        <f t="shared" si="314"/>
        <v>Pierre</v>
      </c>
      <c r="F2526" s="58" t="str">
        <f t="shared" si="315"/>
        <v>Wagner</v>
      </c>
      <c r="G2526" s="58" t="str">
        <f t="shared" si="316"/>
        <v>Men Master</v>
      </c>
      <c r="H2526" s="58" t="str">
        <f t="shared" si="317"/>
        <v>Benguella</v>
      </c>
      <c r="I2526" s="92"/>
      <c r="J2526" s="92"/>
      <c r="K2526" s="92"/>
      <c r="L2526" s="91" t="str">
        <f t="shared" si="318"/>
        <v/>
      </c>
      <c r="M2526" s="91" t="str">
        <f t="shared" si="319"/>
        <v/>
      </c>
    </row>
    <row r="2527" spans="1:13" x14ac:dyDescent="0.25">
      <c r="A2527" s="333" t="str">
        <f t="shared" si="311"/>
        <v>2022-IC-L2</v>
      </c>
      <c r="B2527" s="332">
        <f t="shared" si="312"/>
        <v>44674</v>
      </c>
      <c r="C2527" s="333" t="str">
        <f t="shared" si="313"/>
        <v>Zone 4 - Horingbaai</v>
      </c>
      <c r="D2527" s="92" t="s">
        <v>530</v>
      </c>
      <c r="E2527" s="58" t="str">
        <f t="shared" si="314"/>
        <v>Etienne</v>
      </c>
      <c r="F2527" s="58" t="str">
        <f t="shared" si="315"/>
        <v>Stipp</v>
      </c>
      <c r="G2527" s="58" t="str">
        <f t="shared" si="316"/>
        <v>Men Master</v>
      </c>
      <c r="H2527" s="58" t="str">
        <f t="shared" si="317"/>
        <v>Benguella</v>
      </c>
      <c r="I2527" s="92"/>
      <c r="J2527" s="92"/>
      <c r="K2527" s="92"/>
      <c r="L2527" s="91" t="str">
        <f t="shared" si="318"/>
        <v/>
      </c>
      <c r="M2527" s="91" t="str">
        <f t="shared" si="319"/>
        <v/>
      </c>
    </row>
    <row r="2528" spans="1:13" x14ac:dyDescent="0.25">
      <c r="A2528" s="333" t="str">
        <f t="shared" si="311"/>
        <v>2022-IC-L2</v>
      </c>
      <c r="B2528" s="332">
        <f t="shared" si="312"/>
        <v>44674</v>
      </c>
      <c r="C2528" s="333" t="str">
        <f t="shared" si="313"/>
        <v>Zone 4 - Horingbaai</v>
      </c>
      <c r="D2528" s="92" t="s">
        <v>1119</v>
      </c>
      <c r="E2528" s="58" t="str">
        <f t="shared" si="314"/>
        <v>Fanie</v>
      </c>
      <c r="F2528" s="58" t="str">
        <f t="shared" si="315"/>
        <v>Van Vuuren</v>
      </c>
      <c r="G2528" s="58" t="str">
        <f t="shared" si="316"/>
        <v>Men Grand Masters</v>
      </c>
      <c r="H2528" s="58" t="str">
        <f t="shared" si="317"/>
        <v>Okahandja</v>
      </c>
      <c r="I2528" s="92"/>
      <c r="J2528" s="92"/>
      <c r="K2528" s="92"/>
      <c r="L2528" s="91" t="str">
        <f t="shared" si="318"/>
        <v/>
      </c>
      <c r="M2528" s="91" t="str">
        <f t="shared" si="319"/>
        <v/>
      </c>
    </row>
    <row r="2529" spans="1:13" x14ac:dyDescent="0.25">
      <c r="A2529" s="333" t="str">
        <f t="shared" si="311"/>
        <v>2022-IC-L2</v>
      </c>
      <c r="B2529" s="332">
        <f t="shared" si="312"/>
        <v>44674</v>
      </c>
      <c r="C2529" s="333" t="str">
        <f t="shared" si="313"/>
        <v>Zone 4 - Horingbaai</v>
      </c>
      <c r="D2529" s="92" t="s">
        <v>1398</v>
      </c>
      <c r="E2529" s="58" t="str">
        <f t="shared" si="314"/>
        <v>Kiaan</v>
      </c>
      <c r="F2529" s="58" t="str">
        <f t="shared" si="315"/>
        <v>Fourie</v>
      </c>
      <c r="G2529" s="58" t="str">
        <f t="shared" si="316"/>
        <v>Men Senior</v>
      </c>
      <c r="H2529" s="58" t="str">
        <f t="shared" si="317"/>
        <v>Okahandja</v>
      </c>
      <c r="I2529" s="92"/>
      <c r="J2529" s="92"/>
      <c r="K2529" s="92"/>
      <c r="L2529" s="91" t="str">
        <f t="shared" si="318"/>
        <v/>
      </c>
      <c r="M2529" s="91" t="str">
        <f t="shared" si="319"/>
        <v/>
      </c>
    </row>
    <row r="2530" spans="1:13" x14ac:dyDescent="0.25">
      <c r="A2530" s="333" t="str">
        <f t="shared" si="311"/>
        <v>2022-IC-L2</v>
      </c>
      <c r="B2530" s="332">
        <f t="shared" si="312"/>
        <v>44674</v>
      </c>
      <c r="C2530" s="333" t="str">
        <f t="shared" si="313"/>
        <v>Zone 4 - Horingbaai</v>
      </c>
      <c r="D2530" s="92" t="s">
        <v>1600</v>
      </c>
      <c r="E2530" s="58" t="str">
        <f t="shared" si="314"/>
        <v>Tinus</v>
      </c>
      <c r="F2530" s="58" t="str">
        <f t="shared" si="315"/>
        <v>Du Plessis</v>
      </c>
      <c r="G2530" s="58" t="str">
        <f t="shared" si="316"/>
        <v>Men Senior</v>
      </c>
      <c r="H2530" s="58" t="str">
        <f t="shared" si="317"/>
        <v>Okahandja</v>
      </c>
      <c r="I2530" s="92"/>
      <c r="J2530" s="92"/>
      <c r="K2530" s="92"/>
      <c r="L2530" s="91" t="str">
        <f t="shared" si="318"/>
        <v/>
      </c>
      <c r="M2530" s="91" t="str">
        <f t="shared" si="319"/>
        <v/>
      </c>
    </row>
    <row r="2531" spans="1:13" x14ac:dyDescent="0.25">
      <c r="A2531" s="333" t="str">
        <f t="shared" si="311"/>
        <v>2022-IC-L2</v>
      </c>
      <c r="B2531" s="332">
        <f t="shared" si="312"/>
        <v>44674</v>
      </c>
      <c r="C2531" s="333" t="str">
        <f t="shared" si="313"/>
        <v>Zone 4 - Horingbaai</v>
      </c>
      <c r="D2531" s="92" t="s">
        <v>657</v>
      </c>
      <c r="E2531" s="58" t="str">
        <f t="shared" si="314"/>
        <v>Gerrit</v>
      </c>
      <c r="F2531" s="58" t="str">
        <f t="shared" si="315"/>
        <v>Viljoen</v>
      </c>
      <c r="G2531" s="58" t="str">
        <f t="shared" si="316"/>
        <v>Men Grand Masters</v>
      </c>
      <c r="H2531" s="58" t="str">
        <f t="shared" si="317"/>
        <v>Okahandja</v>
      </c>
      <c r="I2531" s="92"/>
      <c r="J2531" s="92"/>
      <c r="K2531" s="92"/>
      <c r="L2531" s="91" t="str">
        <f t="shared" si="318"/>
        <v/>
      </c>
      <c r="M2531" s="91" t="str">
        <f t="shared" si="319"/>
        <v/>
      </c>
    </row>
    <row r="2532" spans="1:13" x14ac:dyDescent="0.25">
      <c r="A2532" s="333" t="str">
        <f t="shared" si="311"/>
        <v>2022-IC-L2</v>
      </c>
      <c r="B2532" s="332">
        <f t="shared" si="312"/>
        <v>44674</v>
      </c>
      <c r="C2532" s="333" t="str">
        <f t="shared" si="313"/>
        <v>Zone 4 - Horingbaai</v>
      </c>
      <c r="D2532" s="92" t="s">
        <v>1000</v>
      </c>
      <c r="E2532" s="58" t="str">
        <f t="shared" si="314"/>
        <v>Johan</v>
      </c>
      <c r="F2532" s="58" t="str">
        <f t="shared" si="315"/>
        <v>Herbst</v>
      </c>
      <c r="G2532" s="58" t="str">
        <f t="shared" si="316"/>
        <v>Men Veteran</v>
      </c>
      <c r="H2532" s="58" t="str">
        <f t="shared" si="317"/>
        <v>Okahandja</v>
      </c>
      <c r="I2532" s="92"/>
      <c r="J2532" s="92"/>
      <c r="K2532" s="92"/>
      <c r="L2532" s="91" t="str">
        <f t="shared" si="318"/>
        <v/>
      </c>
      <c r="M2532" s="91" t="str">
        <f t="shared" si="319"/>
        <v/>
      </c>
    </row>
    <row r="2533" spans="1:13" x14ac:dyDescent="0.25">
      <c r="A2533" s="333" t="str">
        <f t="shared" si="311"/>
        <v>2022-IC-L2</v>
      </c>
      <c r="B2533" s="332">
        <f t="shared" si="312"/>
        <v>44674</v>
      </c>
      <c r="C2533" s="333" t="str">
        <f t="shared" si="313"/>
        <v>Zone 4 - Horingbaai</v>
      </c>
      <c r="D2533" s="92" t="s">
        <v>800</v>
      </c>
      <c r="E2533" s="58" t="str">
        <f t="shared" si="314"/>
        <v>Jani-Mari</v>
      </c>
      <c r="F2533" s="58" t="str">
        <f t="shared" si="315"/>
        <v>Van Heerden</v>
      </c>
      <c r="G2533" s="58" t="str">
        <f t="shared" si="316"/>
        <v>Ladies U/16</v>
      </c>
      <c r="H2533" s="58" t="str">
        <f t="shared" si="317"/>
        <v>Okahandja</v>
      </c>
      <c r="I2533" s="92"/>
      <c r="J2533" s="92"/>
      <c r="K2533" s="92"/>
      <c r="L2533" s="91" t="str">
        <f t="shared" si="318"/>
        <v/>
      </c>
      <c r="M2533" s="91" t="str">
        <f t="shared" si="319"/>
        <v/>
      </c>
    </row>
    <row r="2534" spans="1:13" x14ac:dyDescent="0.25">
      <c r="A2534" s="333" t="str">
        <f t="shared" si="311"/>
        <v>2022-IC-L2</v>
      </c>
      <c r="B2534" s="332">
        <f t="shared" si="312"/>
        <v>44674</v>
      </c>
      <c r="C2534" s="333" t="str">
        <f t="shared" si="313"/>
        <v>Zone 4 - Horingbaai</v>
      </c>
      <c r="D2534" s="92" t="s">
        <v>851</v>
      </c>
      <c r="E2534" s="58" t="str">
        <f t="shared" si="314"/>
        <v>Maree</v>
      </c>
      <c r="F2534" s="58" t="str">
        <f t="shared" si="315"/>
        <v>Van Heerden</v>
      </c>
      <c r="G2534" s="58" t="str">
        <f t="shared" si="316"/>
        <v>Men Veteran</v>
      </c>
      <c r="H2534" s="58" t="str">
        <f t="shared" si="317"/>
        <v>Okahandja</v>
      </c>
      <c r="I2534" s="92"/>
      <c r="J2534" s="92"/>
      <c r="K2534" s="92"/>
      <c r="L2534" s="91" t="str">
        <f t="shared" si="318"/>
        <v/>
      </c>
      <c r="M2534" s="91" t="str">
        <f t="shared" si="319"/>
        <v/>
      </c>
    </row>
    <row r="2535" spans="1:13" x14ac:dyDescent="0.25">
      <c r="A2535" s="333" t="str">
        <f t="shared" si="311"/>
        <v>2022-IC-L2</v>
      </c>
      <c r="B2535" s="332">
        <f t="shared" si="312"/>
        <v>44674</v>
      </c>
      <c r="C2535" s="333" t="str">
        <f t="shared" si="313"/>
        <v>Zone 4 - Horingbaai</v>
      </c>
      <c r="D2535" s="92" t="s">
        <v>1800</v>
      </c>
      <c r="E2535" s="58" t="str">
        <f t="shared" si="314"/>
        <v>Eugene</v>
      </c>
      <c r="F2535" s="58" t="str">
        <f t="shared" si="315"/>
        <v>Rautenbach</v>
      </c>
      <c r="G2535" s="58" t="str">
        <f t="shared" si="316"/>
        <v>Men Senior</v>
      </c>
      <c r="H2535" s="58" t="str">
        <f t="shared" si="317"/>
        <v>Okahandja</v>
      </c>
      <c r="I2535" s="92"/>
      <c r="J2535" s="92"/>
      <c r="K2535" s="92"/>
      <c r="L2535" s="91" t="str">
        <f t="shared" si="318"/>
        <v/>
      </c>
      <c r="M2535" s="91" t="str">
        <f t="shared" si="319"/>
        <v/>
      </c>
    </row>
    <row r="2536" spans="1:13" x14ac:dyDescent="0.25">
      <c r="A2536" s="333" t="str">
        <f t="shared" si="311"/>
        <v>2022-IC-L2</v>
      </c>
      <c r="B2536" s="332">
        <f t="shared" si="312"/>
        <v>44674</v>
      </c>
      <c r="C2536" s="333" t="str">
        <f t="shared" si="313"/>
        <v>Zone 4 - Horingbaai</v>
      </c>
      <c r="D2536" s="92" t="s">
        <v>892</v>
      </c>
      <c r="E2536" s="58" t="str">
        <f t="shared" si="314"/>
        <v>Renate</v>
      </c>
      <c r="F2536" s="58" t="str">
        <f t="shared" si="315"/>
        <v>Gruttemeyer</v>
      </c>
      <c r="G2536" s="58" t="str">
        <f t="shared" si="316"/>
        <v>Ladies Master</v>
      </c>
      <c r="H2536" s="58" t="str">
        <f t="shared" si="317"/>
        <v>Okahandja</v>
      </c>
      <c r="I2536" s="92"/>
      <c r="J2536" s="92"/>
      <c r="K2536" s="92"/>
      <c r="L2536" s="91" t="str">
        <f t="shared" si="318"/>
        <v/>
      </c>
      <c r="M2536" s="91" t="str">
        <f t="shared" si="319"/>
        <v/>
      </c>
    </row>
    <row r="2537" spans="1:13" x14ac:dyDescent="0.25">
      <c r="A2537" s="333" t="str">
        <f t="shared" si="311"/>
        <v>2022-IC-L2</v>
      </c>
      <c r="B2537" s="332">
        <f t="shared" si="312"/>
        <v>44674</v>
      </c>
      <c r="C2537" s="333" t="str">
        <f t="shared" si="313"/>
        <v>Zone 4 - Horingbaai</v>
      </c>
      <c r="D2537" s="92" t="s">
        <v>1426</v>
      </c>
      <c r="E2537" s="58" t="str">
        <f t="shared" si="314"/>
        <v>Johan Spyker</v>
      </c>
      <c r="F2537" s="58" t="str">
        <f t="shared" si="315"/>
        <v>Kotze</v>
      </c>
      <c r="G2537" s="58" t="str">
        <f t="shared" si="316"/>
        <v>Men Senior</v>
      </c>
      <c r="H2537" s="58" t="str">
        <f t="shared" si="317"/>
        <v>Okahandja</v>
      </c>
      <c r="I2537" s="92"/>
      <c r="J2537" s="92" t="s">
        <v>1355</v>
      </c>
      <c r="K2537" s="92">
        <v>95</v>
      </c>
      <c r="L2537" s="91">
        <f t="shared" si="318"/>
        <v>3.6</v>
      </c>
      <c r="M2537" s="91">
        <f t="shared" si="319"/>
        <v>3.6</v>
      </c>
    </row>
    <row r="2538" spans="1:13" x14ac:dyDescent="0.25">
      <c r="A2538" s="333" t="str">
        <f t="shared" si="311"/>
        <v>2022-IC-L2</v>
      </c>
      <c r="B2538" s="332">
        <f t="shared" si="312"/>
        <v>44674</v>
      </c>
      <c r="C2538" s="333" t="str">
        <f t="shared" si="313"/>
        <v>Zone 4 - Horingbaai</v>
      </c>
      <c r="D2538" s="92" t="s">
        <v>1180</v>
      </c>
      <c r="E2538" s="58" t="str">
        <f t="shared" si="314"/>
        <v>Christo</v>
      </c>
      <c r="F2538" s="58" t="str">
        <f t="shared" si="315"/>
        <v>Senekal</v>
      </c>
      <c r="G2538" s="58" t="str">
        <f t="shared" si="316"/>
        <v>Men Senior</v>
      </c>
      <c r="H2538" s="58" t="str">
        <f t="shared" si="317"/>
        <v>Okahandja</v>
      </c>
      <c r="I2538" s="92"/>
      <c r="J2538" s="92"/>
      <c r="K2538" s="92"/>
      <c r="L2538" s="91" t="str">
        <f t="shared" si="318"/>
        <v/>
      </c>
      <c r="M2538" s="91" t="str">
        <f t="shared" si="319"/>
        <v/>
      </c>
    </row>
    <row r="2539" spans="1:13" x14ac:dyDescent="0.25">
      <c r="A2539" s="333" t="str">
        <f t="shared" si="311"/>
        <v>2022-IC-L2</v>
      </c>
      <c r="B2539" s="332">
        <f t="shared" si="312"/>
        <v>44674</v>
      </c>
      <c r="C2539" s="333" t="str">
        <f t="shared" si="313"/>
        <v>Zone 4 - Horingbaai</v>
      </c>
      <c r="D2539" s="92" t="s">
        <v>508</v>
      </c>
      <c r="E2539" s="58" t="str">
        <f t="shared" si="314"/>
        <v>Andre</v>
      </c>
      <c r="F2539" s="58" t="str">
        <f t="shared" si="315"/>
        <v>Coetzee</v>
      </c>
      <c r="G2539" s="58" t="str">
        <f t="shared" si="316"/>
        <v>Men Grand Masters</v>
      </c>
      <c r="H2539" s="58" t="str">
        <f t="shared" si="317"/>
        <v>Namib Park</v>
      </c>
      <c r="I2539" s="92" t="s">
        <v>2003</v>
      </c>
      <c r="J2539" s="92"/>
      <c r="K2539" s="92">
        <v>58</v>
      </c>
      <c r="L2539" s="91">
        <f t="shared" si="318"/>
        <v>2</v>
      </c>
      <c r="M2539" s="91">
        <f t="shared" si="319"/>
        <v>2</v>
      </c>
    </row>
    <row r="2540" spans="1:13" x14ac:dyDescent="0.25">
      <c r="A2540" s="333" t="str">
        <f t="shared" si="311"/>
        <v>2022-IC-L2</v>
      </c>
      <c r="B2540" s="332">
        <f t="shared" si="312"/>
        <v>44674</v>
      </c>
      <c r="C2540" s="333" t="str">
        <f t="shared" si="313"/>
        <v>Zone 4 - Horingbaai</v>
      </c>
      <c r="D2540" s="92" t="s">
        <v>508</v>
      </c>
      <c r="E2540" s="58" t="str">
        <f t="shared" si="314"/>
        <v>Andre</v>
      </c>
      <c r="F2540" s="58" t="str">
        <f t="shared" si="315"/>
        <v>Coetzee</v>
      </c>
      <c r="G2540" s="58" t="str">
        <f t="shared" si="316"/>
        <v>Men Grand Masters</v>
      </c>
      <c r="H2540" s="58" t="str">
        <f t="shared" si="317"/>
        <v>Namib Park</v>
      </c>
      <c r="I2540" s="92" t="s">
        <v>2003</v>
      </c>
      <c r="J2540" s="92"/>
      <c r="K2540" s="92">
        <v>51</v>
      </c>
      <c r="L2540" s="91">
        <f t="shared" si="318"/>
        <v>1.4</v>
      </c>
      <c r="M2540" s="91">
        <f t="shared" si="319"/>
        <v>1.4</v>
      </c>
    </row>
    <row r="2541" spans="1:13" x14ac:dyDescent="0.25">
      <c r="A2541" s="333" t="str">
        <f t="shared" si="311"/>
        <v>2022-IC-L2</v>
      </c>
      <c r="B2541" s="332">
        <f t="shared" si="312"/>
        <v>44674</v>
      </c>
      <c r="C2541" s="333" t="str">
        <f t="shared" si="313"/>
        <v>Zone 4 - Horingbaai</v>
      </c>
      <c r="D2541" s="92" t="s">
        <v>1807</v>
      </c>
      <c r="E2541" s="58" t="str">
        <f t="shared" si="314"/>
        <v>Wanda</v>
      </c>
      <c r="F2541" s="58" t="str">
        <f t="shared" si="315"/>
        <v>Enslin</v>
      </c>
      <c r="G2541" s="58" t="str">
        <f t="shared" si="316"/>
        <v>Ladies Senior</v>
      </c>
      <c r="H2541" s="58" t="str">
        <f t="shared" si="317"/>
        <v>Namib Park</v>
      </c>
      <c r="I2541" s="92" t="s">
        <v>7</v>
      </c>
      <c r="J2541" s="92"/>
      <c r="K2541" s="92">
        <v>29</v>
      </c>
      <c r="L2541" s="91">
        <f t="shared" si="318"/>
        <v>0.7</v>
      </c>
      <c r="M2541" s="91">
        <f t="shared" si="319"/>
        <v>0.7</v>
      </c>
    </row>
    <row r="2542" spans="1:13" x14ac:dyDescent="0.25">
      <c r="A2542" s="333" t="str">
        <f t="shared" si="311"/>
        <v>2022-IC-L2</v>
      </c>
      <c r="B2542" s="332">
        <f t="shared" si="312"/>
        <v>44674</v>
      </c>
      <c r="C2542" s="333" t="str">
        <f t="shared" si="313"/>
        <v>Zone 4 - Horingbaai</v>
      </c>
      <c r="D2542" s="92" t="s">
        <v>1807</v>
      </c>
      <c r="E2542" s="58" t="str">
        <f t="shared" si="314"/>
        <v>Wanda</v>
      </c>
      <c r="F2542" s="58" t="str">
        <f t="shared" si="315"/>
        <v>Enslin</v>
      </c>
      <c r="G2542" s="58" t="str">
        <f t="shared" si="316"/>
        <v>Ladies Senior</v>
      </c>
      <c r="H2542" s="58" t="str">
        <f t="shared" si="317"/>
        <v>Namib Park</v>
      </c>
      <c r="I2542" s="92" t="s">
        <v>7</v>
      </c>
      <c r="J2542" s="92"/>
      <c r="K2542" s="92">
        <v>30</v>
      </c>
      <c r="L2542" s="91">
        <f t="shared" si="318"/>
        <v>0.8</v>
      </c>
      <c r="M2542" s="91">
        <f t="shared" si="319"/>
        <v>0.8</v>
      </c>
    </row>
    <row r="2543" spans="1:13" x14ac:dyDescent="0.25">
      <c r="A2543" s="333" t="str">
        <f t="shared" si="311"/>
        <v>2022-IC-L2</v>
      </c>
      <c r="B2543" s="332">
        <f t="shared" si="312"/>
        <v>44674</v>
      </c>
      <c r="C2543" s="333" t="str">
        <f t="shared" si="313"/>
        <v>Zone 4 - Horingbaai</v>
      </c>
      <c r="D2543" s="92" t="s">
        <v>1807</v>
      </c>
      <c r="E2543" s="58" t="str">
        <f t="shared" si="314"/>
        <v>Wanda</v>
      </c>
      <c r="F2543" s="58" t="str">
        <f t="shared" si="315"/>
        <v>Enslin</v>
      </c>
      <c r="G2543" s="58" t="str">
        <f t="shared" si="316"/>
        <v>Ladies Senior</v>
      </c>
      <c r="H2543" s="58" t="str">
        <f t="shared" si="317"/>
        <v>Namib Park</v>
      </c>
      <c r="I2543" s="92" t="s">
        <v>7</v>
      </c>
      <c r="J2543" s="92"/>
      <c r="K2543" s="92">
        <v>28</v>
      </c>
      <c r="L2543" s="91">
        <f t="shared" si="318"/>
        <v>0.6</v>
      </c>
      <c r="M2543" s="91">
        <f t="shared" si="319"/>
        <v>0.6</v>
      </c>
    </row>
    <row r="2544" spans="1:13" x14ac:dyDescent="0.25">
      <c r="A2544" s="333" t="str">
        <f t="shared" si="311"/>
        <v>2022-IC-L2</v>
      </c>
      <c r="B2544" s="332">
        <f t="shared" si="312"/>
        <v>44674</v>
      </c>
      <c r="C2544" s="333" t="str">
        <f t="shared" si="313"/>
        <v>Zone 4 - Horingbaai</v>
      </c>
      <c r="D2544" s="92" t="s">
        <v>1806</v>
      </c>
      <c r="E2544" s="58" t="str">
        <f t="shared" si="314"/>
        <v>Ryno</v>
      </c>
      <c r="F2544" s="58" t="str">
        <f t="shared" si="315"/>
        <v>Enslin</v>
      </c>
      <c r="G2544" s="58" t="str">
        <f t="shared" si="316"/>
        <v>Men Senior</v>
      </c>
      <c r="H2544" s="58" t="str">
        <f t="shared" si="317"/>
        <v>Namib Park</v>
      </c>
      <c r="I2544" s="92" t="s">
        <v>7</v>
      </c>
      <c r="J2544" s="92"/>
      <c r="K2544" s="92">
        <v>28</v>
      </c>
      <c r="L2544" s="91">
        <f t="shared" si="318"/>
        <v>0.6</v>
      </c>
      <c r="M2544" s="91">
        <f t="shared" si="319"/>
        <v>0.6</v>
      </c>
    </row>
    <row r="2545" spans="1:13" x14ac:dyDescent="0.25">
      <c r="A2545" s="333" t="str">
        <f t="shared" si="311"/>
        <v>2022-IC-L2</v>
      </c>
      <c r="B2545" s="332">
        <f t="shared" si="312"/>
        <v>44674</v>
      </c>
      <c r="C2545" s="333" t="str">
        <f t="shared" si="313"/>
        <v>Zone 4 - Horingbaai</v>
      </c>
      <c r="D2545" s="92" t="s">
        <v>1806</v>
      </c>
      <c r="E2545" s="58" t="str">
        <f t="shared" si="314"/>
        <v>Ryno</v>
      </c>
      <c r="F2545" s="58" t="str">
        <f t="shared" si="315"/>
        <v>Enslin</v>
      </c>
      <c r="G2545" s="58" t="str">
        <f t="shared" si="316"/>
        <v>Men Senior</v>
      </c>
      <c r="H2545" s="58" t="str">
        <f t="shared" si="317"/>
        <v>Namib Park</v>
      </c>
      <c r="I2545" s="92" t="s">
        <v>7</v>
      </c>
      <c r="J2545" s="92"/>
      <c r="K2545" s="92">
        <v>26</v>
      </c>
      <c r="L2545" s="91">
        <f t="shared" si="318"/>
        <v>0.5</v>
      </c>
      <c r="M2545" s="91">
        <f t="shared" si="319"/>
        <v>0.5</v>
      </c>
    </row>
    <row r="2546" spans="1:13" x14ac:dyDescent="0.25">
      <c r="A2546" s="333" t="str">
        <f t="shared" si="311"/>
        <v>2022-IC-L2</v>
      </c>
      <c r="B2546" s="332">
        <f t="shared" si="312"/>
        <v>44674</v>
      </c>
      <c r="C2546" s="333" t="str">
        <f t="shared" si="313"/>
        <v>Zone 4 - Horingbaai</v>
      </c>
      <c r="D2546" s="92" t="s">
        <v>1806</v>
      </c>
      <c r="E2546" s="58" t="str">
        <f t="shared" si="314"/>
        <v>Ryno</v>
      </c>
      <c r="F2546" s="58" t="str">
        <f t="shared" si="315"/>
        <v>Enslin</v>
      </c>
      <c r="G2546" s="58" t="str">
        <f t="shared" si="316"/>
        <v>Men Senior</v>
      </c>
      <c r="H2546" s="58" t="str">
        <f t="shared" si="317"/>
        <v>Namib Park</v>
      </c>
      <c r="I2546" s="92" t="s">
        <v>9</v>
      </c>
      <c r="J2546" s="92"/>
      <c r="K2546" s="92">
        <v>40</v>
      </c>
      <c r="L2546" s="91">
        <f t="shared" si="318"/>
        <v>1.2</v>
      </c>
      <c r="M2546" s="91">
        <f t="shared" si="319"/>
        <v>1.2</v>
      </c>
    </row>
    <row r="2547" spans="1:13" x14ac:dyDescent="0.25">
      <c r="A2547" s="333" t="str">
        <f t="shared" si="311"/>
        <v>2022-IC-L2</v>
      </c>
      <c r="B2547" s="332">
        <f t="shared" si="312"/>
        <v>44674</v>
      </c>
      <c r="C2547" s="333" t="str">
        <f t="shared" si="313"/>
        <v>Zone 4 - Horingbaai</v>
      </c>
      <c r="D2547" s="92" t="s">
        <v>1697</v>
      </c>
      <c r="E2547" s="58" t="str">
        <f t="shared" si="314"/>
        <v>Johan</v>
      </c>
      <c r="F2547" s="58" t="str">
        <f t="shared" si="315"/>
        <v>Van Niekerk</v>
      </c>
      <c r="G2547" s="58" t="str">
        <f t="shared" si="316"/>
        <v>Men Senior</v>
      </c>
      <c r="H2547" s="58" t="str">
        <f t="shared" si="317"/>
        <v>Namib Park</v>
      </c>
      <c r="I2547" s="92"/>
      <c r="J2547" s="92" t="s">
        <v>8</v>
      </c>
      <c r="K2547" s="92">
        <v>77</v>
      </c>
      <c r="L2547" s="91">
        <f t="shared" si="318"/>
        <v>3.6</v>
      </c>
      <c r="M2547" s="91">
        <f t="shared" si="319"/>
        <v>3.6</v>
      </c>
    </row>
    <row r="2548" spans="1:13" x14ac:dyDescent="0.25">
      <c r="A2548" s="333" t="str">
        <f t="shared" si="311"/>
        <v>2022-IC-L2</v>
      </c>
      <c r="B2548" s="332">
        <f t="shared" si="312"/>
        <v>44674</v>
      </c>
      <c r="C2548" s="333" t="str">
        <f t="shared" si="313"/>
        <v>Zone 4 - Horingbaai</v>
      </c>
      <c r="D2548" s="92" t="s">
        <v>1697</v>
      </c>
      <c r="E2548" s="58" t="str">
        <f t="shared" si="314"/>
        <v>Johan</v>
      </c>
      <c r="F2548" s="58" t="str">
        <f t="shared" si="315"/>
        <v>Van Niekerk</v>
      </c>
      <c r="G2548" s="58" t="str">
        <f t="shared" si="316"/>
        <v>Men Senior</v>
      </c>
      <c r="H2548" s="58" t="str">
        <f t="shared" si="317"/>
        <v>Namib Park</v>
      </c>
      <c r="I2548" s="92" t="s">
        <v>9</v>
      </c>
      <c r="J2548" s="92"/>
      <c r="K2548" s="92">
        <v>31</v>
      </c>
      <c r="L2548" s="91">
        <f t="shared" si="318"/>
        <v>0.5</v>
      </c>
      <c r="M2548" s="91">
        <f t="shared" si="319"/>
        <v>0.5</v>
      </c>
    </row>
    <row r="2549" spans="1:13" x14ac:dyDescent="0.25">
      <c r="A2549" s="333" t="str">
        <f t="shared" si="311"/>
        <v>2022-IC-L2</v>
      </c>
      <c r="B2549" s="332">
        <f t="shared" si="312"/>
        <v>44674</v>
      </c>
      <c r="C2549" s="333" t="str">
        <f t="shared" si="313"/>
        <v>Zone 4 - Horingbaai</v>
      </c>
      <c r="D2549" s="92" t="s">
        <v>662</v>
      </c>
      <c r="E2549" s="58" t="str">
        <f t="shared" si="314"/>
        <v>Coennie</v>
      </c>
      <c r="F2549" s="58" t="str">
        <f t="shared" si="315"/>
        <v>Steyn</v>
      </c>
      <c r="G2549" s="58" t="str">
        <f t="shared" si="316"/>
        <v>Men Grand Masters</v>
      </c>
      <c r="H2549" s="58" t="str">
        <f t="shared" si="317"/>
        <v>Namib Park</v>
      </c>
      <c r="I2549" s="92" t="s">
        <v>7</v>
      </c>
      <c r="J2549" s="92"/>
      <c r="K2549" s="92">
        <v>31</v>
      </c>
      <c r="L2549" s="91">
        <f t="shared" si="318"/>
        <v>0.9</v>
      </c>
      <c r="M2549" s="91">
        <f t="shared" si="319"/>
        <v>0.9</v>
      </c>
    </row>
    <row r="2550" spans="1:13" x14ac:dyDescent="0.25">
      <c r="A2550" s="333" t="str">
        <f t="shared" si="311"/>
        <v>2022-IC-L2</v>
      </c>
      <c r="B2550" s="332">
        <f t="shared" si="312"/>
        <v>44674</v>
      </c>
      <c r="C2550" s="333" t="str">
        <f t="shared" si="313"/>
        <v>Zone 4 - Horingbaai</v>
      </c>
      <c r="D2550" s="92" t="s">
        <v>1065</v>
      </c>
      <c r="E2550" s="58" t="str">
        <f t="shared" si="314"/>
        <v>Andre</v>
      </c>
      <c r="F2550" s="58" t="str">
        <f t="shared" si="315"/>
        <v>Vermaak</v>
      </c>
      <c r="G2550" s="58" t="str">
        <f t="shared" si="316"/>
        <v>Men Senior</v>
      </c>
      <c r="H2550" s="58" t="str">
        <f t="shared" si="317"/>
        <v>Namib Park</v>
      </c>
      <c r="I2550" s="92"/>
      <c r="J2550" s="92"/>
      <c r="K2550" s="92"/>
      <c r="L2550" s="91" t="str">
        <f t="shared" si="318"/>
        <v/>
      </c>
      <c r="M2550" s="91" t="str">
        <f t="shared" si="319"/>
        <v/>
      </c>
    </row>
    <row r="2551" spans="1:13" x14ac:dyDescent="0.25">
      <c r="A2551" s="333" t="str">
        <f t="shared" si="311"/>
        <v>2022-IC-L2</v>
      </c>
      <c r="B2551" s="332">
        <f t="shared" si="312"/>
        <v>44674</v>
      </c>
      <c r="C2551" s="333" t="str">
        <f t="shared" si="313"/>
        <v>Zone 4 - Horingbaai</v>
      </c>
      <c r="D2551" s="92" t="s">
        <v>618</v>
      </c>
      <c r="E2551" s="58" t="str">
        <f t="shared" si="314"/>
        <v>Olaf</v>
      </c>
      <c r="F2551" s="58" t="str">
        <f t="shared" si="315"/>
        <v>Coetzee</v>
      </c>
      <c r="G2551" s="58" t="str">
        <f t="shared" si="316"/>
        <v>Men Senior</v>
      </c>
      <c r="H2551" s="58" t="str">
        <f t="shared" si="317"/>
        <v>Namib Park</v>
      </c>
      <c r="I2551" s="92"/>
      <c r="J2551" s="92"/>
      <c r="K2551" s="92"/>
      <c r="L2551" s="91" t="str">
        <f t="shared" si="318"/>
        <v/>
      </c>
      <c r="M2551" s="91" t="str">
        <f t="shared" si="319"/>
        <v/>
      </c>
    </row>
    <row r="2552" spans="1:13" x14ac:dyDescent="0.25">
      <c r="A2552" s="333" t="str">
        <f t="shared" si="311"/>
        <v>2022-IC-L2</v>
      </c>
      <c r="B2552" s="332">
        <f t="shared" si="312"/>
        <v>44674</v>
      </c>
      <c r="C2552" s="333" t="str">
        <f t="shared" si="313"/>
        <v>Zone 4 - Horingbaai</v>
      </c>
      <c r="D2552" s="92" t="s">
        <v>700</v>
      </c>
      <c r="E2552" s="58" t="str">
        <f t="shared" si="314"/>
        <v>Abriana</v>
      </c>
      <c r="F2552" s="58" t="str">
        <f t="shared" si="315"/>
        <v>Koberzig</v>
      </c>
      <c r="G2552" s="58" t="str">
        <f t="shared" si="316"/>
        <v>Ladies Senior</v>
      </c>
      <c r="H2552" s="58" t="str">
        <f t="shared" si="317"/>
        <v>Namib Park</v>
      </c>
      <c r="I2552" s="92"/>
      <c r="J2552" s="92"/>
      <c r="K2552" s="92"/>
      <c r="L2552" s="91" t="str">
        <f t="shared" si="318"/>
        <v/>
      </c>
      <c r="M2552" s="91" t="str">
        <f t="shared" si="319"/>
        <v/>
      </c>
    </row>
    <row r="2553" spans="1:13" x14ac:dyDescent="0.25">
      <c r="A2553" s="333" t="str">
        <f t="shared" si="311"/>
        <v>2022-IC-L2</v>
      </c>
      <c r="B2553" s="332">
        <f t="shared" si="312"/>
        <v>44674</v>
      </c>
      <c r="C2553" s="333" t="str">
        <f t="shared" si="313"/>
        <v>Zone 4 - Horingbaai</v>
      </c>
      <c r="D2553" s="92" t="s">
        <v>607</v>
      </c>
      <c r="E2553" s="58" t="str">
        <f t="shared" si="314"/>
        <v>Lance</v>
      </c>
      <c r="F2553" s="58" t="str">
        <f t="shared" si="315"/>
        <v>Mills</v>
      </c>
      <c r="G2553" s="58" t="str">
        <f t="shared" si="316"/>
        <v>Men Master</v>
      </c>
      <c r="H2553" s="58" t="str">
        <f t="shared" si="317"/>
        <v>Namib Park</v>
      </c>
      <c r="I2553" s="92"/>
      <c r="J2553" s="92"/>
      <c r="K2553" s="92"/>
      <c r="L2553" s="91" t="str">
        <f t="shared" si="318"/>
        <v/>
      </c>
      <c r="M2553" s="91" t="str">
        <f t="shared" si="319"/>
        <v/>
      </c>
    </row>
    <row r="2554" spans="1:13" ht="14.25" thickBot="1" x14ac:dyDescent="0.3">
      <c r="A2554" s="344" t="str">
        <f t="shared" si="311"/>
        <v>2022-IC-L2</v>
      </c>
      <c r="B2554" s="345">
        <f t="shared" si="312"/>
        <v>44674</v>
      </c>
      <c r="C2554" s="344" t="str">
        <f t="shared" si="313"/>
        <v>Zone 4 - Horingbaai</v>
      </c>
      <c r="D2554" s="337" t="s">
        <v>584</v>
      </c>
      <c r="E2554" s="338" t="str">
        <f t="shared" si="314"/>
        <v>Sarah-Ann</v>
      </c>
      <c r="F2554" s="338" t="str">
        <f t="shared" si="315"/>
        <v>Mills</v>
      </c>
      <c r="G2554" s="338" t="str">
        <f t="shared" si="316"/>
        <v>Ladies Master</v>
      </c>
      <c r="H2554" s="338" t="str">
        <f t="shared" si="317"/>
        <v>Namib Park</v>
      </c>
      <c r="I2554" s="337"/>
      <c r="J2554" s="337"/>
      <c r="K2554" s="337"/>
      <c r="L2554" s="339" t="str">
        <f t="shared" si="318"/>
        <v/>
      </c>
      <c r="M2554" s="339" t="str">
        <f t="shared" si="319"/>
        <v/>
      </c>
    </row>
    <row r="2555" spans="1:13" x14ac:dyDescent="0.25">
      <c r="A2555" s="333" t="str">
        <f t="shared" si="311"/>
        <v/>
      </c>
      <c r="B2555" s="334" t="str">
        <f t="shared" si="312"/>
        <v/>
      </c>
      <c r="C2555" s="333" t="str">
        <f t="shared" si="313"/>
        <v/>
      </c>
      <c r="D2555" s="90"/>
      <c r="E2555" s="58" t="str">
        <f t="shared" si="314"/>
        <v/>
      </c>
      <c r="F2555" s="58" t="str">
        <f t="shared" si="315"/>
        <v/>
      </c>
      <c r="G2555" s="58" t="str">
        <f t="shared" si="316"/>
        <v/>
      </c>
      <c r="H2555" s="58" t="str">
        <f t="shared" si="317"/>
        <v/>
      </c>
      <c r="I2555" s="90"/>
      <c r="J2555" s="90"/>
      <c r="K2555" s="90"/>
      <c r="L2555" s="91" t="str">
        <f t="shared" si="318"/>
        <v/>
      </c>
      <c r="M2555" s="91" t="str">
        <f t="shared" si="319"/>
        <v/>
      </c>
    </row>
    <row r="2556" spans="1:13" x14ac:dyDescent="0.25">
      <c r="A2556" s="333" t="str">
        <f t="shared" si="311"/>
        <v/>
      </c>
      <c r="B2556" s="332" t="str">
        <f t="shared" si="312"/>
        <v/>
      </c>
      <c r="C2556" s="333" t="str">
        <f t="shared" si="313"/>
        <v/>
      </c>
      <c r="D2556" s="92"/>
      <c r="E2556" s="58" t="str">
        <f t="shared" si="314"/>
        <v/>
      </c>
      <c r="F2556" s="58" t="str">
        <f t="shared" si="315"/>
        <v/>
      </c>
      <c r="G2556" s="58" t="str">
        <f t="shared" si="316"/>
        <v/>
      </c>
      <c r="H2556" s="58" t="str">
        <f t="shared" si="317"/>
        <v/>
      </c>
      <c r="I2556" s="92"/>
      <c r="J2556" s="92"/>
      <c r="K2556" s="92"/>
      <c r="L2556" s="91" t="str">
        <f t="shared" si="318"/>
        <v/>
      </c>
      <c r="M2556" s="91" t="str">
        <f t="shared" si="319"/>
        <v/>
      </c>
    </row>
    <row r="2557" spans="1:13" x14ac:dyDescent="0.25">
      <c r="A2557" s="333" t="str">
        <f t="shared" si="311"/>
        <v/>
      </c>
      <c r="B2557" s="332" t="str">
        <f t="shared" si="312"/>
        <v/>
      </c>
      <c r="C2557" s="333" t="str">
        <f t="shared" si="313"/>
        <v/>
      </c>
      <c r="D2557" s="92"/>
      <c r="E2557" s="58" t="str">
        <f t="shared" si="314"/>
        <v/>
      </c>
      <c r="F2557" s="58" t="str">
        <f t="shared" si="315"/>
        <v/>
      </c>
      <c r="G2557" s="58" t="str">
        <f t="shared" si="316"/>
        <v/>
      </c>
      <c r="H2557" s="58" t="str">
        <f t="shared" si="317"/>
        <v/>
      </c>
      <c r="I2557" s="92"/>
      <c r="J2557" s="92"/>
      <c r="K2557" s="92"/>
      <c r="L2557" s="91" t="str">
        <f t="shared" si="318"/>
        <v/>
      </c>
      <c r="M2557" s="91" t="str">
        <f t="shared" si="319"/>
        <v/>
      </c>
    </row>
    <row r="2558" spans="1:13" x14ac:dyDescent="0.25">
      <c r="A2558" s="333" t="str">
        <f t="shared" si="311"/>
        <v/>
      </c>
      <c r="B2558" s="332" t="str">
        <f t="shared" si="312"/>
        <v/>
      </c>
      <c r="C2558" s="333" t="str">
        <f t="shared" si="313"/>
        <v/>
      </c>
      <c r="D2558" s="92"/>
      <c r="E2558" s="58" t="str">
        <f t="shared" si="314"/>
        <v/>
      </c>
      <c r="F2558" s="58" t="str">
        <f t="shared" si="315"/>
        <v/>
      </c>
      <c r="G2558" s="58" t="str">
        <f t="shared" si="316"/>
        <v/>
      </c>
      <c r="H2558" s="58" t="str">
        <f t="shared" si="317"/>
        <v/>
      </c>
      <c r="I2558" s="92"/>
      <c r="J2558" s="92"/>
      <c r="K2558" s="92"/>
      <c r="L2558" s="91" t="str">
        <f t="shared" si="318"/>
        <v/>
      </c>
      <c r="M2558" s="91" t="str">
        <f t="shared" si="319"/>
        <v/>
      </c>
    </row>
    <row r="2559" spans="1:13" x14ac:dyDescent="0.25">
      <c r="A2559" s="333" t="str">
        <f t="shared" si="311"/>
        <v/>
      </c>
      <c r="B2559" s="332" t="str">
        <f t="shared" si="312"/>
        <v/>
      </c>
      <c r="C2559" s="333" t="str">
        <f t="shared" si="313"/>
        <v/>
      </c>
      <c r="D2559" s="92"/>
      <c r="E2559" s="58" t="str">
        <f t="shared" si="314"/>
        <v/>
      </c>
      <c r="F2559" s="58" t="str">
        <f t="shared" si="315"/>
        <v/>
      </c>
      <c r="G2559" s="58" t="str">
        <f t="shared" si="316"/>
        <v/>
      </c>
      <c r="H2559" s="58" t="str">
        <f t="shared" si="317"/>
        <v/>
      </c>
      <c r="I2559" s="92"/>
      <c r="J2559" s="92"/>
      <c r="K2559" s="92"/>
      <c r="L2559" s="91" t="str">
        <f t="shared" si="318"/>
        <v/>
      </c>
      <c r="M2559" s="91" t="str">
        <f t="shared" si="319"/>
        <v/>
      </c>
    </row>
    <row r="2560" spans="1:13" x14ac:dyDescent="0.25">
      <c r="A2560" s="333" t="str">
        <f t="shared" si="311"/>
        <v/>
      </c>
      <c r="B2560" s="332" t="str">
        <f t="shared" si="312"/>
        <v/>
      </c>
      <c r="C2560" s="333" t="str">
        <f t="shared" si="313"/>
        <v/>
      </c>
      <c r="D2560" s="92"/>
      <c r="E2560" s="58" t="str">
        <f t="shared" si="314"/>
        <v/>
      </c>
      <c r="F2560" s="58" t="str">
        <f t="shared" si="315"/>
        <v/>
      </c>
      <c r="G2560" s="58" t="str">
        <f t="shared" si="316"/>
        <v/>
      </c>
      <c r="H2560" s="58" t="str">
        <f t="shared" si="317"/>
        <v/>
      </c>
      <c r="I2560" s="92"/>
      <c r="J2560" s="92"/>
      <c r="K2560" s="92"/>
      <c r="L2560" s="91" t="str">
        <f t="shared" si="318"/>
        <v/>
      </c>
      <c r="M2560" s="91" t="str">
        <f t="shared" si="319"/>
        <v/>
      </c>
    </row>
    <row r="2561" spans="1:13" x14ac:dyDescent="0.25">
      <c r="A2561" s="333" t="str">
        <f t="shared" si="311"/>
        <v/>
      </c>
      <c r="B2561" s="332" t="str">
        <f t="shared" si="312"/>
        <v/>
      </c>
      <c r="C2561" s="333" t="str">
        <f t="shared" si="313"/>
        <v/>
      </c>
      <c r="D2561" s="92"/>
      <c r="E2561" s="58" t="str">
        <f t="shared" si="314"/>
        <v/>
      </c>
      <c r="F2561" s="58" t="str">
        <f t="shared" si="315"/>
        <v/>
      </c>
      <c r="G2561" s="58" t="str">
        <f t="shared" si="316"/>
        <v/>
      </c>
      <c r="H2561" s="58" t="str">
        <f t="shared" si="317"/>
        <v/>
      </c>
      <c r="I2561" s="92"/>
      <c r="J2561" s="92"/>
      <c r="K2561" s="92"/>
      <c r="L2561" s="91" t="str">
        <f t="shared" si="318"/>
        <v/>
      </c>
      <c r="M2561" s="91" t="str">
        <f t="shared" si="319"/>
        <v/>
      </c>
    </row>
    <row r="2562" spans="1:13" x14ac:dyDescent="0.25">
      <c r="A2562" s="333" t="str">
        <f t="shared" si="311"/>
        <v/>
      </c>
      <c r="B2562" s="332" t="str">
        <f t="shared" si="312"/>
        <v/>
      </c>
      <c r="C2562" s="333" t="str">
        <f t="shared" si="313"/>
        <v/>
      </c>
      <c r="D2562" s="92"/>
      <c r="E2562" s="58" t="str">
        <f t="shared" si="314"/>
        <v/>
      </c>
      <c r="F2562" s="58" t="str">
        <f t="shared" si="315"/>
        <v/>
      </c>
      <c r="G2562" s="58" t="str">
        <f t="shared" si="316"/>
        <v/>
      </c>
      <c r="H2562" s="58" t="str">
        <f t="shared" si="317"/>
        <v/>
      </c>
      <c r="I2562" s="92"/>
      <c r="J2562" s="92"/>
      <c r="K2562" s="92"/>
      <c r="L2562" s="91" t="str">
        <f t="shared" si="318"/>
        <v/>
      </c>
      <c r="M2562" s="91" t="str">
        <f t="shared" si="319"/>
        <v/>
      </c>
    </row>
    <row r="2563" spans="1:13" x14ac:dyDescent="0.25">
      <c r="A2563" s="333" t="str">
        <f t="shared" si="311"/>
        <v/>
      </c>
      <c r="B2563" s="332" t="str">
        <f t="shared" si="312"/>
        <v/>
      </c>
      <c r="C2563" s="333" t="str">
        <f t="shared" si="313"/>
        <v/>
      </c>
      <c r="D2563" s="92"/>
      <c r="E2563" s="58" t="str">
        <f t="shared" si="314"/>
        <v/>
      </c>
      <c r="F2563" s="58" t="str">
        <f t="shared" si="315"/>
        <v/>
      </c>
      <c r="G2563" s="58" t="str">
        <f t="shared" si="316"/>
        <v/>
      </c>
      <c r="H2563" s="58" t="str">
        <f t="shared" si="317"/>
        <v/>
      </c>
      <c r="I2563" s="92"/>
      <c r="J2563" s="92"/>
      <c r="K2563" s="92"/>
      <c r="L2563" s="91" t="str">
        <f t="shared" si="318"/>
        <v/>
      </c>
      <c r="M2563" s="91" t="str">
        <f t="shared" si="319"/>
        <v/>
      </c>
    </row>
    <row r="2564" spans="1:13" x14ac:dyDescent="0.25">
      <c r="A2564" s="333" t="str">
        <f t="shared" si="311"/>
        <v/>
      </c>
      <c r="B2564" s="332" t="str">
        <f t="shared" si="312"/>
        <v/>
      </c>
      <c r="C2564" s="333" t="str">
        <f t="shared" si="313"/>
        <v/>
      </c>
      <c r="D2564" s="92"/>
      <c r="E2564" s="58" t="str">
        <f t="shared" si="314"/>
        <v/>
      </c>
      <c r="F2564" s="58" t="str">
        <f t="shared" si="315"/>
        <v/>
      </c>
      <c r="G2564" s="58" t="str">
        <f t="shared" si="316"/>
        <v/>
      </c>
      <c r="H2564" s="58" t="str">
        <f t="shared" si="317"/>
        <v/>
      </c>
      <c r="I2564" s="92"/>
      <c r="J2564" s="92"/>
      <c r="K2564" s="92"/>
      <c r="L2564" s="91" t="str">
        <f t="shared" si="318"/>
        <v/>
      </c>
      <c r="M2564" s="91" t="str">
        <f t="shared" si="319"/>
        <v/>
      </c>
    </row>
    <row r="2565" spans="1:13" x14ac:dyDescent="0.25">
      <c r="A2565" s="333" t="str">
        <f t="shared" ref="A2565:A2628" si="320">IF(D2565="","",A2564)</f>
        <v/>
      </c>
      <c r="B2565" s="332" t="str">
        <f t="shared" ref="B2565:B2628" si="321">IF(D2565="","",B2564)</f>
        <v/>
      </c>
      <c r="C2565" s="333" t="str">
        <f t="shared" ref="C2565:C2628" si="322">IF(D2565="","",C2564)</f>
        <v/>
      </c>
      <c r="D2565" s="92"/>
      <c r="E2565" s="58" t="str">
        <f t="shared" ref="E2565:E2628" si="323">IF(D2565="","",VLOOKUP(D2565,Master,3,FALSE))</f>
        <v/>
      </c>
      <c r="F2565" s="58" t="str">
        <f t="shared" ref="F2565:F2628" si="324">IF(D2565="","",VLOOKUP(D2565,Master,4,FALSE))</f>
        <v/>
      </c>
      <c r="G2565" s="58" t="str">
        <f t="shared" ref="G2565:G2628" si="325">IF(D2565="","",VLOOKUP(D2565,Master,5,FALSE))</f>
        <v/>
      </c>
      <c r="H2565" s="58" t="str">
        <f t="shared" ref="H2565:H2628" si="326">IF(D2565="","",VLOOKUP(D2565,Master,2,FALSE))</f>
        <v/>
      </c>
      <c r="I2565" s="92"/>
      <c r="J2565" s="92"/>
      <c r="K2565" s="92"/>
      <c r="L2565" s="91" t="str">
        <f t="shared" ref="L2565:L2628" si="327">IF(K2565="","",IF(I2565="",ROUND(HLOOKUP(J2565,kgList,K2565,FALSE),1),ROUND(HLOOKUP(I2565,kgList,K2565,FALSE),1)))</f>
        <v/>
      </c>
      <c r="M2565" s="91" t="str">
        <f t="shared" ref="M2565:M2628" si="328">IF(L2565="","",IF(COUNTA(I2565:J2565)&gt;1,"Edible or Inedible",IF(COUNTA(I2565)=1,L2565*1,IF(COUNTA(J2565)=1,L2565*1,"ERROR"))))</f>
        <v/>
      </c>
    </row>
    <row r="2566" spans="1:13" x14ac:dyDescent="0.25">
      <c r="A2566" s="333" t="str">
        <f t="shared" si="320"/>
        <v/>
      </c>
      <c r="B2566" s="332" t="str">
        <f t="shared" si="321"/>
        <v/>
      </c>
      <c r="C2566" s="333" t="str">
        <f t="shared" si="322"/>
        <v/>
      </c>
      <c r="D2566" s="92"/>
      <c r="E2566" s="58" t="str">
        <f t="shared" si="323"/>
        <v/>
      </c>
      <c r="F2566" s="58" t="str">
        <f t="shared" si="324"/>
        <v/>
      </c>
      <c r="G2566" s="58" t="str">
        <f t="shared" si="325"/>
        <v/>
      </c>
      <c r="H2566" s="58" t="str">
        <f t="shared" si="326"/>
        <v/>
      </c>
      <c r="I2566" s="92"/>
      <c r="J2566" s="92"/>
      <c r="K2566" s="92"/>
      <c r="L2566" s="91" t="str">
        <f t="shared" si="327"/>
        <v/>
      </c>
      <c r="M2566" s="91" t="str">
        <f t="shared" si="328"/>
        <v/>
      </c>
    </row>
    <row r="2567" spans="1:13" x14ac:dyDescent="0.25">
      <c r="A2567" s="333" t="str">
        <f t="shared" si="320"/>
        <v/>
      </c>
      <c r="B2567" s="332" t="str">
        <f t="shared" si="321"/>
        <v/>
      </c>
      <c r="C2567" s="333" t="str">
        <f t="shared" si="322"/>
        <v/>
      </c>
      <c r="D2567" s="92"/>
      <c r="E2567" s="58" t="str">
        <f t="shared" si="323"/>
        <v/>
      </c>
      <c r="F2567" s="58" t="str">
        <f t="shared" si="324"/>
        <v/>
      </c>
      <c r="G2567" s="58" t="str">
        <f t="shared" si="325"/>
        <v/>
      </c>
      <c r="H2567" s="58" t="str">
        <f t="shared" si="326"/>
        <v/>
      </c>
      <c r="I2567" s="92"/>
      <c r="J2567" s="92"/>
      <c r="K2567" s="92"/>
      <c r="L2567" s="91" t="str">
        <f t="shared" si="327"/>
        <v/>
      </c>
      <c r="M2567" s="91" t="str">
        <f t="shared" si="328"/>
        <v/>
      </c>
    </row>
    <row r="2568" spans="1:13" x14ac:dyDescent="0.25">
      <c r="A2568" s="333" t="str">
        <f t="shared" si="320"/>
        <v/>
      </c>
      <c r="B2568" s="332" t="str">
        <f t="shared" si="321"/>
        <v/>
      </c>
      <c r="C2568" s="333" t="str">
        <f t="shared" si="322"/>
        <v/>
      </c>
      <c r="D2568" s="92"/>
      <c r="E2568" s="58" t="str">
        <f t="shared" si="323"/>
        <v/>
      </c>
      <c r="F2568" s="58" t="str">
        <f t="shared" si="324"/>
        <v/>
      </c>
      <c r="G2568" s="58" t="str">
        <f t="shared" si="325"/>
        <v/>
      </c>
      <c r="H2568" s="58" t="str">
        <f t="shared" si="326"/>
        <v/>
      </c>
      <c r="I2568" s="92"/>
      <c r="J2568" s="92"/>
      <c r="K2568" s="92"/>
      <c r="L2568" s="91" t="str">
        <f t="shared" si="327"/>
        <v/>
      </c>
      <c r="M2568" s="91" t="str">
        <f t="shared" si="328"/>
        <v/>
      </c>
    </row>
    <row r="2569" spans="1:13" x14ac:dyDescent="0.25">
      <c r="A2569" s="333" t="str">
        <f t="shared" si="320"/>
        <v/>
      </c>
      <c r="B2569" s="332" t="str">
        <f t="shared" si="321"/>
        <v/>
      </c>
      <c r="C2569" s="333" t="str">
        <f t="shared" si="322"/>
        <v/>
      </c>
      <c r="D2569" s="92"/>
      <c r="E2569" s="58" t="str">
        <f t="shared" si="323"/>
        <v/>
      </c>
      <c r="F2569" s="58" t="str">
        <f t="shared" si="324"/>
        <v/>
      </c>
      <c r="G2569" s="58" t="str">
        <f t="shared" si="325"/>
        <v/>
      </c>
      <c r="H2569" s="58" t="str">
        <f t="shared" si="326"/>
        <v/>
      </c>
      <c r="I2569" s="92"/>
      <c r="J2569" s="92"/>
      <c r="K2569" s="92"/>
      <c r="L2569" s="91" t="str">
        <f t="shared" si="327"/>
        <v/>
      </c>
      <c r="M2569" s="91" t="str">
        <f t="shared" si="328"/>
        <v/>
      </c>
    </row>
    <row r="2570" spans="1:13" x14ac:dyDescent="0.25">
      <c r="A2570" s="333" t="str">
        <f t="shared" si="320"/>
        <v/>
      </c>
      <c r="B2570" s="332" t="str">
        <f t="shared" si="321"/>
        <v/>
      </c>
      <c r="C2570" s="333" t="str">
        <f t="shared" si="322"/>
        <v/>
      </c>
      <c r="D2570" s="92"/>
      <c r="E2570" s="58" t="str">
        <f t="shared" si="323"/>
        <v/>
      </c>
      <c r="F2570" s="58" t="str">
        <f t="shared" si="324"/>
        <v/>
      </c>
      <c r="G2570" s="58" t="str">
        <f t="shared" si="325"/>
        <v/>
      </c>
      <c r="H2570" s="58" t="str">
        <f t="shared" si="326"/>
        <v/>
      </c>
      <c r="I2570" s="92"/>
      <c r="J2570" s="92"/>
      <c r="K2570" s="92"/>
      <c r="L2570" s="91" t="str">
        <f t="shared" si="327"/>
        <v/>
      </c>
      <c r="M2570" s="91" t="str">
        <f t="shared" si="328"/>
        <v/>
      </c>
    </row>
    <row r="2571" spans="1:13" x14ac:dyDescent="0.25">
      <c r="A2571" s="333" t="str">
        <f t="shared" si="320"/>
        <v/>
      </c>
      <c r="B2571" s="332" t="str">
        <f t="shared" si="321"/>
        <v/>
      </c>
      <c r="C2571" s="333" t="str">
        <f t="shared" si="322"/>
        <v/>
      </c>
      <c r="D2571" s="92"/>
      <c r="E2571" s="58" t="str">
        <f t="shared" si="323"/>
        <v/>
      </c>
      <c r="F2571" s="58" t="str">
        <f t="shared" si="324"/>
        <v/>
      </c>
      <c r="G2571" s="58" t="str">
        <f t="shared" si="325"/>
        <v/>
      </c>
      <c r="H2571" s="58" t="str">
        <f t="shared" si="326"/>
        <v/>
      </c>
      <c r="I2571" s="92"/>
      <c r="J2571" s="92"/>
      <c r="K2571" s="92"/>
      <c r="L2571" s="91" t="str">
        <f t="shared" si="327"/>
        <v/>
      </c>
      <c r="M2571" s="91" t="str">
        <f t="shared" si="328"/>
        <v/>
      </c>
    </row>
    <row r="2572" spans="1:13" x14ac:dyDescent="0.25">
      <c r="A2572" s="333" t="str">
        <f t="shared" si="320"/>
        <v/>
      </c>
      <c r="B2572" s="332" t="str">
        <f t="shared" si="321"/>
        <v/>
      </c>
      <c r="C2572" s="333" t="str">
        <f t="shared" si="322"/>
        <v/>
      </c>
      <c r="D2572" s="92"/>
      <c r="E2572" s="58" t="str">
        <f t="shared" si="323"/>
        <v/>
      </c>
      <c r="F2572" s="58" t="str">
        <f t="shared" si="324"/>
        <v/>
      </c>
      <c r="G2572" s="58" t="str">
        <f t="shared" si="325"/>
        <v/>
      </c>
      <c r="H2572" s="58" t="str">
        <f t="shared" si="326"/>
        <v/>
      </c>
      <c r="I2572" s="92"/>
      <c r="J2572" s="92"/>
      <c r="K2572" s="92"/>
      <c r="L2572" s="91" t="str">
        <f t="shared" si="327"/>
        <v/>
      </c>
      <c r="M2572" s="91" t="str">
        <f t="shared" si="328"/>
        <v/>
      </c>
    </row>
    <row r="2573" spans="1:13" x14ac:dyDescent="0.25">
      <c r="A2573" s="333" t="str">
        <f t="shared" si="320"/>
        <v/>
      </c>
      <c r="B2573" s="332" t="str">
        <f t="shared" si="321"/>
        <v/>
      </c>
      <c r="C2573" s="333" t="str">
        <f t="shared" si="322"/>
        <v/>
      </c>
      <c r="D2573" s="92"/>
      <c r="E2573" s="58" t="str">
        <f t="shared" si="323"/>
        <v/>
      </c>
      <c r="F2573" s="58" t="str">
        <f t="shared" si="324"/>
        <v/>
      </c>
      <c r="G2573" s="58" t="str">
        <f t="shared" si="325"/>
        <v/>
      </c>
      <c r="H2573" s="58" t="str">
        <f t="shared" si="326"/>
        <v/>
      </c>
      <c r="I2573" s="92"/>
      <c r="J2573" s="92"/>
      <c r="K2573" s="92"/>
      <c r="L2573" s="91" t="str">
        <f t="shared" si="327"/>
        <v/>
      </c>
      <c r="M2573" s="91" t="str">
        <f t="shared" si="328"/>
        <v/>
      </c>
    </row>
    <row r="2574" spans="1:13" x14ac:dyDescent="0.25">
      <c r="A2574" s="333" t="str">
        <f t="shared" si="320"/>
        <v/>
      </c>
      <c r="B2574" s="332" t="str">
        <f t="shared" si="321"/>
        <v/>
      </c>
      <c r="C2574" s="333" t="str">
        <f t="shared" si="322"/>
        <v/>
      </c>
      <c r="D2574" s="92"/>
      <c r="E2574" s="58" t="str">
        <f t="shared" si="323"/>
        <v/>
      </c>
      <c r="F2574" s="58" t="str">
        <f t="shared" si="324"/>
        <v/>
      </c>
      <c r="G2574" s="58" t="str">
        <f t="shared" si="325"/>
        <v/>
      </c>
      <c r="H2574" s="58" t="str">
        <f t="shared" si="326"/>
        <v/>
      </c>
      <c r="I2574" s="92"/>
      <c r="J2574" s="92"/>
      <c r="K2574" s="92"/>
      <c r="L2574" s="91" t="str">
        <f t="shared" si="327"/>
        <v/>
      </c>
      <c r="M2574" s="91" t="str">
        <f t="shared" si="328"/>
        <v/>
      </c>
    </row>
    <row r="2575" spans="1:13" x14ac:dyDescent="0.25">
      <c r="A2575" s="333" t="str">
        <f t="shared" si="320"/>
        <v/>
      </c>
      <c r="B2575" s="332" t="str">
        <f t="shared" si="321"/>
        <v/>
      </c>
      <c r="C2575" s="333" t="str">
        <f t="shared" si="322"/>
        <v/>
      </c>
      <c r="D2575" s="92"/>
      <c r="E2575" s="58" t="str">
        <f t="shared" si="323"/>
        <v/>
      </c>
      <c r="F2575" s="58" t="str">
        <f t="shared" si="324"/>
        <v/>
      </c>
      <c r="G2575" s="58" t="str">
        <f t="shared" si="325"/>
        <v/>
      </c>
      <c r="H2575" s="58" t="str">
        <f t="shared" si="326"/>
        <v/>
      </c>
      <c r="I2575" s="92"/>
      <c r="J2575" s="92"/>
      <c r="K2575" s="92"/>
      <c r="L2575" s="91" t="str">
        <f t="shared" si="327"/>
        <v/>
      </c>
      <c r="M2575" s="91" t="str">
        <f t="shared" si="328"/>
        <v/>
      </c>
    </row>
    <row r="2576" spans="1:13" x14ac:dyDescent="0.25">
      <c r="A2576" s="333" t="str">
        <f t="shared" si="320"/>
        <v/>
      </c>
      <c r="B2576" s="332" t="str">
        <f t="shared" si="321"/>
        <v/>
      </c>
      <c r="C2576" s="333" t="str">
        <f t="shared" si="322"/>
        <v/>
      </c>
      <c r="D2576" s="92"/>
      <c r="E2576" s="58" t="str">
        <f t="shared" si="323"/>
        <v/>
      </c>
      <c r="F2576" s="58" t="str">
        <f t="shared" si="324"/>
        <v/>
      </c>
      <c r="G2576" s="58" t="str">
        <f t="shared" si="325"/>
        <v/>
      </c>
      <c r="H2576" s="58" t="str">
        <f t="shared" si="326"/>
        <v/>
      </c>
      <c r="I2576" s="92"/>
      <c r="J2576" s="92"/>
      <c r="K2576" s="92"/>
      <c r="L2576" s="91" t="str">
        <f t="shared" si="327"/>
        <v/>
      </c>
      <c r="M2576" s="91" t="str">
        <f t="shared" si="328"/>
        <v/>
      </c>
    </row>
    <row r="2577" spans="1:13" x14ac:dyDescent="0.25">
      <c r="A2577" s="333" t="str">
        <f t="shared" si="320"/>
        <v/>
      </c>
      <c r="B2577" s="332" t="str">
        <f t="shared" si="321"/>
        <v/>
      </c>
      <c r="C2577" s="333" t="str">
        <f t="shared" si="322"/>
        <v/>
      </c>
      <c r="D2577" s="92"/>
      <c r="E2577" s="58" t="str">
        <f t="shared" si="323"/>
        <v/>
      </c>
      <c r="F2577" s="58" t="str">
        <f t="shared" si="324"/>
        <v/>
      </c>
      <c r="G2577" s="58" t="str">
        <f t="shared" si="325"/>
        <v/>
      </c>
      <c r="H2577" s="58" t="str">
        <f t="shared" si="326"/>
        <v/>
      </c>
      <c r="I2577" s="92"/>
      <c r="J2577" s="92"/>
      <c r="K2577" s="92"/>
      <c r="L2577" s="91" t="str">
        <f t="shared" si="327"/>
        <v/>
      </c>
      <c r="M2577" s="91" t="str">
        <f t="shared" si="328"/>
        <v/>
      </c>
    </row>
    <row r="2578" spans="1:13" x14ac:dyDescent="0.25">
      <c r="A2578" s="333" t="str">
        <f t="shared" si="320"/>
        <v/>
      </c>
      <c r="B2578" s="332" t="str">
        <f t="shared" si="321"/>
        <v/>
      </c>
      <c r="C2578" s="333" t="str">
        <f t="shared" si="322"/>
        <v/>
      </c>
      <c r="D2578" s="92"/>
      <c r="E2578" s="58" t="str">
        <f t="shared" si="323"/>
        <v/>
      </c>
      <c r="F2578" s="58" t="str">
        <f t="shared" si="324"/>
        <v/>
      </c>
      <c r="G2578" s="58" t="str">
        <f t="shared" si="325"/>
        <v/>
      </c>
      <c r="H2578" s="58" t="str">
        <f t="shared" si="326"/>
        <v/>
      </c>
      <c r="I2578" s="92"/>
      <c r="J2578" s="92"/>
      <c r="K2578" s="92"/>
      <c r="L2578" s="91" t="str">
        <f t="shared" si="327"/>
        <v/>
      </c>
      <c r="M2578" s="91" t="str">
        <f t="shared" si="328"/>
        <v/>
      </c>
    </row>
    <row r="2579" spans="1:13" x14ac:dyDescent="0.25">
      <c r="A2579" s="333" t="str">
        <f t="shared" si="320"/>
        <v/>
      </c>
      <c r="B2579" s="332" t="str">
        <f t="shared" si="321"/>
        <v/>
      </c>
      <c r="C2579" s="333" t="str">
        <f t="shared" si="322"/>
        <v/>
      </c>
      <c r="D2579" s="92"/>
      <c r="E2579" s="58" t="str">
        <f t="shared" si="323"/>
        <v/>
      </c>
      <c r="F2579" s="58" t="str">
        <f t="shared" si="324"/>
        <v/>
      </c>
      <c r="G2579" s="58" t="str">
        <f t="shared" si="325"/>
        <v/>
      </c>
      <c r="H2579" s="58" t="str">
        <f t="shared" si="326"/>
        <v/>
      </c>
      <c r="I2579" s="92"/>
      <c r="J2579" s="92"/>
      <c r="K2579" s="92"/>
      <c r="L2579" s="91" t="str">
        <f t="shared" si="327"/>
        <v/>
      </c>
      <c r="M2579" s="91" t="str">
        <f t="shared" si="328"/>
        <v/>
      </c>
    </row>
    <row r="2580" spans="1:13" x14ac:dyDescent="0.25">
      <c r="A2580" s="333" t="str">
        <f t="shared" si="320"/>
        <v/>
      </c>
      <c r="B2580" s="332" t="str">
        <f t="shared" si="321"/>
        <v/>
      </c>
      <c r="C2580" s="333" t="str">
        <f t="shared" si="322"/>
        <v/>
      </c>
      <c r="D2580" s="92"/>
      <c r="E2580" s="58" t="str">
        <f t="shared" si="323"/>
        <v/>
      </c>
      <c r="F2580" s="58" t="str">
        <f t="shared" si="324"/>
        <v/>
      </c>
      <c r="G2580" s="58" t="str">
        <f t="shared" si="325"/>
        <v/>
      </c>
      <c r="H2580" s="58" t="str">
        <f t="shared" si="326"/>
        <v/>
      </c>
      <c r="I2580" s="92"/>
      <c r="J2580" s="92"/>
      <c r="K2580" s="92"/>
      <c r="L2580" s="91" t="str">
        <f t="shared" si="327"/>
        <v/>
      </c>
      <c r="M2580" s="91" t="str">
        <f t="shared" si="328"/>
        <v/>
      </c>
    </row>
    <row r="2581" spans="1:13" x14ac:dyDescent="0.25">
      <c r="A2581" s="333" t="str">
        <f t="shared" si="320"/>
        <v/>
      </c>
      <c r="B2581" s="332" t="str">
        <f t="shared" si="321"/>
        <v/>
      </c>
      <c r="C2581" s="333" t="str">
        <f t="shared" si="322"/>
        <v/>
      </c>
      <c r="D2581" s="92"/>
      <c r="E2581" s="58" t="str">
        <f t="shared" si="323"/>
        <v/>
      </c>
      <c r="F2581" s="58" t="str">
        <f t="shared" si="324"/>
        <v/>
      </c>
      <c r="G2581" s="58" t="str">
        <f t="shared" si="325"/>
        <v/>
      </c>
      <c r="H2581" s="58" t="str">
        <f t="shared" si="326"/>
        <v/>
      </c>
      <c r="I2581" s="92"/>
      <c r="J2581" s="92"/>
      <c r="K2581" s="92"/>
      <c r="L2581" s="91" t="str">
        <f t="shared" si="327"/>
        <v/>
      </c>
      <c r="M2581" s="91" t="str">
        <f t="shared" si="328"/>
        <v/>
      </c>
    </row>
    <row r="2582" spans="1:13" x14ac:dyDescent="0.25">
      <c r="A2582" s="333" t="str">
        <f t="shared" si="320"/>
        <v/>
      </c>
      <c r="B2582" s="332" t="str">
        <f t="shared" si="321"/>
        <v/>
      </c>
      <c r="C2582" s="333" t="str">
        <f t="shared" si="322"/>
        <v/>
      </c>
      <c r="D2582" s="92"/>
      <c r="E2582" s="58" t="str">
        <f t="shared" si="323"/>
        <v/>
      </c>
      <c r="F2582" s="58" t="str">
        <f t="shared" si="324"/>
        <v/>
      </c>
      <c r="G2582" s="58" t="str">
        <f t="shared" si="325"/>
        <v/>
      </c>
      <c r="H2582" s="58" t="str">
        <f t="shared" si="326"/>
        <v/>
      </c>
      <c r="I2582" s="92"/>
      <c r="J2582" s="92"/>
      <c r="K2582" s="92"/>
      <c r="L2582" s="91" t="str">
        <f t="shared" si="327"/>
        <v/>
      </c>
      <c r="M2582" s="91" t="str">
        <f t="shared" si="328"/>
        <v/>
      </c>
    </row>
    <row r="2583" spans="1:13" x14ac:dyDescent="0.25">
      <c r="A2583" s="333" t="str">
        <f t="shared" si="320"/>
        <v/>
      </c>
      <c r="B2583" s="332" t="str">
        <f t="shared" si="321"/>
        <v/>
      </c>
      <c r="C2583" s="333" t="str">
        <f t="shared" si="322"/>
        <v/>
      </c>
      <c r="D2583" s="92"/>
      <c r="E2583" s="58" t="str">
        <f t="shared" si="323"/>
        <v/>
      </c>
      <c r="F2583" s="58" t="str">
        <f t="shared" si="324"/>
        <v/>
      </c>
      <c r="G2583" s="58" t="str">
        <f t="shared" si="325"/>
        <v/>
      </c>
      <c r="H2583" s="58" t="str">
        <f t="shared" si="326"/>
        <v/>
      </c>
      <c r="I2583" s="92"/>
      <c r="J2583" s="92"/>
      <c r="K2583" s="92"/>
      <c r="L2583" s="91" t="str">
        <f t="shared" si="327"/>
        <v/>
      </c>
      <c r="M2583" s="91" t="str">
        <f t="shared" si="328"/>
        <v/>
      </c>
    </row>
    <row r="2584" spans="1:13" x14ac:dyDescent="0.25">
      <c r="A2584" s="333" t="str">
        <f t="shared" si="320"/>
        <v/>
      </c>
      <c r="B2584" s="332" t="str">
        <f t="shared" si="321"/>
        <v/>
      </c>
      <c r="C2584" s="333" t="str">
        <f t="shared" si="322"/>
        <v/>
      </c>
      <c r="D2584" s="92"/>
      <c r="E2584" s="58" t="str">
        <f t="shared" si="323"/>
        <v/>
      </c>
      <c r="F2584" s="58" t="str">
        <f t="shared" si="324"/>
        <v/>
      </c>
      <c r="G2584" s="58" t="str">
        <f t="shared" si="325"/>
        <v/>
      </c>
      <c r="H2584" s="58" t="str">
        <f t="shared" si="326"/>
        <v/>
      </c>
      <c r="I2584" s="92"/>
      <c r="J2584" s="92"/>
      <c r="K2584" s="92"/>
      <c r="L2584" s="91" t="str">
        <f t="shared" si="327"/>
        <v/>
      </c>
      <c r="M2584" s="91" t="str">
        <f t="shared" si="328"/>
        <v/>
      </c>
    </row>
    <row r="2585" spans="1:13" x14ac:dyDescent="0.25">
      <c r="A2585" s="333" t="str">
        <f t="shared" si="320"/>
        <v/>
      </c>
      <c r="B2585" s="332" t="str">
        <f t="shared" si="321"/>
        <v/>
      </c>
      <c r="C2585" s="333" t="str">
        <f t="shared" si="322"/>
        <v/>
      </c>
      <c r="D2585" s="92"/>
      <c r="E2585" s="58" t="str">
        <f t="shared" si="323"/>
        <v/>
      </c>
      <c r="F2585" s="58" t="str">
        <f t="shared" si="324"/>
        <v/>
      </c>
      <c r="G2585" s="58" t="str">
        <f t="shared" si="325"/>
        <v/>
      </c>
      <c r="H2585" s="58" t="str">
        <f t="shared" si="326"/>
        <v/>
      </c>
      <c r="I2585" s="92"/>
      <c r="J2585" s="92"/>
      <c r="K2585" s="92"/>
      <c r="L2585" s="91" t="str">
        <f t="shared" si="327"/>
        <v/>
      </c>
      <c r="M2585" s="91" t="str">
        <f t="shared" si="328"/>
        <v/>
      </c>
    </row>
    <row r="2586" spans="1:13" x14ac:dyDescent="0.25">
      <c r="A2586" s="333" t="str">
        <f t="shared" si="320"/>
        <v/>
      </c>
      <c r="B2586" s="332" t="str">
        <f t="shared" si="321"/>
        <v/>
      </c>
      <c r="C2586" s="333" t="str">
        <f t="shared" si="322"/>
        <v/>
      </c>
      <c r="D2586" s="92"/>
      <c r="E2586" s="58" t="str">
        <f t="shared" si="323"/>
        <v/>
      </c>
      <c r="F2586" s="58" t="str">
        <f t="shared" si="324"/>
        <v/>
      </c>
      <c r="G2586" s="58" t="str">
        <f t="shared" si="325"/>
        <v/>
      </c>
      <c r="H2586" s="58" t="str">
        <f t="shared" si="326"/>
        <v/>
      </c>
      <c r="I2586" s="92"/>
      <c r="J2586" s="92"/>
      <c r="K2586" s="92"/>
      <c r="L2586" s="91" t="str">
        <f t="shared" si="327"/>
        <v/>
      </c>
      <c r="M2586" s="91" t="str">
        <f t="shared" si="328"/>
        <v/>
      </c>
    </row>
    <row r="2587" spans="1:13" x14ac:dyDescent="0.25">
      <c r="A2587" s="333" t="str">
        <f t="shared" si="320"/>
        <v/>
      </c>
      <c r="B2587" s="332" t="str">
        <f t="shared" si="321"/>
        <v/>
      </c>
      <c r="C2587" s="333" t="str">
        <f t="shared" si="322"/>
        <v/>
      </c>
      <c r="D2587" s="92"/>
      <c r="E2587" s="58" t="str">
        <f t="shared" si="323"/>
        <v/>
      </c>
      <c r="F2587" s="58" t="str">
        <f t="shared" si="324"/>
        <v/>
      </c>
      <c r="G2587" s="58" t="str">
        <f t="shared" si="325"/>
        <v/>
      </c>
      <c r="H2587" s="58" t="str">
        <f t="shared" si="326"/>
        <v/>
      </c>
      <c r="I2587" s="92"/>
      <c r="J2587" s="92"/>
      <c r="K2587" s="92"/>
      <c r="L2587" s="91" t="str">
        <f t="shared" si="327"/>
        <v/>
      </c>
      <c r="M2587" s="91" t="str">
        <f t="shared" si="328"/>
        <v/>
      </c>
    </row>
    <row r="2588" spans="1:13" x14ac:dyDescent="0.25">
      <c r="A2588" s="333" t="str">
        <f t="shared" si="320"/>
        <v/>
      </c>
      <c r="B2588" s="332" t="str">
        <f t="shared" si="321"/>
        <v/>
      </c>
      <c r="C2588" s="333" t="str">
        <f t="shared" si="322"/>
        <v/>
      </c>
      <c r="D2588" s="92"/>
      <c r="E2588" s="58" t="str">
        <f t="shared" si="323"/>
        <v/>
      </c>
      <c r="F2588" s="58" t="str">
        <f t="shared" si="324"/>
        <v/>
      </c>
      <c r="G2588" s="58" t="str">
        <f t="shared" si="325"/>
        <v/>
      </c>
      <c r="H2588" s="58" t="str">
        <f t="shared" si="326"/>
        <v/>
      </c>
      <c r="I2588" s="92"/>
      <c r="J2588" s="92"/>
      <c r="K2588" s="92"/>
      <c r="L2588" s="91" t="str">
        <f t="shared" si="327"/>
        <v/>
      </c>
      <c r="M2588" s="91" t="str">
        <f t="shared" si="328"/>
        <v/>
      </c>
    </row>
    <row r="2589" spans="1:13" x14ac:dyDescent="0.25">
      <c r="A2589" s="333" t="str">
        <f t="shared" si="320"/>
        <v/>
      </c>
      <c r="B2589" s="332" t="str">
        <f t="shared" si="321"/>
        <v/>
      </c>
      <c r="C2589" s="333" t="str">
        <f t="shared" si="322"/>
        <v/>
      </c>
      <c r="D2589" s="92"/>
      <c r="E2589" s="58" t="str">
        <f t="shared" si="323"/>
        <v/>
      </c>
      <c r="F2589" s="58" t="str">
        <f t="shared" si="324"/>
        <v/>
      </c>
      <c r="G2589" s="58" t="str">
        <f t="shared" si="325"/>
        <v/>
      </c>
      <c r="H2589" s="58" t="str">
        <f t="shared" si="326"/>
        <v/>
      </c>
      <c r="I2589" s="92"/>
      <c r="J2589" s="92"/>
      <c r="K2589" s="92"/>
      <c r="L2589" s="91" t="str">
        <f t="shared" si="327"/>
        <v/>
      </c>
      <c r="M2589" s="91" t="str">
        <f t="shared" si="328"/>
        <v/>
      </c>
    </row>
    <row r="2590" spans="1:13" x14ac:dyDescent="0.25">
      <c r="A2590" s="333" t="str">
        <f t="shared" si="320"/>
        <v/>
      </c>
      <c r="B2590" s="332" t="str">
        <f t="shared" si="321"/>
        <v/>
      </c>
      <c r="C2590" s="333" t="str">
        <f t="shared" si="322"/>
        <v/>
      </c>
      <c r="D2590" s="92"/>
      <c r="E2590" s="58" t="str">
        <f t="shared" si="323"/>
        <v/>
      </c>
      <c r="F2590" s="58" t="str">
        <f t="shared" si="324"/>
        <v/>
      </c>
      <c r="G2590" s="58" t="str">
        <f t="shared" si="325"/>
        <v/>
      </c>
      <c r="H2590" s="58" t="str">
        <f t="shared" si="326"/>
        <v/>
      </c>
      <c r="I2590" s="92"/>
      <c r="J2590" s="92"/>
      <c r="K2590" s="92"/>
      <c r="L2590" s="91" t="str">
        <f t="shared" si="327"/>
        <v/>
      </c>
      <c r="M2590" s="91" t="str">
        <f t="shared" si="328"/>
        <v/>
      </c>
    </row>
    <row r="2591" spans="1:13" x14ac:dyDescent="0.25">
      <c r="A2591" s="333" t="str">
        <f t="shared" si="320"/>
        <v/>
      </c>
      <c r="B2591" s="332" t="str">
        <f t="shared" si="321"/>
        <v/>
      </c>
      <c r="C2591" s="333" t="str">
        <f t="shared" si="322"/>
        <v/>
      </c>
      <c r="D2591" s="92"/>
      <c r="E2591" s="58" t="str">
        <f t="shared" si="323"/>
        <v/>
      </c>
      <c r="F2591" s="58" t="str">
        <f t="shared" si="324"/>
        <v/>
      </c>
      <c r="G2591" s="58" t="str">
        <f t="shared" si="325"/>
        <v/>
      </c>
      <c r="H2591" s="58" t="str">
        <f t="shared" si="326"/>
        <v/>
      </c>
      <c r="I2591" s="92"/>
      <c r="J2591" s="92"/>
      <c r="K2591" s="92"/>
      <c r="L2591" s="91" t="str">
        <f t="shared" si="327"/>
        <v/>
      </c>
      <c r="M2591" s="91" t="str">
        <f t="shared" si="328"/>
        <v/>
      </c>
    </row>
    <row r="2592" spans="1:13" x14ac:dyDescent="0.25">
      <c r="A2592" s="333" t="str">
        <f t="shared" si="320"/>
        <v/>
      </c>
      <c r="B2592" s="332" t="str">
        <f t="shared" si="321"/>
        <v/>
      </c>
      <c r="C2592" s="333" t="str">
        <f t="shared" si="322"/>
        <v/>
      </c>
      <c r="D2592" s="92"/>
      <c r="E2592" s="58" t="str">
        <f t="shared" si="323"/>
        <v/>
      </c>
      <c r="F2592" s="58" t="str">
        <f t="shared" si="324"/>
        <v/>
      </c>
      <c r="G2592" s="58" t="str">
        <f t="shared" si="325"/>
        <v/>
      </c>
      <c r="H2592" s="58" t="str">
        <f t="shared" si="326"/>
        <v/>
      </c>
      <c r="I2592" s="92"/>
      <c r="J2592" s="92"/>
      <c r="K2592" s="92"/>
      <c r="L2592" s="91" t="str">
        <f t="shared" si="327"/>
        <v/>
      </c>
      <c r="M2592" s="91" t="str">
        <f t="shared" si="328"/>
        <v/>
      </c>
    </row>
    <row r="2593" spans="1:13" x14ac:dyDescent="0.25">
      <c r="A2593" s="333" t="str">
        <f t="shared" si="320"/>
        <v/>
      </c>
      <c r="B2593" s="332" t="str">
        <f t="shared" si="321"/>
        <v/>
      </c>
      <c r="C2593" s="333" t="str">
        <f t="shared" si="322"/>
        <v/>
      </c>
      <c r="D2593" s="92"/>
      <c r="E2593" s="58" t="str">
        <f t="shared" si="323"/>
        <v/>
      </c>
      <c r="F2593" s="58" t="str">
        <f t="shared" si="324"/>
        <v/>
      </c>
      <c r="G2593" s="58" t="str">
        <f t="shared" si="325"/>
        <v/>
      </c>
      <c r="H2593" s="58" t="str">
        <f t="shared" si="326"/>
        <v/>
      </c>
      <c r="I2593" s="92"/>
      <c r="J2593" s="92"/>
      <c r="K2593" s="92"/>
      <c r="L2593" s="91" t="str">
        <f t="shared" si="327"/>
        <v/>
      </c>
      <c r="M2593" s="91" t="str">
        <f t="shared" si="328"/>
        <v/>
      </c>
    </row>
    <row r="2594" spans="1:13" x14ac:dyDescent="0.25">
      <c r="A2594" s="333" t="str">
        <f t="shared" si="320"/>
        <v/>
      </c>
      <c r="B2594" s="332" t="str">
        <f t="shared" si="321"/>
        <v/>
      </c>
      <c r="C2594" s="333" t="str">
        <f t="shared" si="322"/>
        <v/>
      </c>
      <c r="D2594" s="92"/>
      <c r="E2594" s="58" t="str">
        <f t="shared" si="323"/>
        <v/>
      </c>
      <c r="F2594" s="58" t="str">
        <f t="shared" si="324"/>
        <v/>
      </c>
      <c r="G2594" s="58" t="str">
        <f t="shared" si="325"/>
        <v/>
      </c>
      <c r="H2594" s="58" t="str">
        <f t="shared" si="326"/>
        <v/>
      </c>
      <c r="I2594" s="92"/>
      <c r="J2594" s="92"/>
      <c r="K2594" s="92"/>
      <c r="L2594" s="91" t="str">
        <f t="shared" si="327"/>
        <v/>
      </c>
      <c r="M2594" s="91" t="str">
        <f t="shared" si="328"/>
        <v/>
      </c>
    </row>
    <row r="2595" spans="1:13" x14ac:dyDescent="0.25">
      <c r="A2595" s="333" t="str">
        <f t="shared" si="320"/>
        <v/>
      </c>
      <c r="B2595" s="332" t="str">
        <f t="shared" si="321"/>
        <v/>
      </c>
      <c r="C2595" s="333" t="str">
        <f t="shared" si="322"/>
        <v/>
      </c>
      <c r="D2595" s="92"/>
      <c r="E2595" s="58" t="str">
        <f t="shared" si="323"/>
        <v/>
      </c>
      <c r="F2595" s="58" t="str">
        <f t="shared" si="324"/>
        <v/>
      </c>
      <c r="G2595" s="58" t="str">
        <f t="shared" si="325"/>
        <v/>
      </c>
      <c r="H2595" s="58" t="str">
        <f t="shared" si="326"/>
        <v/>
      </c>
      <c r="I2595" s="92"/>
      <c r="J2595" s="92"/>
      <c r="K2595" s="92"/>
      <c r="L2595" s="91" t="str">
        <f t="shared" si="327"/>
        <v/>
      </c>
      <c r="M2595" s="91" t="str">
        <f t="shared" si="328"/>
        <v/>
      </c>
    </row>
    <row r="2596" spans="1:13" x14ac:dyDescent="0.25">
      <c r="A2596" s="333" t="str">
        <f t="shared" si="320"/>
        <v/>
      </c>
      <c r="B2596" s="332" t="str">
        <f t="shared" si="321"/>
        <v/>
      </c>
      <c r="C2596" s="333" t="str">
        <f t="shared" si="322"/>
        <v/>
      </c>
      <c r="D2596" s="92"/>
      <c r="E2596" s="58" t="str">
        <f t="shared" si="323"/>
        <v/>
      </c>
      <c r="F2596" s="58" t="str">
        <f t="shared" si="324"/>
        <v/>
      </c>
      <c r="G2596" s="58" t="str">
        <f t="shared" si="325"/>
        <v/>
      </c>
      <c r="H2596" s="58" t="str">
        <f t="shared" si="326"/>
        <v/>
      </c>
      <c r="I2596" s="92"/>
      <c r="J2596" s="92"/>
      <c r="K2596" s="92"/>
      <c r="L2596" s="91" t="str">
        <f t="shared" si="327"/>
        <v/>
      </c>
      <c r="M2596" s="91" t="str">
        <f t="shared" si="328"/>
        <v/>
      </c>
    </row>
    <row r="2597" spans="1:13" x14ac:dyDescent="0.25">
      <c r="A2597" s="333" t="str">
        <f t="shared" si="320"/>
        <v/>
      </c>
      <c r="B2597" s="332" t="str">
        <f t="shared" si="321"/>
        <v/>
      </c>
      <c r="C2597" s="333" t="str">
        <f t="shared" si="322"/>
        <v/>
      </c>
      <c r="D2597" s="92"/>
      <c r="E2597" s="58" t="str">
        <f t="shared" si="323"/>
        <v/>
      </c>
      <c r="F2597" s="58" t="str">
        <f t="shared" si="324"/>
        <v/>
      </c>
      <c r="G2597" s="58" t="str">
        <f t="shared" si="325"/>
        <v/>
      </c>
      <c r="H2597" s="58" t="str">
        <f t="shared" si="326"/>
        <v/>
      </c>
      <c r="I2597" s="92"/>
      <c r="J2597" s="92"/>
      <c r="K2597" s="92"/>
      <c r="L2597" s="91" t="str">
        <f t="shared" si="327"/>
        <v/>
      </c>
      <c r="M2597" s="91" t="str">
        <f t="shared" si="328"/>
        <v/>
      </c>
    </row>
    <row r="2598" spans="1:13" x14ac:dyDescent="0.25">
      <c r="A2598" s="333" t="str">
        <f t="shared" si="320"/>
        <v/>
      </c>
      <c r="B2598" s="332" t="str">
        <f t="shared" si="321"/>
        <v/>
      </c>
      <c r="C2598" s="333" t="str">
        <f t="shared" si="322"/>
        <v/>
      </c>
      <c r="D2598" s="92"/>
      <c r="E2598" s="58" t="str">
        <f t="shared" si="323"/>
        <v/>
      </c>
      <c r="F2598" s="58" t="str">
        <f t="shared" si="324"/>
        <v/>
      </c>
      <c r="G2598" s="58" t="str">
        <f t="shared" si="325"/>
        <v/>
      </c>
      <c r="H2598" s="58" t="str">
        <f t="shared" si="326"/>
        <v/>
      </c>
      <c r="I2598" s="92"/>
      <c r="J2598" s="92"/>
      <c r="K2598" s="92"/>
      <c r="L2598" s="91" t="str">
        <f t="shared" si="327"/>
        <v/>
      </c>
      <c r="M2598" s="91" t="str">
        <f t="shared" si="328"/>
        <v/>
      </c>
    </row>
    <row r="2599" spans="1:13" x14ac:dyDescent="0.25">
      <c r="A2599" s="333" t="str">
        <f t="shared" si="320"/>
        <v/>
      </c>
      <c r="B2599" s="332" t="str">
        <f t="shared" si="321"/>
        <v/>
      </c>
      <c r="C2599" s="333" t="str">
        <f t="shared" si="322"/>
        <v/>
      </c>
      <c r="D2599" s="92"/>
      <c r="E2599" s="58" t="str">
        <f t="shared" si="323"/>
        <v/>
      </c>
      <c r="F2599" s="58" t="str">
        <f t="shared" si="324"/>
        <v/>
      </c>
      <c r="G2599" s="58" t="str">
        <f t="shared" si="325"/>
        <v/>
      </c>
      <c r="H2599" s="58" t="str">
        <f t="shared" si="326"/>
        <v/>
      </c>
      <c r="I2599" s="92"/>
      <c r="J2599" s="92"/>
      <c r="K2599" s="92"/>
      <c r="L2599" s="91" t="str">
        <f t="shared" si="327"/>
        <v/>
      </c>
      <c r="M2599" s="91" t="str">
        <f t="shared" si="328"/>
        <v/>
      </c>
    </row>
    <row r="2600" spans="1:13" x14ac:dyDescent="0.25">
      <c r="A2600" s="333" t="str">
        <f t="shared" si="320"/>
        <v/>
      </c>
      <c r="B2600" s="332" t="str">
        <f t="shared" si="321"/>
        <v/>
      </c>
      <c r="C2600" s="333" t="str">
        <f t="shared" si="322"/>
        <v/>
      </c>
      <c r="D2600" s="92"/>
      <c r="E2600" s="58" t="str">
        <f t="shared" si="323"/>
        <v/>
      </c>
      <c r="F2600" s="58" t="str">
        <f t="shared" si="324"/>
        <v/>
      </c>
      <c r="G2600" s="58" t="str">
        <f t="shared" si="325"/>
        <v/>
      </c>
      <c r="H2600" s="58" t="str">
        <f t="shared" si="326"/>
        <v/>
      </c>
      <c r="I2600" s="92"/>
      <c r="J2600" s="92"/>
      <c r="K2600" s="92"/>
      <c r="L2600" s="91" t="str">
        <f t="shared" si="327"/>
        <v/>
      </c>
      <c r="M2600" s="91" t="str">
        <f t="shared" si="328"/>
        <v/>
      </c>
    </row>
    <row r="2601" spans="1:13" x14ac:dyDescent="0.25">
      <c r="A2601" s="333" t="str">
        <f t="shared" si="320"/>
        <v/>
      </c>
      <c r="B2601" s="332" t="str">
        <f t="shared" si="321"/>
        <v/>
      </c>
      <c r="C2601" s="333" t="str">
        <f t="shared" si="322"/>
        <v/>
      </c>
      <c r="D2601" s="92"/>
      <c r="E2601" s="58" t="str">
        <f t="shared" si="323"/>
        <v/>
      </c>
      <c r="F2601" s="58" t="str">
        <f t="shared" si="324"/>
        <v/>
      </c>
      <c r="G2601" s="58" t="str">
        <f t="shared" si="325"/>
        <v/>
      </c>
      <c r="H2601" s="58" t="str">
        <f t="shared" si="326"/>
        <v/>
      </c>
      <c r="I2601" s="92"/>
      <c r="J2601" s="92"/>
      <c r="K2601" s="92"/>
      <c r="L2601" s="91" t="str">
        <f t="shared" si="327"/>
        <v/>
      </c>
      <c r="M2601" s="91" t="str">
        <f t="shared" si="328"/>
        <v/>
      </c>
    </row>
    <row r="2602" spans="1:13" x14ac:dyDescent="0.25">
      <c r="A2602" s="333" t="str">
        <f t="shared" si="320"/>
        <v/>
      </c>
      <c r="B2602" s="332" t="str">
        <f t="shared" si="321"/>
        <v/>
      </c>
      <c r="C2602" s="333" t="str">
        <f t="shared" si="322"/>
        <v/>
      </c>
      <c r="D2602" s="92"/>
      <c r="E2602" s="58" t="str">
        <f t="shared" si="323"/>
        <v/>
      </c>
      <c r="F2602" s="58" t="str">
        <f t="shared" si="324"/>
        <v/>
      </c>
      <c r="G2602" s="58" t="str">
        <f t="shared" si="325"/>
        <v/>
      </c>
      <c r="H2602" s="58" t="str">
        <f t="shared" si="326"/>
        <v/>
      </c>
      <c r="I2602" s="92"/>
      <c r="J2602" s="92"/>
      <c r="K2602" s="92"/>
      <c r="L2602" s="91" t="str">
        <f t="shared" si="327"/>
        <v/>
      </c>
      <c r="M2602" s="91" t="str">
        <f t="shared" si="328"/>
        <v/>
      </c>
    </row>
    <row r="2603" spans="1:13" x14ac:dyDescent="0.25">
      <c r="A2603" s="333" t="str">
        <f t="shared" si="320"/>
        <v/>
      </c>
      <c r="B2603" s="332" t="str">
        <f t="shared" si="321"/>
        <v/>
      </c>
      <c r="C2603" s="333" t="str">
        <f t="shared" si="322"/>
        <v/>
      </c>
      <c r="D2603" s="92"/>
      <c r="E2603" s="58" t="str">
        <f t="shared" si="323"/>
        <v/>
      </c>
      <c r="F2603" s="58" t="str">
        <f t="shared" si="324"/>
        <v/>
      </c>
      <c r="G2603" s="58" t="str">
        <f t="shared" si="325"/>
        <v/>
      </c>
      <c r="H2603" s="58" t="str">
        <f t="shared" si="326"/>
        <v/>
      </c>
      <c r="I2603" s="92"/>
      <c r="J2603" s="92"/>
      <c r="K2603" s="92"/>
      <c r="L2603" s="91" t="str">
        <f t="shared" si="327"/>
        <v/>
      </c>
      <c r="M2603" s="91" t="str">
        <f t="shared" si="328"/>
        <v/>
      </c>
    </row>
    <row r="2604" spans="1:13" x14ac:dyDescent="0.25">
      <c r="A2604" s="333" t="str">
        <f t="shared" si="320"/>
        <v/>
      </c>
      <c r="B2604" s="332" t="str">
        <f t="shared" si="321"/>
        <v/>
      </c>
      <c r="C2604" s="333" t="str">
        <f t="shared" si="322"/>
        <v/>
      </c>
      <c r="D2604" s="92"/>
      <c r="E2604" s="58" t="str">
        <f t="shared" si="323"/>
        <v/>
      </c>
      <c r="F2604" s="58" t="str">
        <f t="shared" si="324"/>
        <v/>
      </c>
      <c r="G2604" s="58" t="str">
        <f t="shared" si="325"/>
        <v/>
      </c>
      <c r="H2604" s="58" t="str">
        <f t="shared" si="326"/>
        <v/>
      </c>
      <c r="I2604" s="92"/>
      <c r="J2604" s="92"/>
      <c r="K2604" s="92"/>
      <c r="L2604" s="91" t="str">
        <f t="shared" si="327"/>
        <v/>
      </c>
      <c r="M2604" s="91" t="str">
        <f t="shared" si="328"/>
        <v/>
      </c>
    </row>
    <row r="2605" spans="1:13" x14ac:dyDescent="0.25">
      <c r="A2605" s="333" t="str">
        <f t="shared" si="320"/>
        <v/>
      </c>
      <c r="B2605" s="332" t="str">
        <f t="shared" si="321"/>
        <v/>
      </c>
      <c r="C2605" s="333" t="str">
        <f t="shared" si="322"/>
        <v/>
      </c>
      <c r="D2605" s="92"/>
      <c r="E2605" s="58" t="str">
        <f t="shared" si="323"/>
        <v/>
      </c>
      <c r="F2605" s="58" t="str">
        <f t="shared" si="324"/>
        <v/>
      </c>
      <c r="G2605" s="58" t="str">
        <f t="shared" si="325"/>
        <v/>
      </c>
      <c r="H2605" s="58" t="str">
        <f t="shared" si="326"/>
        <v/>
      </c>
      <c r="I2605" s="92"/>
      <c r="J2605" s="92"/>
      <c r="K2605" s="92"/>
      <c r="L2605" s="91" t="str">
        <f t="shared" si="327"/>
        <v/>
      </c>
      <c r="M2605" s="91" t="str">
        <f t="shared" si="328"/>
        <v/>
      </c>
    </row>
    <row r="2606" spans="1:13" x14ac:dyDescent="0.25">
      <c r="A2606" s="333" t="str">
        <f t="shared" si="320"/>
        <v/>
      </c>
      <c r="B2606" s="332" t="str">
        <f t="shared" si="321"/>
        <v/>
      </c>
      <c r="C2606" s="333" t="str">
        <f t="shared" si="322"/>
        <v/>
      </c>
      <c r="D2606" s="92"/>
      <c r="E2606" s="58" t="str">
        <f t="shared" si="323"/>
        <v/>
      </c>
      <c r="F2606" s="58" t="str">
        <f t="shared" si="324"/>
        <v/>
      </c>
      <c r="G2606" s="58" t="str">
        <f t="shared" si="325"/>
        <v/>
      </c>
      <c r="H2606" s="58" t="str">
        <f t="shared" si="326"/>
        <v/>
      </c>
      <c r="I2606" s="92"/>
      <c r="J2606" s="92"/>
      <c r="K2606" s="92"/>
      <c r="L2606" s="91" t="str">
        <f t="shared" si="327"/>
        <v/>
      </c>
      <c r="M2606" s="91" t="str">
        <f t="shared" si="328"/>
        <v/>
      </c>
    </row>
    <row r="2607" spans="1:13" x14ac:dyDescent="0.25">
      <c r="A2607" s="333" t="str">
        <f t="shared" si="320"/>
        <v/>
      </c>
      <c r="B2607" s="332" t="str">
        <f t="shared" si="321"/>
        <v/>
      </c>
      <c r="C2607" s="333" t="str">
        <f t="shared" si="322"/>
        <v/>
      </c>
      <c r="D2607" s="92"/>
      <c r="E2607" s="58" t="str">
        <f t="shared" si="323"/>
        <v/>
      </c>
      <c r="F2607" s="58" t="str">
        <f t="shared" si="324"/>
        <v/>
      </c>
      <c r="G2607" s="58" t="str">
        <f t="shared" si="325"/>
        <v/>
      </c>
      <c r="H2607" s="58" t="str">
        <f t="shared" si="326"/>
        <v/>
      </c>
      <c r="I2607" s="92"/>
      <c r="J2607" s="92"/>
      <c r="K2607" s="92"/>
      <c r="L2607" s="91" t="str">
        <f t="shared" si="327"/>
        <v/>
      </c>
      <c r="M2607" s="91" t="str">
        <f t="shared" si="328"/>
        <v/>
      </c>
    </row>
    <row r="2608" spans="1:13" x14ac:dyDescent="0.25">
      <c r="A2608" s="333" t="str">
        <f t="shared" si="320"/>
        <v/>
      </c>
      <c r="B2608" s="332" t="str">
        <f t="shared" si="321"/>
        <v/>
      </c>
      <c r="C2608" s="333" t="str">
        <f t="shared" si="322"/>
        <v/>
      </c>
      <c r="D2608" s="92"/>
      <c r="E2608" s="58" t="str">
        <f t="shared" si="323"/>
        <v/>
      </c>
      <c r="F2608" s="58" t="str">
        <f t="shared" si="324"/>
        <v/>
      </c>
      <c r="G2608" s="58" t="str">
        <f t="shared" si="325"/>
        <v/>
      </c>
      <c r="H2608" s="58" t="str">
        <f t="shared" si="326"/>
        <v/>
      </c>
      <c r="I2608" s="92"/>
      <c r="J2608" s="92"/>
      <c r="K2608" s="92"/>
      <c r="L2608" s="91" t="str">
        <f t="shared" si="327"/>
        <v/>
      </c>
      <c r="M2608" s="91" t="str">
        <f t="shared" si="328"/>
        <v/>
      </c>
    </row>
    <row r="2609" spans="1:13" x14ac:dyDescent="0.25">
      <c r="A2609" s="333" t="str">
        <f t="shared" si="320"/>
        <v/>
      </c>
      <c r="B2609" s="332" t="str">
        <f t="shared" si="321"/>
        <v/>
      </c>
      <c r="C2609" s="333" t="str">
        <f t="shared" si="322"/>
        <v/>
      </c>
      <c r="D2609" s="92"/>
      <c r="E2609" s="58" t="str">
        <f t="shared" si="323"/>
        <v/>
      </c>
      <c r="F2609" s="58" t="str">
        <f t="shared" si="324"/>
        <v/>
      </c>
      <c r="G2609" s="58" t="str">
        <f t="shared" si="325"/>
        <v/>
      </c>
      <c r="H2609" s="58" t="str">
        <f t="shared" si="326"/>
        <v/>
      </c>
      <c r="I2609" s="92"/>
      <c r="J2609" s="92"/>
      <c r="K2609" s="92"/>
      <c r="L2609" s="91" t="str">
        <f t="shared" si="327"/>
        <v/>
      </c>
      <c r="M2609" s="91" t="str">
        <f t="shared" si="328"/>
        <v/>
      </c>
    </row>
    <row r="2610" spans="1:13" x14ac:dyDescent="0.25">
      <c r="A2610" s="333" t="str">
        <f t="shared" si="320"/>
        <v/>
      </c>
      <c r="B2610" s="332" t="str">
        <f t="shared" si="321"/>
        <v/>
      </c>
      <c r="C2610" s="333" t="str">
        <f t="shared" si="322"/>
        <v/>
      </c>
      <c r="D2610" s="92"/>
      <c r="E2610" s="58" t="str">
        <f t="shared" si="323"/>
        <v/>
      </c>
      <c r="F2610" s="58" t="str">
        <f t="shared" si="324"/>
        <v/>
      </c>
      <c r="G2610" s="58" t="str">
        <f t="shared" si="325"/>
        <v/>
      </c>
      <c r="H2610" s="58" t="str">
        <f t="shared" si="326"/>
        <v/>
      </c>
      <c r="I2610" s="92"/>
      <c r="J2610" s="92"/>
      <c r="K2610" s="92"/>
      <c r="L2610" s="91" t="str">
        <f t="shared" si="327"/>
        <v/>
      </c>
      <c r="M2610" s="91" t="str">
        <f t="shared" si="328"/>
        <v/>
      </c>
    </row>
    <row r="2611" spans="1:13" x14ac:dyDescent="0.25">
      <c r="A2611" s="333" t="str">
        <f t="shared" si="320"/>
        <v/>
      </c>
      <c r="B2611" s="332" t="str">
        <f t="shared" si="321"/>
        <v/>
      </c>
      <c r="C2611" s="333" t="str">
        <f t="shared" si="322"/>
        <v/>
      </c>
      <c r="D2611" s="92"/>
      <c r="E2611" s="58" t="str">
        <f t="shared" si="323"/>
        <v/>
      </c>
      <c r="F2611" s="58" t="str">
        <f t="shared" si="324"/>
        <v/>
      </c>
      <c r="G2611" s="58" t="str">
        <f t="shared" si="325"/>
        <v/>
      </c>
      <c r="H2611" s="58" t="str">
        <f t="shared" si="326"/>
        <v/>
      </c>
      <c r="I2611" s="92"/>
      <c r="J2611" s="92"/>
      <c r="K2611" s="92"/>
      <c r="L2611" s="91" t="str">
        <f t="shared" si="327"/>
        <v/>
      </c>
      <c r="M2611" s="91" t="str">
        <f t="shared" si="328"/>
        <v/>
      </c>
    </row>
    <row r="2612" spans="1:13" x14ac:dyDescent="0.25">
      <c r="A2612" s="333" t="str">
        <f t="shared" si="320"/>
        <v/>
      </c>
      <c r="B2612" s="332" t="str">
        <f t="shared" si="321"/>
        <v/>
      </c>
      <c r="C2612" s="333" t="str">
        <f t="shared" si="322"/>
        <v/>
      </c>
      <c r="D2612" s="92"/>
      <c r="E2612" s="58" t="str">
        <f t="shared" si="323"/>
        <v/>
      </c>
      <c r="F2612" s="58" t="str">
        <f t="shared" si="324"/>
        <v/>
      </c>
      <c r="G2612" s="58" t="str">
        <f t="shared" si="325"/>
        <v/>
      </c>
      <c r="H2612" s="58" t="str">
        <f t="shared" si="326"/>
        <v/>
      </c>
      <c r="I2612" s="92"/>
      <c r="J2612" s="92"/>
      <c r="K2612" s="92"/>
      <c r="L2612" s="91" t="str">
        <f t="shared" si="327"/>
        <v/>
      </c>
      <c r="M2612" s="91" t="str">
        <f t="shared" si="328"/>
        <v/>
      </c>
    </row>
    <row r="2613" spans="1:13" x14ac:dyDescent="0.25">
      <c r="A2613" s="333" t="str">
        <f t="shared" si="320"/>
        <v/>
      </c>
      <c r="B2613" s="332" t="str">
        <f t="shared" si="321"/>
        <v/>
      </c>
      <c r="C2613" s="333" t="str">
        <f t="shared" si="322"/>
        <v/>
      </c>
      <c r="D2613" s="92"/>
      <c r="E2613" s="58" t="str">
        <f t="shared" si="323"/>
        <v/>
      </c>
      <c r="F2613" s="58" t="str">
        <f t="shared" si="324"/>
        <v/>
      </c>
      <c r="G2613" s="58" t="str">
        <f t="shared" si="325"/>
        <v/>
      </c>
      <c r="H2613" s="58" t="str">
        <f t="shared" si="326"/>
        <v/>
      </c>
      <c r="I2613" s="92"/>
      <c r="J2613" s="92"/>
      <c r="K2613" s="92"/>
      <c r="L2613" s="91" t="str">
        <f t="shared" si="327"/>
        <v/>
      </c>
      <c r="M2613" s="91" t="str">
        <f t="shared" si="328"/>
        <v/>
      </c>
    </row>
    <row r="2614" spans="1:13" x14ac:dyDescent="0.25">
      <c r="A2614" s="333" t="str">
        <f t="shared" si="320"/>
        <v/>
      </c>
      <c r="B2614" s="332" t="str">
        <f t="shared" si="321"/>
        <v/>
      </c>
      <c r="C2614" s="333" t="str">
        <f t="shared" si="322"/>
        <v/>
      </c>
      <c r="D2614" s="92"/>
      <c r="E2614" s="58" t="str">
        <f t="shared" si="323"/>
        <v/>
      </c>
      <c r="F2614" s="58" t="str">
        <f t="shared" si="324"/>
        <v/>
      </c>
      <c r="G2614" s="58" t="str">
        <f t="shared" si="325"/>
        <v/>
      </c>
      <c r="H2614" s="58" t="str">
        <f t="shared" si="326"/>
        <v/>
      </c>
      <c r="I2614" s="92"/>
      <c r="J2614" s="92"/>
      <c r="K2614" s="92"/>
      <c r="L2614" s="91" t="str">
        <f t="shared" si="327"/>
        <v/>
      </c>
      <c r="M2614" s="91" t="str">
        <f t="shared" si="328"/>
        <v/>
      </c>
    </row>
    <row r="2615" spans="1:13" x14ac:dyDescent="0.25">
      <c r="A2615" s="333" t="str">
        <f t="shared" si="320"/>
        <v/>
      </c>
      <c r="B2615" s="332" t="str">
        <f t="shared" si="321"/>
        <v/>
      </c>
      <c r="C2615" s="333" t="str">
        <f t="shared" si="322"/>
        <v/>
      </c>
      <c r="D2615" s="92"/>
      <c r="E2615" s="58" t="str">
        <f t="shared" si="323"/>
        <v/>
      </c>
      <c r="F2615" s="58" t="str">
        <f t="shared" si="324"/>
        <v/>
      </c>
      <c r="G2615" s="58" t="str">
        <f t="shared" si="325"/>
        <v/>
      </c>
      <c r="H2615" s="58" t="str">
        <f t="shared" si="326"/>
        <v/>
      </c>
      <c r="I2615" s="92"/>
      <c r="J2615" s="92"/>
      <c r="K2615" s="92"/>
      <c r="L2615" s="91" t="str">
        <f t="shared" si="327"/>
        <v/>
      </c>
      <c r="M2615" s="91" t="str">
        <f t="shared" si="328"/>
        <v/>
      </c>
    </row>
    <row r="2616" spans="1:13" x14ac:dyDescent="0.25">
      <c r="A2616" s="333" t="str">
        <f t="shared" si="320"/>
        <v/>
      </c>
      <c r="B2616" s="332" t="str">
        <f t="shared" si="321"/>
        <v/>
      </c>
      <c r="C2616" s="333" t="str">
        <f t="shared" si="322"/>
        <v/>
      </c>
      <c r="D2616" s="92"/>
      <c r="E2616" s="58" t="str">
        <f t="shared" si="323"/>
        <v/>
      </c>
      <c r="F2616" s="58" t="str">
        <f t="shared" si="324"/>
        <v/>
      </c>
      <c r="G2616" s="58" t="str">
        <f t="shared" si="325"/>
        <v/>
      </c>
      <c r="H2616" s="58" t="str">
        <f t="shared" si="326"/>
        <v/>
      </c>
      <c r="I2616" s="92"/>
      <c r="J2616" s="92"/>
      <c r="K2616" s="92"/>
      <c r="L2616" s="91" t="str">
        <f t="shared" si="327"/>
        <v/>
      </c>
      <c r="M2616" s="91" t="str">
        <f t="shared" si="328"/>
        <v/>
      </c>
    </row>
    <row r="2617" spans="1:13" x14ac:dyDescent="0.25">
      <c r="A2617" s="333" t="str">
        <f t="shared" si="320"/>
        <v/>
      </c>
      <c r="B2617" s="332" t="str">
        <f t="shared" si="321"/>
        <v/>
      </c>
      <c r="C2617" s="333" t="str">
        <f t="shared" si="322"/>
        <v/>
      </c>
      <c r="D2617" s="92"/>
      <c r="E2617" s="58" t="str">
        <f t="shared" si="323"/>
        <v/>
      </c>
      <c r="F2617" s="58" t="str">
        <f t="shared" si="324"/>
        <v/>
      </c>
      <c r="G2617" s="58" t="str">
        <f t="shared" si="325"/>
        <v/>
      </c>
      <c r="H2617" s="58" t="str">
        <f t="shared" si="326"/>
        <v/>
      </c>
      <c r="I2617" s="92"/>
      <c r="J2617" s="92"/>
      <c r="K2617" s="92"/>
      <c r="L2617" s="91" t="str">
        <f t="shared" si="327"/>
        <v/>
      </c>
      <c r="M2617" s="91" t="str">
        <f t="shared" si="328"/>
        <v/>
      </c>
    </row>
    <row r="2618" spans="1:13" x14ac:dyDescent="0.25">
      <c r="A2618" s="333" t="str">
        <f t="shared" si="320"/>
        <v/>
      </c>
      <c r="B2618" s="332" t="str">
        <f t="shared" si="321"/>
        <v/>
      </c>
      <c r="C2618" s="333" t="str">
        <f t="shared" si="322"/>
        <v/>
      </c>
      <c r="D2618" s="92"/>
      <c r="E2618" s="58" t="str">
        <f t="shared" si="323"/>
        <v/>
      </c>
      <c r="F2618" s="58" t="str">
        <f t="shared" si="324"/>
        <v/>
      </c>
      <c r="G2618" s="58" t="str">
        <f t="shared" si="325"/>
        <v/>
      </c>
      <c r="H2618" s="58" t="str">
        <f t="shared" si="326"/>
        <v/>
      </c>
      <c r="I2618" s="92"/>
      <c r="J2618" s="92"/>
      <c r="K2618" s="92"/>
      <c r="L2618" s="91" t="str">
        <f t="shared" si="327"/>
        <v/>
      </c>
      <c r="M2618" s="91" t="str">
        <f t="shared" si="328"/>
        <v/>
      </c>
    </row>
    <row r="2619" spans="1:13" x14ac:dyDescent="0.25">
      <c r="A2619" s="333" t="str">
        <f t="shared" si="320"/>
        <v/>
      </c>
      <c r="B2619" s="332" t="str">
        <f t="shared" si="321"/>
        <v/>
      </c>
      <c r="C2619" s="333" t="str">
        <f t="shared" si="322"/>
        <v/>
      </c>
      <c r="D2619" s="92"/>
      <c r="E2619" s="58" t="str">
        <f t="shared" si="323"/>
        <v/>
      </c>
      <c r="F2619" s="58" t="str">
        <f t="shared" si="324"/>
        <v/>
      </c>
      <c r="G2619" s="58" t="str">
        <f t="shared" si="325"/>
        <v/>
      </c>
      <c r="H2619" s="58" t="str">
        <f t="shared" si="326"/>
        <v/>
      </c>
      <c r="I2619" s="92"/>
      <c r="J2619" s="92"/>
      <c r="K2619" s="92"/>
      <c r="L2619" s="91" t="str">
        <f t="shared" si="327"/>
        <v/>
      </c>
      <c r="M2619" s="91" t="str">
        <f t="shared" si="328"/>
        <v/>
      </c>
    </row>
    <row r="2620" spans="1:13" x14ac:dyDescent="0.25">
      <c r="A2620" s="333" t="str">
        <f t="shared" si="320"/>
        <v/>
      </c>
      <c r="B2620" s="332" t="str">
        <f t="shared" si="321"/>
        <v/>
      </c>
      <c r="C2620" s="333" t="str">
        <f t="shared" si="322"/>
        <v/>
      </c>
      <c r="D2620" s="92"/>
      <c r="E2620" s="58" t="str">
        <f t="shared" si="323"/>
        <v/>
      </c>
      <c r="F2620" s="58" t="str">
        <f t="shared" si="324"/>
        <v/>
      </c>
      <c r="G2620" s="58" t="str">
        <f t="shared" si="325"/>
        <v/>
      </c>
      <c r="H2620" s="58" t="str">
        <f t="shared" si="326"/>
        <v/>
      </c>
      <c r="I2620" s="92"/>
      <c r="J2620" s="92"/>
      <c r="K2620" s="92"/>
      <c r="L2620" s="91" t="str">
        <f t="shared" si="327"/>
        <v/>
      </c>
      <c r="M2620" s="91" t="str">
        <f t="shared" si="328"/>
        <v/>
      </c>
    </row>
    <row r="2621" spans="1:13" x14ac:dyDescent="0.25">
      <c r="A2621" s="333" t="str">
        <f t="shared" si="320"/>
        <v/>
      </c>
      <c r="B2621" s="332" t="str">
        <f t="shared" si="321"/>
        <v/>
      </c>
      <c r="C2621" s="333" t="str">
        <f t="shared" si="322"/>
        <v/>
      </c>
      <c r="D2621" s="92"/>
      <c r="E2621" s="58" t="str">
        <f t="shared" si="323"/>
        <v/>
      </c>
      <c r="F2621" s="58" t="str">
        <f t="shared" si="324"/>
        <v/>
      </c>
      <c r="G2621" s="58" t="str">
        <f t="shared" si="325"/>
        <v/>
      </c>
      <c r="H2621" s="58" t="str">
        <f t="shared" si="326"/>
        <v/>
      </c>
      <c r="I2621" s="92"/>
      <c r="J2621" s="92"/>
      <c r="K2621" s="92"/>
      <c r="L2621" s="91" t="str">
        <f t="shared" si="327"/>
        <v/>
      </c>
      <c r="M2621" s="91" t="str">
        <f t="shared" si="328"/>
        <v/>
      </c>
    </row>
    <row r="2622" spans="1:13" x14ac:dyDescent="0.25">
      <c r="A2622" s="333" t="str">
        <f t="shared" si="320"/>
        <v/>
      </c>
      <c r="B2622" s="332" t="str">
        <f t="shared" si="321"/>
        <v/>
      </c>
      <c r="C2622" s="333" t="str">
        <f t="shared" si="322"/>
        <v/>
      </c>
      <c r="D2622" s="92"/>
      <c r="E2622" s="58" t="str">
        <f t="shared" si="323"/>
        <v/>
      </c>
      <c r="F2622" s="58" t="str">
        <f t="shared" si="324"/>
        <v/>
      </c>
      <c r="G2622" s="58" t="str">
        <f t="shared" si="325"/>
        <v/>
      </c>
      <c r="H2622" s="58" t="str">
        <f t="shared" si="326"/>
        <v/>
      </c>
      <c r="I2622" s="92"/>
      <c r="J2622" s="92"/>
      <c r="K2622" s="92"/>
      <c r="L2622" s="91" t="str">
        <f t="shared" si="327"/>
        <v/>
      </c>
      <c r="M2622" s="91" t="str">
        <f t="shared" si="328"/>
        <v/>
      </c>
    </row>
    <row r="2623" spans="1:13" x14ac:dyDescent="0.25">
      <c r="A2623" s="333" t="str">
        <f t="shared" si="320"/>
        <v/>
      </c>
      <c r="B2623" s="332" t="str">
        <f t="shared" si="321"/>
        <v/>
      </c>
      <c r="C2623" s="333" t="str">
        <f t="shared" si="322"/>
        <v/>
      </c>
      <c r="D2623" s="92"/>
      <c r="E2623" s="58" t="str">
        <f t="shared" si="323"/>
        <v/>
      </c>
      <c r="F2623" s="58" t="str">
        <f t="shared" si="324"/>
        <v/>
      </c>
      <c r="G2623" s="58" t="str">
        <f t="shared" si="325"/>
        <v/>
      </c>
      <c r="H2623" s="58" t="str">
        <f t="shared" si="326"/>
        <v/>
      </c>
      <c r="I2623" s="92"/>
      <c r="J2623" s="92"/>
      <c r="K2623" s="92"/>
      <c r="L2623" s="91" t="str">
        <f t="shared" si="327"/>
        <v/>
      </c>
      <c r="M2623" s="91" t="str">
        <f t="shared" si="328"/>
        <v/>
      </c>
    </row>
    <row r="2624" spans="1:13" x14ac:dyDescent="0.25">
      <c r="A2624" s="333" t="str">
        <f t="shared" si="320"/>
        <v/>
      </c>
      <c r="B2624" s="332" t="str">
        <f t="shared" si="321"/>
        <v/>
      </c>
      <c r="C2624" s="333" t="str">
        <f t="shared" si="322"/>
        <v/>
      </c>
      <c r="D2624" s="92"/>
      <c r="E2624" s="58" t="str">
        <f t="shared" si="323"/>
        <v/>
      </c>
      <c r="F2624" s="58" t="str">
        <f t="shared" si="324"/>
        <v/>
      </c>
      <c r="G2624" s="58" t="str">
        <f t="shared" si="325"/>
        <v/>
      </c>
      <c r="H2624" s="58" t="str">
        <f t="shared" si="326"/>
        <v/>
      </c>
      <c r="I2624" s="92"/>
      <c r="J2624" s="92"/>
      <c r="K2624" s="92"/>
      <c r="L2624" s="91" t="str">
        <f t="shared" si="327"/>
        <v/>
      </c>
      <c r="M2624" s="91" t="str">
        <f t="shared" si="328"/>
        <v/>
      </c>
    </row>
    <row r="2625" spans="1:13" x14ac:dyDescent="0.25">
      <c r="A2625" s="333" t="str">
        <f t="shared" si="320"/>
        <v/>
      </c>
      <c r="B2625" s="332" t="str">
        <f t="shared" si="321"/>
        <v/>
      </c>
      <c r="C2625" s="333" t="str">
        <f t="shared" si="322"/>
        <v/>
      </c>
      <c r="D2625" s="92"/>
      <c r="E2625" s="58" t="str">
        <f t="shared" si="323"/>
        <v/>
      </c>
      <c r="F2625" s="58" t="str">
        <f t="shared" si="324"/>
        <v/>
      </c>
      <c r="G2625" s="58" t="str">
        <f t="shared" si="325"/>
        <v/>
      </c>
      <c r="H2625" s="58" t="str">
        <f t="shared" si="326"/>
        <v/>
      </c>
      <c r="I2625" s="92"/>
      <c r="J2625" s="92"/>
      <c r="K2625" s="92"/>
      <c r="L2625" s="91" t="str">
        <f t="shared" si="327"/>
        <v/>
      </c>
      <c r="M2625" s="91" t="str">
        <f t="shared" si="328"/>
        <v/>
      </c>
    </row>
    <row r="2626" spans="1:13" x14ac:dyDescent="0.25">
      <c r="A2626" s="333" t="str">
        <f t="shared" si="320"/>
        <v/>
      </c>
      <c r="B2626" s="332" t="str">
        <f t="shared" si="321"/>
        <v/>
      </c>
      <c r="C2626" s="333" t="str">
        <f t="shared" si="322"/>
        <v/>
      </c>
      <c r="D2626" s="92"/>
      <c r="E2626" s="58" t="str">
        <f t="shared" si="323"/>
        <v/>
      </c>
      <c r="F2626" s="58" t="str">
        <f t="shared" si="324"/>
        <v/>
      </c>
      <c r="G2626" s="58" t="str">
        <f t="shared" si="325"/>
        <v/>
      </c>
      <c r="H2626" s="58" t="str">
        <f t="shared" si="326"/>
        <v/>
      </c>
      <c r="I2626" s="92"/>
      <c r="J2626" s="92"/>
      <c r="K2626" s="92"/>
      <c r="L2626" s="91" t="str">
        <f t="shared" si="327"/>
        <v/>
      </c>
      <c r="M2626" s="91" t="str">
        <f t="shared" si="328"/>
        <v/>
      </c>
    </row>
    <row r="2627" spans="1:13" x14ac:dyDescent="0.25">
      <c r="A2627" s="333" t="str">
        <f t="shared" si="320"/>
        <v/>
      </c>
      <c r="B2627" s="332" t="str">
        <f t="shared" si="321"/>
        <v/>
      </c>
      <c r="C2627" s="333" t="str">
        <f t="shared" si="322"/>
        <v/>
      </c>
      <c r="D2627" s="92"/>
      <c r="E2627" s="58" t="str">
        <f t="shared" si="323"/>
        <v/>
      </c>
      <c r="F2627" s="58" t="str">
        <f t="shared" si="324"/>
        <v/>
      </c>
      <c r="G2627" s="58" t="str">
        <f t="shared" si="325"/>
        <v/>
      </c>
      <c r="H2627" s="58" t="str">
        <f t="shared" si="326"/>
        <v/>
      </c>
      <c r="I2627" s="92"/>
      <c r="J2627" s="92"/>
      <c r="K2627" s="92"/>
      <c r="L2627" s="91" t="str">
        <f t="shared" si="327"/>
        <v/>
      </c>
      <c r="M2627" s="91" t="str">
        <f t="shared" si="328"/>
        <v/>
      </c>
    </row>
    <row r="2628" spans="1:13" x14ac:dyDescent="0.25">
      <c r="A2628" s="333" t="str">
        <f t="shared" si="320"/>
        <v/>
      </c>
      <c r="B2628" s="332" t="str">
        <f t="shared" si="321"/>
        <v/>
      </c>
      <c r="C2628" s="333" t="str">
        <f t="shared" si="322"/>
        <v/>
      </c>
      <c r="D2628" s="92"/>
      <c r="E2628" s="58" t="str">
        <f t="shared" si="323"/>
        <v/>
      </c>
      <c r="F2628" s="58" t="str">
        <f t="shared" si="324"/>
        <v/>
      </c>
      <c r="G2628" s="58" t="str">
        <f t="shared" si="325"/>
        <v/>
      </c>
      <c r="H2628" s="58" t="str">
        <f t="shared" si="326"/>
        <v/>
      </c>
      <c r="I2628" s="92"/>
      <c r="J2628" s="92"/>
      <c r="K2628" s="92"/>
      <c r="L2628" s="91" t="str">
        <f t="shared" si="327"/>
        <v/>
      </c>
      <c r="M2628" s="91" t="str">
        <f t="shared" si="328"/>
        <v/>
      </c>
    </row>
    <row r="2629" spans="1:13" x14ac:dyDescent="0.25">
      <c r="A2629" s="333" t="str">
        <f t="shared" ref="A2629:A2692" si="329">IF(D2629="","",A2628)</f>
        <v/>
      </c>
      <c r="B2629" s="332" t="str">
        <f t="shared" ref="B2629:B2692" si="330">IF(D2629="","",B2628)</f>
        <v/>
      </c>
      <c r="C2629" s="333" t="str">
        <f t="shared" ref="C2629:C2692" si="331">IF(D2629="","",C2628)</f>
        <v/>
      </c>
      <c r="D2629" s="92"/>
      <c r="E2629" s="58" t="str">
        <f t="shared" ref="E2629:E2692" si="332">IF(D2629="","",VLOOKUP(D2629,Master,3,FALSE))</f>
        <v/>
      </c>
      <c r="F2629" s="58" t="str">
        <f t="shared" ref="F2629:F2692" si="333">IF(D2629="","",VLOOKUP(D2629,Master,4,FALSE))</f>
        <v/>
      </c>
      <c r="G2629" s="58" t="str">
        <f t="shared" ref="G2629:G2692" si="334">IF(D2629="","",VLOOKUP(D2629,Master,5,FALSE))</f>
        <v/>
      </c>
      <c r="H2629" s="58" t="str">
        <f t="shared" ref="H2629:H2692" si="335">IF(D2629="","",VLOOKUP(D2629,Master,2,FALSE))</f>
        <v/>
      </c>
      <c r="I2629" s="92"/>
      <c r="J2629" s="92"/>
      <c r="K2629" s="92"/>
      <c r="L2629" s="91" t="str">
        <f t="shared" ref="L2629:L2692" si="336">IF(K2629="","",IF(I2629="",ROUND(HLOOKUP(J2629,kgList,K2629,FALSE),1),ROUND(HLOOKUP(I2629,kgList,K2629,FALSE),1)))</f>
        <v/>
      </c>
      <c r="M2629" s="91" t="str">
        <f t="shared" ref="M2629:M2692" si="337">IF(L2629="","",IF(COUNTA(I2629:J2629)&gt;1,"Edible or Inedible",IF(COUNTA(I2629)=1,L2629*1,IF(COUNTA(J2629)=1,L2629*1,"ERROR"))))</f>
        <v/>
      </c>
    </row>
    <row r="2630" spans="1:13" x14ac:dyDescent="0.25">
      <c r="A2630" s="333" t="str">
        <f t="shared" si="329"/>
        <v/>
      </c>
      <c r="B2630" s="332" t="str">
        <f t="shared" si="330"/>
        <v/>
      </c>
      <c r="C2630" s="333" t="str">
        <f t="shared" si="331"/>
        <v/>
      </c>
      <c r="D2630" s="92"/>
      <c r="E2630" s="58" t="str">
        <f t="shared" si="332"/>
        <v/>
      </c>
      <c r="F2630" s="58" t="str">
        <f t="shared" si="333"/>
        <v/>
      </c>
      <c r="G2630" s="58" t="str">
        <f t="shared" si="334"/>
        <v/>
      </c>
      <c r="H2630" s="58" t="str">
        <f t="shared" si="335"/>
        <v/>
      </c>
      <c r="I2630" s="92"/>
      <c r="J2630" s="92"/>
      <c r="K2630" s="92"/>
      <c r="L2630" s="91" t="str">
        <f t="shared" si="336"/>
        <v/>
      </c>
      <c r="M2630" s="91" t="str">
        <f t="shared" si="337"/>
        <v/>
      </c>
    </row>
    <row r="2631" spans="1:13" x14ac:dyDescent="0.25">
      <c r="A2631" s="333" t="str">
        <f t="shared" si="329"/>
        <v/>
      </c>
      <c r="B2631" s="332" t="str">
        <f t="shared" si="330"/>
        <v/>
      </c>
      <c r="C2631" s="333" t="str">
        <f t="shared" si="331"/>
        <v/>
      </c>
      <c r="D2631" s="92"/>
      <c r="E2631" s="58" t="str">
        <f t="shared" si="332"/>
        <v/>
      </c>
      <c r="F2631" s="58" t="str">
        <f t="shared" si="333"/>
        <v/>
      </c>
      <c r="G2631" s="58" t="str">
        <f t="shared" si="334"/>
        <v/>
      </c>
      <c r="H2631" s="58" t="str">
        <f t="shared" si="335"/>
        <v/>
      </c>
      <c r="I2631" s="92"/>
      <c r="J2631" s="92"/>
      <c r="K2631" s="92"/>
      <c r="L2631" s="91" t="str">
        <f t="shared" si="336"/>
        <v/>
      </c>
      <c r="M2631" s="91" t="str">
        <f t="shared" si="337"/>
        <v/>
      </c>
    </row>
    <row r="2632" spans="1:13" x14ac:dyDescent="0.25">
      <c r="A2632" s="333" t="str">
        <f t="shared" si="329"/>
        <v/>
      </c>
      <c r="B2632" s="332" t="str">
        <f t="shared" si="330"/>
        <v/>
      </c>
      <c r="C2632" s="333" t="str">
        <f t="shared" si="331"/>
        <v/>
      </c>
      <c r="D2632" s="92"/>
      <c r="E2632" s="58" t="str">
        <f t="shared" si="332"/>
        <v/>
      </c>
      <c r="F2632" s="58" t="str">
        <f t="shared" si="333"/>
        <v/>
      </c>
      <c r="G2632" s="58" t="str">
        <f t="shared" si="334"/>
        <v/>
      </c>
      <c r="H2632" s="58" t="str">
        <f t="shared" si="335"/>
        <v/>
      </c>
      <c r="I2632" s="92"/>
      <c r="J2632" s="92"/>
      <c r="K2632" s="92"/>
      <c r="L2632" s="91" t="str">
        <f t="shared" si="336"/>
        <v/>
      </c>
      <c r="M2632" s="91" t="str">
        <f t="shared" si="337"/>
        <v/>
      </c>
    </row>
    <row r="2633" spans="1:13" x14ac:dyDescent="0.25">
      <c r="A2633" s="333" t="str">
        <f t="shared" si="329"/>
        <v/>
      </c>
      <c r="B2633" s="332" t="str">
        <f t="shared" si="330"/>
        <v/>
      </c>
      <c r="C2633" s="333" t="str">
        <f t="shared" si="331"/>
        <v/>
      </c>
      <c r="D2633" s="92"/>
      <c r="E2633" s="58" t="str">
        <f t="shared" si="332"/>
        <v/>
      </c>
      <c r="F2633" s="58" t="str">
        <f t="shared" si="333"/>
        <v/>
      </c>
      <c r="G2633" s="58" t="str">
        <f t="shared" si="334"/>
        <v/>
      </c>
      <c r="H2633" s="58" t="str">
        <f t="shared" si="335"/>
        <v/>
      </c>
      <c r="I2633" s="92"/>
      <c r="J2633" s="92"/>
      <c r="K2633" s="92"/>
      <c r="L2633" s="91" t="str">
        <f t="shared" si="336"/>
        <v/>
      </c>
      <c r="M2633" s="91" t="str">
        <f t="shared" si="337"/>
        <v/>
      </c>
    </row>
    <row r="2634" spans="1:13" x14ac:dyDescent="0.25">
      <c r="A2634" s="333" t="str">
        <f t="shared" si="329"/>
        <v/>
      </c>
      <c r="B2634" s="332" t="str">
        <f t="shared" si="330"/>
        <v/>
      </c>
      <c r="C2634" s="333" t="str">
        <f t="shared" si="331"/>
        <v/>
      </c>
      <c r="D2634" s="92"/>
      <c r="E2634" s="58" t="str">
        <f t="shared" si="332"/>
        <v/>
      </c>
      <c r="F2634" s="58" t="str">
        <f t="shared" si="333"/>
        <v/>
      </c>
      <c r="G2634" s="58" t="str">
        <f t="shared" si="334"/>
        <v/>
      </c>
      <c r="H2634" s="58" t="str">
        <f t="shared" si="335"/>
        <v/>
      </c>
      <c r="I2634" s="92"/>
      <c r="J2634" s="92"/>
      <c r="K2634" s="92"/>
      <c r="L2634" s="91" t="str">
        <f t="shared" si="336"/>
        <v/>
      </c>
      <c r="M2634" s="91" t="str">
        <f t="shared" si="337"/>
        <v/>
      </c>
    </row>
    <row r="2635" spans="1:13" x14ac:dyDescent="0.25">
      <c r="A2635" s="333" t="str">
        <f t="shared" si="329"/>
        <v/>
      </c>
      <c r="B2635" s="332" t="str">
        <f t="shared" si="330"/>
        <v/>
      </c>
      <c r="C2635" s="333" t="str">
        <f t="shared" si="331"/>
        <v/>
      </c>
      <c r="D2635" s="92"/>
      <c r="E2635" s="58" t="str">
        <f t="shared" si="332"/>
        <v/>
      </c>
      <c r="F2635" s="58" t="str">
        <f t="shared" si="333"/>
        <v/>
      </c>
      <c r="G2635" s="58" t="str">
        <f t="shared" si="334"/>
        <v/>
      </c>
      <c r="H2635" s="58" t="str">
        <f t="shared" si="335"/>
        <v/>
      </c>
      <c r="I2635" s="92"/>
      <c r="J2635" s="92"/>
      <c r="K2635" s="92"/>
      <c r="L2635" s="91" t="str">
        <f t="shared" si="336"/>
        <v/>
      </c>
      <c r="M2635" s="91" t="str">
        <f t="shared" si="337"/>
        <v/>
      </c>
    </row>
    <row r="2636" spans="1:13" x14ac:dyDescent="0.25">
      <c r="A2636" s="333" t="str">
        <f t="shared" si="329"/>
        <v/>
      </c>
      <c r="B2636" s="332" t="str">
        <f t="shared" si="330"/>
        <v/>
      </c>
      <c r="C2636" s="333" t="str">
        <f t="shared" si="331"/>
        <v/>
      </c>
      <c r="D2636" s="92"/>
      <c r="E2636" s="58" t="str">
        <f t="shared" si="332"/>
        <v/>
      </c>
      <c r="F2636" s="58" t="str">
        <f t="shared" si="333"/>
        <v/>
      </c>
      <c r="G2636" s="58" t="str">
        <f t="shared" si="334"/>
        <v/>
      </c>
      <c r="H2636" s="58" t="str">
        <f t="shared" si="335"/>
        <v/>
      </c>
      <c r="I2636" s="92"/>
      <c r="J2636" s="92"/>
      <c r="K2636" s="92"/>
      <c r="L2636" s="91" t="str">
        <f t="shared" si="336"/>
        <v/>
      </c>
      <c r="M2636" s="91" t="str">
        <f t="shared" si="337"/>
        <v/>
      </c>
    </row>
    <row r="2637" spans="1:13" x14ac:dyDescent="0.25">
      <c r="A2637" s="333" t="str">
        <f t="shared" si="329"/>
        <v/>
      </c>
      <c r="B2637" s="332" t="str">
        <f t="shared" si="330"/>
        <v/>
      </c>
      <c r="C2637" s="333" t="str">
        <f t="shared" si="331"/>
        <v/>
      </c>
      <c r="D2637" s="92"/>
      <c r="E2637" s="58" t="str">
        <f t="shared" si="332"/>
        <v/>
      </c>
      <c r="F2637" s="58" t="str">
        <f t="shared" si="333"/>
        <v/>
      </c>
      <c r="G2637" s="58" t="str">
        <f t="shared" si="334"/>
        <v/>
      </c>
      <c r="H2637" s="58" t="str">
        <f t="shared" si="335"/>
        <v/>
      </c>
      <c r="I2637" s="92"/>
      <c r="J2637" s="92"/>
      <c r="K2637" s="92"/>
      <c r="L2637" s="91" t="str">
        <f t="shared" si="336"/>
        <v/>
      </c>
      <c r="M2637" s="91" t="str">
        <f t="shared" si="337"/>
        <v/>
      </c>
    </row>
    <row r="2638" spans="1:13" x14ac:dyDescent="0.25">
      <c r="A2638" s="333" t="str">
        <f t="shared" si="329"/>
        <v/>
      </c>
      <c r="B2638" s="332" t="str">
        <f t="shared" si="330"/>
        <v/>
      </c>
      <c r="C2638" s="333" t="str">
        <f t="shared" si="331"/>
        <v/>
      </c>
      <c r="D2638" s="92"/>
      <c r="E2638" s="58" t="str">
        <f t="shared" si="332"/>
        <v/>
      </c>
      <c r="F2638" s="58" t="str">
        <f t="shared" si="333"/>
        <v/>
      </c>
      <c r="G2638" s="58" t="str">
        <f t="shared" si="334"/>
        <v/>
      </c>
      <c r="H2638" s="58" t="str">
        <f t="shared" si="335"/>
        <v/>
      </c>
      <c r="I2638" s="92"/>
      <c r="J2638" s="92"/>
      <c r="K2638" s="92"/>
      <c r="L2638" s="91" t="str">
        <f t="shared" si="336"/>
        <v/>
      </c>
      <c r="M2638" s="91" t="str">
        <f t="shared" si="337"/>
        <v/>
      </c>
    </row>
    <row r="2639" spans="1:13" x14ac:dyDescent="0.25">
      <c r="A2639" s="333" t="str">
        <f t="shared" si="329"/>
        <v/>
      </c>
      <c r="B2639" s="332" t="str">
        <f t="shared" si="330"/>
        <v/>
      </c>
      <c r="C2639" s="333" t="str">
        <f t="shared" si="331"/>
        <v/>
      </c>
      <c r="D2639" s="92"/>
      <c r="E2639" s="58" t="str">
        <f t="shared" si="332"/>
        <v/>
      </c>
      <c r="F2639" s="58" t="str">
        <f t="shared" si="333"/>
        <v/>
      </c>
      <c r="G2639" s="58" t="str">
        <f t="shared" si="334"/>
        <v/>
      </c>
      <c r="H2639" s="58" t="str">
        <f t="shared" si="335"/>
        <v/>
      </c>
      <c r="I2639" s="92"/>
      <c r="J2639" s="92"/>
      <c r="K2639" s="92"/>
      <c r="L2639" s="91" t="str">
        <f t="shared" si="336"/>
        <v/>
      </c>
      <c r="M2639" s="91" t="str">
        <f t="shared" si="337"/>
        <v/>
      </c>
    </row>
    <row r="2640" spans="1:13" x14ac:dyDescent="0.25">
      <c r="A2640" s="333" t="str">
        <f t="shared" si="329"/>
        <v/>
      </c>
      <c r="B2640" s="332" t="str">
        <f t="shared" si="330"/>
        <v/>
      </c>
      <c r="C2640" s="333" t="str">
        <f t="shared" si="331"/>
        <v/>
      </c>
      <c r="D2640" s="92"/>
      <c r="E2640" s="58" t="str">
        <f t="shared" si="332"/>
        <v/>
      </c>
      <c r="F2640" s="58" t="str">
        <f t="shared" si="333"/>
        <v/>
      </c>
      <c r="G2640" s="58" t="str">
        <f t="shared" si="334"/>
        <v/>
      </c>
      <c r="H2640" s="58" t="str">
        <f t="shared" si="335"/>
        <v/>
      </c>
      <c r="I2640" s="92"/>
      <c r="J2640" s="92"/>
      <c r="K2640" s="92"/>
      <c r="L2640" s="91" t="str">
        <f t="shared" si="336"/>
        <v/>
      </c>
      <c r="M2640" s="91" t="str">
        <f t="shared" si="337"/>
        <v/>
      </c>
    </row>
    <row r="2641" spans="1:13" x14ac:dyDescent="0.25">
      <c r="A2641" s="333" t="str">
        <f t="shared" si="329"/>
        <v/>
      </c>
      <c r="B2641" s="332" t="str">
        <f t="shared" si="330"/>
        <v/>
      </c>
      <c r="C2641" s="333" t="str">
        <f t="shared" si="331"/>
        <v/>
      </c>
      <c r="D2641" s="92"/>
      <c r="E2641" s="58" t="str">
        <f t="shared" si="332"/>
        <v/>
      </c>
      <c r="F2641" s="58" t="str">
        <f t="shared" si="333"/>
        <v/>
      </c>
      <c r="G2641" s="58" t="str">
        <f t="shared" si="334"/>
        <v/>
      </c>
      <c r="H2641" s="58" t="str">
        <f t="shared" si="335"/>
        <v/>
      </c>
      <c r="I2641" s="92"/>
      <c r="J2641" s="92"/>
      <c r="K2641" s="92"/>
      <c r="L2641" s="91" t="str">
        <f t="shared" si="336"/>
        <v/>
      </c>
      <c r="M2641" s="91" t="str">
        <f t="shared" si="337"/>
        <v/>
      </c>
    </row>
    <row r="2642" spans="1:13" x14ac:dyDescent="0.25">
      <c r="A2642" s="333" t="str">
        <f t="shared" si="329"/>
        <v/>
      </c>
      <c r="B2642" s="332" t="str">
        <f t="shared" si="330"/>
        <v/>
      </c>
      <c r="C2642" s="333" t="str">
        <f t="shared" si="331"/>
        <v/>
      </c>
      <c r="D2642" s="92"/>
      <c r="E2642" s="58" t="str">
        <f t="shared" si="332"/>
        <v/>
      </c>
      <c r="F2642" s="58" t="str">
        <f t="shared" si="333"/>
        <v/>
      </c>
      <c r="G2642" s="58" t="str">
        <f t="shared" si="334"/>
        <v/>
      </c>
      <c r="H2642" s="58" t="str">
        <f t="shared" si="335"/>
        <v/>
      </c>
      <c r="I2642" s="92"/>
      <c r="J2642" s="92"/>
      <c r="K2642" s="92"/>
      <c r="L2642" s="91" t="str">
        <f t="shared" si="336"/>
        <v/>
      </c>
      <c r="M2642" s="91" t="str">
        <f t="shared" si="337"/>
        <v/>
      </c>
    </row>
    <row r="2643" spans="1:13" x14ac:dyDescent="0.25">
      <c r="A2643" s="333" t="str">
        <f t="shared" si="329"/>
        <v/>
      </c>
      <c r="B2643" s="332" t="str">
        <f t="shared" si="330"/>
        <v/>
      </c>
      <c r="C2643" s="333" t="str">
        <f t="shared" si="331"/>
        <v/>
      </c>
      <c r="D2643" s="92"/>
      <c r="E2643" s="58" t="str">
        <f t="shared" si="332"/>
        <v/>
      </c>
      <c r="F2643" s="58" t="str">
        <f t="shared" si="333"/>
        <v/>
      </c>
      <c r="G2643" s="58" t="str">
        <f t="shared" si="334"/>
        <v/>
      </c>
      <c r="H2643" s="58" t="str">
        <f t="shared" si="335"/>
        <v/>
      </c>
      <c r="I2643" s="92"/>
      <c r="J2643" s="92"/>
      <c r="K2643" s="92"/>
      <c r="L2643" s="91" t="str">
        <f t="shared" si="336"/>
        <v/>
      </c>
      <c r="M2643" s="91" t="str">
        <f t="shared" si="337"/>
        <v/>
      </c>
    </row>
    <row r="2644" spans="1:13" x14ac:dyDescent="0.25">
      <c r="A2644" s="333" t="str">
        <f t="shared" si="329"/>
        <v/>
      </c>
      <c r="B2644" s="332" t="str">
        <f t="shared" si="330"/>
        <v/>
      </c>
      <c r="C2644" s="333" t="str">
        <f t="shared" si="331"/>
        <v/>
      </c>
      <c r="D2644" s="92"/>
      <c r="E2644" s="58" t="str">
        <f t="shared" si="332"/>
        <v/>
      </c>
      <c r="F2644" s="58" t="str">
        <f t="shared" si="333"/>
        <v/>
      </c>
      <c r="G2644" s="58" t="str">
        <f t="shared" si="334"/>
        <v/>
      </c>
      <c r="H2644" s="58" t="str">
        <f t="shared" si="335"/>
        <v/>
      </c>
      <c r="I2644" s="92"/>
      <c r="J2644" s="92"/>
      <c r="K2644" s="92"/>
      <c r="L2644" s="91" t="str">
        <f t="shared" si="336"/>
        <v/>
      </c>
      <c r="M2644" s="91" t="str">
        <f t="shared" si="337"/>
        <v/>
      </c>
    </row>
    <row r="2645" spans="1:13" x14ac:dyDescent="0.25">
      <c r="A2645" s="333" t="str">
        <f t="shared" si="329"/>
        <v/>
      </c>
      <c r="B2645" s="332" t="str">
        <f t="shared" si="330"/>
        <v/>
      </c>
      <c r="C2645" s="333" t="str">
        <f t="shared" si="331"/>
        <v/>
      </c>
      <c r="D2645" s="92"/>
      <c r="E2645" s="58" t="str">
        <f t="shared" si="332"/>
        <v/>
      </c>
      <c r="F2645" s="58" t="str">
        <f t="shared" si="333"/>
        <v/>
      </c>
      <c r="G2645" s="58" t="str">
        <f t="shared" si="334"/>
        <v/>
      </c>
      <c r="H2645" s="58" t="str">
        <f t="shared" si="335"/>
        <v/>
      </c>
      <c r="I2645" s="92"/>
      <c r="J2645" s="92"/>
      <c r="K2645" s="92"/>
      <c r="L2645" s="91" t="str">
        <f t="shared" si="336"/>
        <v/>
      </c>
      <c r="M2645" s="91" t="str">
        <f t="shared" si="337"/>
        <v/>
      </c>
    </row>
    <row r="2646" spans="1:13" x14ac:dyDescent="0.25">
      <c r="A2646" s="333" t="str">
        <f t="shared" si="329"/>
        <v/>
      </c>
      <c r="B2646" s="332" t="str">
        <f t="shared" si="330"/>
        <v/>
      </c>
      <c r="C2646" s="333" t="str">
        <f t="shared" si="331"/>
        <v/>
      </c>
      <c r="D2646" s="92"/>
      <c r="E2646" s="58" t="str">
        <f t="shared" si="332"/>
        <v/>
      </c>
      <c r="F2646" s="58" t="str">
        <f t="shared" si="333"/>
        <v/>
      </c>
      <c r="G2646" s="58" t="str">
        <f t="shared" si="334"/>
        <v/>
      </c>
      <c r="H2646" s="58" t="str">
        <f t="shared" si="335"/>
        <v/>
      </c>
      <c r="I2646" s="92"/>
      <c r="J2646" s="92"/>
      <c r="K2646" s="92"/>
      <c r="L2646" s="91" t="str">
        <f t="shared" si="336"/>
        <v/>
      </c>
      <c r="M2646" s="91" t="str">
        <f t="shared" si="337"/>
        <v/>
      </c>
    </row>
    <row r="2647" spans="1:13" x14ac:dyDescent="0.25">
      <c r="A2647" s="333" t="str">
        <f t="shared" si="329"/>
        <v/>
      </c>
      <c r="B2647" s="332" t="str">
        <f t="shared" si="330"/>
        <v/>
      </c>
      <c r="C2647" s="333" t="str">
        <f t="shared" si="331"/>
        <v/>
      </c>
      <c r="D2647" s="92"/>
      <c r="E2647" s="58" t="str">
        <f t="shared" si="332"/>
        <v/>
      </c>
      <c r="F2647" s="58" t="str">
        <f t="shared" si="333"/>
        <v/>
      </c>
      <c r="G2647" s="58" t="str">
        <f t="shared" si="334"/>
        <v/>
      </c>
      <c r="H2647" s="58" t="str">
        <f t="shared" si="335"/>
        <v/>
      </c>
      <c r="I2647" s="92"/>
      <c r="J2647" s="92"/>
      <c r="K2647" s="92"/>
      <c r="L2647" s="91" t="str">
        <f t="shared" si="336"/>
        <v/>
      </c>
      <c r="M2647" s="91" t="str">
        <f t="shared" si="337"/>
        <v/>
      </c>
    </row>
    <row r="2648" spans="1:13" x14ac:dyDescent="0.25">
      <c r="A2648" s="333" t="str">
        <f t="shared" si="329"/>
        <v/>
      </c>
      <c r="B2648" s="332" t="str">
        <f t="shared" si="330"/>
        <v/>
      </c>
      <c r="C2648" s="333" t="str">
        <f t="shared" si="331"/>
        <v/>
      </c>
      <c r="D2648" s="92"/>
      <c r="E2648" s="58" t="str">
        <f t="shared" si="332"/>
        <v/>
      </c>
      <c r="F2648" s="58" t="str">
        <f t="shared" si="333"/>
        <v/>
      </c>
      <c r="G2648" s="58" t="str">
        <f t="shared" si="334"/>
        <v/>
      </c>
      <c r="H2648" s="58" t="str">
        <f t="shared" si="335"/>
        <v/>
      </c>
      <c r="I2648" s="92"/>
      <c r="J2648" s="92"/>
      <c r="K2648" s="92"/>
      <c r="L2648" s="91" t="str">
        <f t="shared" si="336"/>
        <v/>
      </c>
      <c r="M2648" s="91" t="str">
        <f t="shared" si="337"/>
        <v/>
      </c>
    </row>
    <row r="2649" spans="1:13" x14ac:dyDescent="0.25">
      <c r="A2649" s="333" t="str">
        <f t="shared" si="329"/>
        <v/>
      </c>
      <c r="B2649" s="332" t="str">
        <f t="shared" si="330"/>
        <v/>
      </c>
      <c r="C2649" s="333" t="str">
        <f t="shared" si="331"/>
        <v/>
      </c>
      <c r="D2649" s="92"/>
      <c r="E2649" s="58" t="str">
        <f t="shared" si="332"/>
        <v/>
      </c>
      <c r="F2649" s="58" t="str">
        <f t="shared" si="333"/>
        <v/>
      </c>
      <c r="G2649" s="58" t="str">
        <f t="shared" si="334"/>
        <v/>
      </c>
      <c r="H2649" s="58" t="str">
        <f t="shared" si="335"/>
        <v/>
      </c>
      <c r="I2649" s="92"/>
      <c r="J2649" s="92"/>
      <c r="K2649" s="92"/>
      <c r="L2649" s="91" t="str">
        <f t="shared" si="336"/>
        <v/>
      </c>
      <c r="M2649" s="91" t="str">
        <f t="shared" si="337"/>
        <v/>
      </c>
    </row>
    <row r="2650" spans="1:13" x14ac:dyDescent="0.25">
      <c r="A2650" s="333" t="str">
        <f t="shared" si="329"/>
        <v/>
      </c>
      <c r="B2650" s="332" t="str">
        <f t="shared" si="330"/>
        <v/>
      </c>
      <c r="C2650" s="333" t="str">
        <f t="shared" si="331"/>
        <v/>
      </c>
      <c r="D2650" s="92"/>
      <c r="E2650" s="58" t="str">
        <f t="shared" si="332"/>
        <v/>
      </c>
      <c r="F2650" s="58" t="str">
        <f t="shared" si="333"/>
        <v/>
      </c>
      <c r="G2650" s="58" t="str">
        <f t="shared" si="334"/>
        <v/>
      </c>
      <c r="H2650" s="58" t="str">
        <f t="shared" si="335"/>
        <v/>
      </c>
      <c r="I2650" s="92"/>
      <c r="J2650" s="92"/>
      <c r="K2650" s="92"/>
      <c r="L2650" s="91" t="str">
        <f t="shared" si="336"/>
        <v/>
      </c>
      <c r="M2650" s="91" t="str">
        <f t="shared" si="337"/>
        <v/>
      </c>
    </row>
    <row r="2651" spans="1:13" x14ac:dyDescent="0.25">
      <c r="A2651" s="333" t="str">
        <f t="shared" si="329"/>
        <v/>
      </c>
      <c r="B2651" s="332" t="str">
        <f t="shared" si="330"/>
        <v/>
      </c>
      <c r="C2651" s="333" t="str">
        <f t="shared" si="331"/>
        <v/>
      </c>
      <c r="D2651" s="92"/>
      <c r="E2651" s="58" t="str">
        <f t="shared" si="332"/>
        <v/>
      </c>
      <c r="F2651" s="58" t="str">
        <f t="shared" si="333"/>
        <v/>
      </c>
      <c r="G2651" s="58" t="str">
        <f t="shared" si="334"/>
        <v/>
      </c>
      <c r="H2651" s="58" t="str">
        <f t="shared" si="335"/>
        <v/>
      </c>
      <c r="I2651" s="92"/>
      <c r="J2651" s="92"/>
      <c r="K2651" s="92"/>
      <c r="L2651" s="91" t="str">
        <f t="shared" si="336"/>
        <v/>
      </c>
      <c r="M2651" s="91" t="str">
        <f t="shared" si="337"/>
        <v/>
      </c>
    </row>
    <row r="2652" spans="1:13" x14ac:dyDescent="0.25">
      <c r="A2652" s="333" t="str">
        <f t="shared" si="329"/>
        <v/>
      </c>
      <c r="B2652" s="332" t="str">
        <f t="shared" si="330"/>
        <v/>
      </c>
      <c r="C2652" s="333" t="str">
        <f t="shared" si="331"/>
        <v/>
      </c>
      <c r="D2652" s="92"/>
      <c r="E2652" s="58" t="str">
        <f t="shared" si="332"/>
        <v/>
      </c>
      <c r="F2652" s="58" t="str">
        <f t="shared" si="333"/>
        <v/>
      </c>
      <c r="G2652" s="58" t="str">
        <f t="shared" si="334"/>
        <v/>
      </c>
      <c r="H2652" s="58" t="str">
        <f t="shared" si="335"/>
        <v/>
      </c>
      <c r="I2652" s="92"/>
      <c r="J2652" s="92"/>
      <c r="K2652" s="92"/>
      <c r="L2652" s="91" t="str">
        <f t="shared" si="336"/>
        <v/>
      </c>
      <c r="M2652" s="91" t="str">
        <f t="shared" si="337"/>
        <v/>
      </c>
    </row>
    <row r="2653" spans="1:13" x14ac:dyDescent="0.25">
      <c r="A2653" s="333" t="str">
        <f t="shared" si="329"/>
        <v/>
      </c>
      <c r="B2653" s="332" t="str">
        <f t="shared" si="330"/>
        <v/>
      </c>
      <c r="C2653" s="333" t="str">
        <f t="shared" si="331"/>
        <v/>
      </c>
      <c r="D2653" s="92"/>
      <c r="E2653" s="58" t="str">
        <f t="shared" si="332"/>
        <v/>
      </c>
      <c r="F2653" s="58" t="str">
        <f t="shared" si="333"/>
        <v/>
      </c>
      <c r="G2653" s="58" t="str">
        <f t="shared" si="334"/>
        <v/>
      </c>
      <c r="H2653" s="58" t="str">
        <f t="shared" si="335"/>
        <v/>
      </c>
      <c r="I2653" s="92"/>
      <c r="J2653" s="92"/>
      <c r="K2653" s="92"/>
      <c r="L2653" s="91" t="str">
        <f t="shared" si="336"/>
        <v/>
      </c>
      <c r="M2653" s="91" t="str">
        <f t="shared" si="337"/>
        <v/>
      </c>
    </row>
    <row r="2654" spans="1:13" x14ac:dyDescent="0.25">
      <c r="A2654" s="333" t="str">
        <f t="shared" si="329"/>
        <v/>
      </c>
      <c r="B2654" s="332" t="str">
        <f t="shared" si="330"/>
        <v/>
      </c>
      <c r="C2654" s="333" t="str">
        <f t="shared" si="331"/>
        <v/>
      </c>
      <c r="D2654" s="92"/>
      <c r="E2654" s="58" t="str">
        <f t="shared" si="332"/>
        <v/>
      </c>
      <c r="F2654" s="58" t="str">
        <f t="shared" si="333"/>
        <v/>
      </c>
      <c r="G2654" s="58" t="str">
        <f t="shared" si="334"/>
        <v/>
      </c>
      <c r="H2654" s="58" t="str">
        <f t="shared" si="335"/>
        <v/>
      </c>
      <c r="I2654" s="92"/>
      <c r="J2654" s="92"/>
      <c r="K2654" s="92"/>
      <c r="L2654" s="91" t="str">
        <f t="shared" si="336"/>
        <v/>
      </c>
      <c r="M2654" s="91" t="str">
        <f t="shared" si="337"/>
        <v/>
      </c>
    </row>
    <row r="2655" spans="1:13" x14ac:dyDescent="0.25">
      <c r="A2655" s="333" t="str">
        <f t="shared" si="329"/>
        <v/>
      </c>
      <c r="B2655" s="332" t="str">
        <f t="shared" si="330"/>
        <v/>
      </c>
      <c r="C2655" s="333" t="str">
        <f t="shared" si="331"/>
        <v/>
      </c>
      <c r="D2655" s="92"/>
      <c r="E2655" s="58" t="str">
        <f t="shared" si="332"/>
        <v/>
      </c>
      <c r="F2655" s="58" t="str">
        <f t="shared" si="333"/>
        <v/>
      </c>
      <c r="G2655" s="58" t="str">
        <f t="shared" si="334"/>
        <v/>
      </c>
      <c r="H2655" s="58" t="str">
        <f t="shared" si="335"/>
        <v/>
      </c>
      <c r="I2655" s="92"/>
      <c r="J2655" s="92"/>
      <c r="K2655" s="92"/>
      <c r="L2655" s="91" t="str">
        <f t="shared" si="336"/>
        <v/>
      </c>
      <c r="M2655" s="91" t="str">
        <f t="shared" si="337"/>
        <v/>
      </c>
    </row>
    <row r="2656" spans="1:13" x14ac:dyDescent="0.25">
      <c r="A2656" s="333" t="str">
        <f t="shared" si="329"/>
        <v/>
      </c>
      <c r="B2656" s="332" t="str">
        <f t="shared" si="330"/>
        <v/>
      </c>
      <c r="C2656" s="333" t="str">
        <f t="shared" si="331"/>
        <v/>
      </c>
      <c r="D2656" s="92"/>
      <c r="E2656" s="58" t="str">
        <f t="shared" si="332"/>
        <v/>
      </c>
      <c r="F2656" s="58" t="str">
        <f t="shared" si="333"/>
        <v/>
      </c>
      <c r="G2656" s="58" t="str">
        <f t="shared" si="334"/>
        <v/>
      </c>
      <c r="H2656" s="58" t="str">
        <f t="shared" si="335"/>
        <v/>
      </c>
      <c r="I2656" s="92"/>
      <c r="J2656" s="92"/>
      <c r="K2656" s="92"/>
      <c r="L2656" s="91" t="str">
        <f t="shared" si="336"/>
        <v/>
      </c>
      <c r="M2656" s="91" t="str">
        <f t="shared" si="337"/>
        <v/>
      </c>
    </row>
    <row r="2657" spans="1:13" x14ac:dyDescent="0.25">
      <c r="A2657" s="333" t="str">
        <f t="shared" si="329"/>
        <v/>
      </c>
      <c r="B2657" s="332" t="str">
        <f t="shared" si="330"/>
        <v/>
      </c>
      <c r="C2657" s="333" t="str">
        <f t="shared" si="331"/>
        <v/>
      </c>
      <c r="D2657" s="92"/>
      <c r="E2657" s="58" t="str">
        <f t="shared" si="332"/>
        <v/>
      </c>
      <c r="F2657" s="58" t="str">
        <f t="shared" si="333"/>
        <v/>
      </c>
      <c r="G2657" s="58" t="str">
        <f t="shared" si="334"/>
        <v/>
      </c>
      <c r="H2657" s="58" t="str">
        <f t="shared" si="335"/>
        <v/>
      </c>
      <c r="I2657" s="92"/>
      <c r="J2657" s="92"/>
      <c r="K2657" s="92"/>
      <c r="L2657" s="91" t="str">
        <f t="shared" si="336"/>
        <v/>
      </c>
      <c r="M2657" s="91" t="str">
        <f t="shared" si="337"/>
        <v/>
      </c>
    </row>
    <row r="2658" spans="1:13" x14ac:dyDescent="0.25">
      <c r="A2658" s="333" t="str">
        <f t="shared" si="329"/>
        <v/>
      </c>
      <c r="B2658" s="332" t="str">
        <f t="shared" si="330"/>
        <v/>
      </c>
      <c r="C2658" s="333" t="str">
        <f t="shared" si="331"/>
        <v/>
      </c>
      <c r="D2658" s="92"/>
      <c r="E2658" s="58" t="str">
        <f t="shared" si="332"/>
        <v/>
      </c>
      <c r="F2658" s="58" t="str">
        <f t="shared" si="333"/>
        <v/>
      </c>
      <c r="G2658" s="58" t="str">
        <f t="shared" si="334"/>
        <v/>
      </c>
      <c r="H2658" s="58" t="str">
        <f t="shared" si="335"/>
        <v/>
      </c>
      <c r="I2658" s="92"/>
      <c r="J2658" s="92"/>
      <c r="K2658" s="92"/>
      <c r="L2658" s="91" t="str">
        <f t="shared" si="336"/>
        <v/>
      </c>
      <c r="M2658" s="91" t="str">
        <f t="shared" si="337"/>
        <v/>
      </c>
    </row>
    <row r="2659" spans="1:13" x14ac:dyDescent="0.25">
      <c r="A2659" s="333" t="str">
        <f t="shared" si="329"/>
        <v/>
      </c>
      <c r="B2659" s="332" t="str">
        <f t="shared" si="330"/>
        <v/>
      </c>
      <c r="C2659" s="333" t="str">
        <f t="shared" si="331"/>
        <v/>
      </c>
      <c r="D2659" s="92"/>
      <c r="E2659" s="58" t="str">
        <f t="shared" si="332"/>
        <v/>
      </c>
      <c r="F2659" s="58" t="str">
        <f t="shared" si="333"/>
        <v/>
      </c>
      <c r="G2659" s="58" t="str">
        <f t="shared" si="334"/>
        <v/>
      </c>
      <c r="H2659" s="58" t="str">
        <f t="shared" si="335"/>
        <v/>
      </c>
      <c r="I2659" s="92"/>
      <c r="J2659" s="92"/>
      <c r="K2659" s="92"/>
      <c r="L2659" s="91" t="str">
        <f t="shared" si="336"/>
        <v/>
      </c>
      <c r="M2659" s="91" t="str">
        <f t="shared" si="337"/>
        <v/>
      </c>
    </row>
    <row r="2660" spans="1:13" x14ac:dyDescent="0.25">
      <c r="A2660" s="333" t="str">
        <f t="shared" si="329"/>
        <v/>
      </c>
      <c r="B2660" s="332" t="str">
        <f t="shared" si="330"/>
        <v/>
      </c>
      <c r="C2660" s="333" t="str">
        <f t="shared" si="331"/>
        <v/>
      </c>
      <c r="D2660" s="92"/>
      <c r="E2660" s="58" t="str">
        <f t="shared" si="332"/>
        <v/>
      </c>
      <c r="F2660" s="58" t="str">
        <f t="shared" si="333"/>
        <v/>
      </c>
      <c r="G2660" s="58" t="str">
        <f t="shared" si="334"/>
        <v/>
      </c>
      <c r="H2660" s="58" t="str">
        <f t="shared" si="335"/>
        <v/>
      </c>
      <c r="I2660" s="92"/>
      <c r="J2660" s="92"/>
      <c r="K2660" s="92"/>
      <c r="L2660" s="91" t="str">
        <f t="shared" si="336"/>
        <v/>
      </c>
      <c r="M2660" s="91" t="str">
        <f t="shared" si="337"/>
        <v/>
      </c>
    </row>
    <row r="2661" spans="1:13" x14ac:dyDescent="0.25">
      <c r="A2661" s="333" t="str">
        <f t="shared" si="329"/>
        <v/>
      </c>
      <c r="B2661" s="332" t="str">
        <f t="shared" si="330"/>
        <v/>
      </c>
      <c r="C2661" s="333" t="str">
        <f t="shared" si="331"/>
        <v/>
      </c>
      <c r="D2661" s="92"/>
      <c r="E2661" s="58" t="str">
        <f t="shared" si="332"/>
        <v/>
      </c>
      <c r="F2661" s="58" t="str">
        <f t="shared" si="333"/>
        <v/>
      </c>
      <c r="G2661" s="58" t="str">
        <f t="shared" si="334"/>
        <v/>
      </c>
      <c r="H2661" s="58" t="str">
        <f t="shared" si="335"/>
        <v/>
      </c>
      <c r="I2661" s="92"/>
      <c r="J2661" s="92"/>
      <c r="K2661" s="92"/>
      <c r="L2661" s="91" t="str">
        <f t="shared" si="336"/>
        <v/>
      </c>
      <c r="M2661" s="91" t="str">
        <f t="shared" si="337"/>
        <v/>
      </c>
    </row>
    <row r="2662" spans="1:13" x14ac:dyDescent="0.25">
      <c r="A2662" s="333" t="str">
        <f t="shared" si="329"/>
        <v/>
      </c>
      <c r="B2662" s="332" t="str">
        <f t="shared" si="330"/>
        <v/>
      </c>
      <c r="C2662" s="333" t="str">
        <f t="shared" si="331"/>
        <v/>
      </c>
      <c r="D2662" s="92"/>
      <c r="E2662" s="58" t="str">
        <f t="shared" si="332"/>
        <v/>
      </c>
      <c r="F2662" s="58" t="str">
        <f t="shared" si="333"/>
        <v/>
      </c>
      <c r="G2662" s="58" t="str">
        <f t="shared" si="334"/>
        <v/>
      </c>
      <c r="H2662" s="58" t="str">
        <f t="shared" si="335"/>
        <v/>
      </c>
      <c r="I2662" s="92"/>
      <c r="J2662" s="92"/>
      <c r="K2662" s="92"/>
      <c r="L2662" s="91" t="str">
        <f t="shared" si="336"/>
        <v/>
      </c>
      <c r="M2662" s="91" t="str">
        <f t="shared" si="337"/>
        <v/>
      </c>
    </row>
    <row r="2663" spans="1:13" x14ac:dyDescent="0.25">
      <c r="A2663" s="333" t="str">
        <f t="shared" si="329"/>
        <v/>
      </c>
      <c r="B2663" s="332" t="str">
        <f t="shared" si="330"/>
        <v/>
      </c>
      <c r="C2663" s="333" t="str">
        <f t="shared" si="331"/>
        <v/>
      </c>
      <c r="D2663" s="92"/>
      <c r="E2663" s="58" t="str">
        <f t="shared" si="332"/>
        <v/>
      </c>
      <c r="F2663" s="58" t="str">
        <f t="shared" si="333"/>
        <v/>
      </c>
      <c r="G2663" s="58" t="str">
        <f t="shared" si="334"/>
        <v/>
      </c>
      <c r="H2663" s="58" t="str">
        <f t="shared" si="335"/>
        <v/>
      </c>
      <c r="I2663" s="92"/>
      <c r="J2663" s="92"/>
      <c r="K2663" s="92"/>
      <c r="L2663" s="91" t="str">
        <f t="shared" si="336"/>
        <v/>
      </c>
      <c r="M2663" s="91" t="str">
        <f t="shared" si="337"/>
        <v/>
      </c>
    </row>
    <row r="2664" spans="1:13" x14ac:dyDescent="0.25">
      <c r="A2664" s="333" t="str">
        <f t="shared" si="329"/>
        <v/>
      </c>
      <c r="B2664" s="332" t="str">
        <f t="shared" si="330"/>
        <v/>
      </c>
      <c r="C2664" s="333" t="str">
        <f t="shared" si="331"/>
        <v/>
      </c>
      <c r="D2664" s="92"/>
      <c r="E2664" s="58" t="str">
        <f t="shared" si="332"/>
        <v/>
      </c>
      <c r="F2664" s="58" t="str">
        <f t="shared" si="333"/>
        <v/>
      </c>
      <c r="G2664" s="58" t="str">
        <f t="shared" si="334"/>
        <v/>
      </c>
      <c r="H2664" s="58" t="str">
        <f t="shared" si="335"/>
        <v/>
      </c>
      <c r="I2664" s="92"/>
      <c r="J2664" s="92"/>
      <c r="K2664" s="92"/>
      <c r="L2664" s="91" t="str">
        <f t="shared" si="336"/>
        <v/>
      </c>
      <c r="M2664" s="91" t="str">
        <f t="shared" si="337"/>
        <v/>
      </c>
    </row>
    <row r="2665" spans="1:13" x14ac:dyDescent="0.25">
      <c r="A2665" s="333" t="str">
        <f t="shared" si="329"/>
        <v/>
      </c>
      <c r="B2665" s="332" t="str">
        <f t="shared" si="330"/>
        <v/>
      </c>
      <c r="C2665" s="333" t="str">
        <f t="shared" si="331"/>
        <v/>
      </c>
      <c r="D2665" s="92"/>
      <c r="E2665" s="58" t="str">
        <f t="shared" si="332"/>
        <v/>
      </c>
      <c r="F2665" s="58" t="str">
        <f t="shared" si="333"/>
        <v/>
      </c>
      <c r="G2665" s="58" t="str">
        <f t="shared" si="334"/>
        <v/>
      </c>
      <c r="H2665" s="58" t="str">
        <f t="shared" si="335"/>
        <v/>
      </c>
      <c r="I2665" s="92"/>
      <c r="J2665" s="92"/>
      <c r="K2665" s="92"/>
      <c r="L2665" s="91" t="str">
        <f t="shared" si="336"/>
        <v/>
      </c>
      <c r="M2665" s="91" t="str">
        <f t="shared" si="337"/>
        <v/>
      </c>
    </row>
    <row r="2666" spans="1:13" x14ac:dyDescent="0.25">
      <c r="A2666" s="333" t="str">
        <f t="shared" si="329"/>
        <v/>
      </c>
      <c r="B2666" s="332" t="str">
        <f t="shared" si="330"/>
        <v/>
      </c>
      <c r="C2666" s="333" t="str">
        <f t="shared" si="331"/>
        <v/>
      </c>
      <c r="D2666" s="92"/>
      <c r="E2666" s="58" t="str">
        <f t="shared" si="332"/>
        <v/>
      </c>
      <c r="F2666" s="58" t="str">
        <f t="shared" si="333"/>
        <v/>
      </c>
      <c r="G2666" s="58" t="str">
        <f t="shared" si="334"/>
        <v/>
      </c>
      <c r="H2666" s="58" t="str">
        <f t="shared" si="335"/>
        <v/>
      </c>
      <c r="I2666" s="92"/>
      <c r="J2666" s="92"/>
      <c r="K2666" s="92"/>
      <c r="L2666" s="91" t="str">
        <f t="shared" si="336"/>
        <v/>
      </c>
      <c r="M2666" s="91" t="str">
        <f t="shared" si="337"/>
        <v/>
      </c>
    </row>
    <row r="2667" spans="1:13" x14ac:dyDescent="0.25">
      <c r="A2667" s="333" t="str">
        <f t="shared" si="329"/>
        <v/>
      </c>
      <c r="B2667" s="332" t="str">
        <f t="shared" si="330"/>
        <v/>
      </c>
      <c r="C2667" s="333" t="str">
        <f t="shared" si="331"/>
        <v/>
      </c>
      <c r="D2667" s="92"/>
      <c r="E2667" s="58" t="str">
        <f t="shared" si="332"/>
        <v/>
      </c>
      <c r="F2667" s="58" t="str">
        <f t="shared" si="333"/>
        <v/>
      </c>
      <c r="G2667" s="58" t="str">
        <f t="shared" si="334"/>
        <v/>
      </c>
      <c r="H2667" s="58" t="str">
        <f t="shared" si="335"/>
        <v/>
      </c>
      <c r="I2667" s="92"/>
      <c r="J2667" s="92"/>
      <c r="K2667" s="92"/>
      <c r="L2667" s="91" t="str">
        <f t="shared" si="336"/>
        <v/>
      </c>
      <c r="M2667" s="91" t="str">
        <f t="shared" si="337"/>
        <v/>
      </c>
    </row>
    <row r="2668" spans="1:13" x14ac:dyDescent="0.25">
      <c r="A2668" s="333" t="str">
        <f t="shared" si="329"/>
        <v/>
      </c>
      <c r="B2668" s="332" t="str">
        <f t="shared" si="330"/>
        <v/>
      </c>
      <c r="C2668" s="333" t="str">
        <f t="shared" si="331"/>
        <v/>
      </c>
      <c r="D2668" s="92"/>
      <c r="E2668" s="58" t="str">
        <f t="shared" si="332"/>
        <v/>
      </c>
      <c r="F2668" s="58" t="str">
        <f t="shared" si="333"/>
        <v/>
      </c>
      <c r="G2668" s="58" t="str">
        <f t="shared" si="334"/>
        <v/>
      </c>
      <c r="H2668" s="58" t="str">
        <f t="shared" si="335"/>
        <v/>
      </c>
      <c r="I2668" s="92"/>
      <c r="J2668" s="92"/>
      <c r="K2668" s="92"/>
      <c r="L2668" s="91" t="str">
        <f t="shared" si="336"/>
        <v/>
      </c>
      <c r="M2668" s="91" t="str">
        <f t="shared" si="337"/>
        <v/>
      </c>
    </row>
    <row r="2669" spans="1:13" x14ac:dyDescent="0.25">
      <c r="A2669" s="333" t="str">
        <f t="shared" si="329"/>
        <v/>
      </c>
      <c r="B2669" s="332" t="str">
        <f t="shared" si="330"/>
        <v/>
      </c>
      <c r="C2669" s="333" t="str">
        <f t="shared" si="331"/>
        <v/>
      </c>
      <c r="D2669" s="92"/>
      <c r="E2669" s="58" t="str">
        <f t="shared" si="332"/>
        <v/>
      </c>
      <c r="F2669" s="58" t="str">
        <f t="shared" si="333"/>
        <v/>
      </c>
      <c r="G2669" s="58" t="str">
        <f t="shared" si="334"/>
        <v/>
      </c>
      <c r="H2669" s="58" t="str">
        <f t="shared" si="335"/>
        <v/>
      </c>
      <c r="I2669" s="92"/>
      <c r="J2669" s="92"/>
      <c r="K2669" s="92"/>
      <c r="L2669" s="91" t="str">
        <f t="shared" si="336"/>
        <v/>
      </c>
      <c r="M2669" s="91" t="str">
        <f t="shared" si="337"/>
        <v/>
      </c>
    </row>
    <row r="2670" spans="1:13" x14ac:dyDescent="0.25">
      <c r="A2670" s="333" t="str">
        <f t="shared" si="329"/>
        <v/>
      </c>
      <c r="B2670" s="332" t="str">
        <f t="shared" si="330"/>
        <v/>
      </c>
      <c r="C2670" s="333" t="str">
        <f t="shared" si="331"/>
        <v/>
      </c>
      <c r="D2670" s="92"/>
      <c r="E2670" s="58" t="str">
        <f t="shared" si="332"/>
        <v/>
      </c>
      <c r="F2670" s="58" t="str">
        <f t="shared" si="333"/>
        <v/>
      </c>
      <c r="G2670" s="58" t="str">
        <f t="shared" si="334"/>
        <v/>
      </c>
      <c r="H2670" s="58" t="str">
        <f t="shared" si="335"/>
        <v/>
      </c>
      <c r="I2670" s="92"/>
      <c r="J2670" s="92"/>
      <c r="K2670" s="92"/>
      <c r="L2670" s="91" t="str">
        <f t="shared" si="336"/>
        <v/>
      </c>
      <c r="M2670" s="91" t="str">
        <f t="shared" si="337"/>
        <v/>
      </c>
    </row>
    <row r="2671" spans="1:13" x14ac:dyDescent="0.25">
      <c r="A2671" s="333" t="str">
        <f t="shared" si="329"/>
        <v/>
      </c>
      <c r="B2671" s="332" t="str">
        <f t="shared" si="330"/>
        <v/>
      </c>
      <c r="C2671" s="333" t="str">
        <f t="shared" si="331"/>
        <v/>
      </c>
      <c r="D2671" s="92"/>
      <c r="E2671" s="58" t="str">
        <f t="shared" si="332"/>
        <v/>
      </c>
      <c r="F2671" s="58" t="str">
        <f t="shared" si="333"/>
        <v/>
      </c>
      <c r="G2671" s="58" t="str">
        <f t="shared" si="334"/>
        <v/>
      </c>
      <c r="H2671" s="58" t="str">
        <f t="shared" si="335"/>
        <v/>
      </c>
      <c r="I2671" s="92"/>
      <c r="J2671" s="92"/>
      <c r="K2671" s="92"/>
      <c r="L2671" s="91" t="str">
        <f t="shared" si="336"/>
        <v/>
      </c>
      <c r="M2671" s="91" t="str">
        <f t="shared" si="337"/>
        <v/>
      </c>
    </row>
    <row r="2672" spans="1:13" x14ac:dyDescent="0.25">
      <c r="A2672" s="333" t="str">
        <f t="shared" si="329"/>
        <v/>
      </c>
      <c r="B2672" s="332" t="str">
        <f t="shared" si="330"/>
        <v/>
      </c>
      <c r="C2672" s="333" t="str">
        <f t="shared" si="331"/>
        <v/>
      </c>
      <c r="D2672" s="92"/>
      <c r="E2672" s="58" t="str">
        <f t="shared" si="332"/>
        <v/>
      </c>
      <c r="F2672" s="58" t="str">
        <f t="shared" si="333"/>
        <v/>
      </c>
      <c r="G2672" s="58" t="str">
        <f t="shared" si="334"/>
        <v/>
      </c>
      <c r="H2672" s="58" t="str">
        <f t="shared" si="335"/>
        <v/>
      </c>
      <c r="I2672" s="92"/>
      <c r="J2672" s="92"/>
      <c r="K2672" s="92"/>
      <c r="L2672" s="91" t="str">
        <f t="shared" si="336"/>
        <v/>
      </c>
      <c r="M2672" s="91" t="str">
        <f t="shared" si="337"/>
        <v/>
      </c>
    </row>
    <row r="2673" spans="1:13" x14ac:dyDescent="0.25">
      <c r="A2673" s="333" t="str">
        <f t="shared" si="329"/>
        <v/>
      </c>
      <c r="B2673" s="332" t="str">
        <f t="shared" si="330"/>
        <v/>
      </c>
      <c r="C2673" s="333" t="str">
        <f t="shared" si="331"/>
        <v/>
      </c>
      <c r="D2673" s="92"/>
      <c r="E2673" s="58" t="str">
        <f t="shared" si="332"/>
        <v/>
      </c>
      <c r="F2673" s="58" t="str">
        <f t="shared" si="333"/>
        <v/>
      </c>
      <c r="G2673" s="58" t="str">
        <f t="shared" si="334"/>
        <v/>
      </c>
      <c r="H2673" s="58" t="str">
        <f t="shared" si="335"/>
        <v/>
      </c>
      <c r="I2673" s="92"/>
      <c r="J2673" s="92"/>
      <c r="K2673" s="92"/>
      <c r="L2673" s="91" t="str">
        <f t="shared" si="336"/>
        <v/>
      </c>
      <c r="M2673" s="91" t="str">
        <f t="shared" si="337"/>
        <v/>
      </c>
    </row>
    <row r="2674" spans="1:13" x14ac:dyDescent="0.25">
      <c r="A2674" s="333" t="str">
        <f t="shared" si="329"/>
        <v/>
      </c>
      <c r="B2674" s="332" t="str">
        <f t="shared" si="330"/>
        <v/>
      </c>
      <c r="C2674" s="333" t="str">
        <f t="shared" si="331"/>
        <v/>
      </c>
      <c r="D2674" s="92"/>
      <c r="E2674" s="58" t="str">
        <f t="shared" si="332"/>
        <v/>
      </c>
      <c r="F2674" s="58" t="str">
        <f t="shared" si="333"/>
        <v/>
      </c>
      <c r="G2674" s="58" t="str">
        <f t="shared" si="334"/>
        <v/>
      </c>
      <c r="H2674" s="58" t="str">
        <f t="shared" si="335"/>
        <v/>
      </c>
      <c r="I2674" s="92"/>
      <c r="J2674" s="92"/>
      <c r="K2674" s="92"/>
      <c r="L2674" s="91" t="str">
        <f t="shared" si="336"/>
        <v/>
      </c>
      <c r="M2674" s="91" t="str">
        <f t="shared" si="337"/>
        <v/>
      </c>
    </row>
    <row r="2675" spans="1:13" x14ac:dyDescent="0.25">
      <c r="A2675" s="333" t="str">
        <f t="shared" si="329"/>
        <v/>
      </c>
      <c r="B2675" s="332" t="str">
        <f t="shared" si="330"/>
        <v/>
      </c>
      <c r="C2675" s="333" t="str">
        <f t="shared" si="331"/>
        <v/>
      </c>
      <c r="D2675" s="92"/>
      <c r="E2675" s="58" t="str">
        <f t="shared" si="332"/>
        <v/>
      </c>
      <c r="F2675" s="58" t="str">
        <f t="shared" si="333"/>
        <v/>
      </c>
      <c r="G2675" s="58" t="str">
        <f t="shared" si="334"/>
        <v/>
      </c>
      <c r="H2675" s="58" t="str">
        <f t="shared" si="335"/>
        <v/>
      </c>
      <c r="I2675" s="92"/>
      <c r="J2675" s="92"/>
      <c r="K2675" s="92"/>
      <c r="L2675" s="91" t="str">
        <f t="shared" si="336"/>
        <v/>
      </c>
      <c r="M2675" s="91" t="str">
        <f t="shared" si="337"/>
        <v/>
      </c>
    </row>
    <row r="2676" spans="1:13" x14ac:dyDescent="0.25">
      <c r="A2676" s="333" t="str">
        <f t="shared" si="329"/>
        <v/>
      </c>
      <c r="B2676" s="332" t="str">
        <f t="shared" si="330"/>
        <v/>
      </c>
      <c r="C2676" s="333" t="str">
        <f t="shared" si="331"/>
        <v/>
      </c>
      <c r="D2676" s="92"/>
      <c r="E2676" s="58" t="str">
        <f t="shared" si="332"/>
        <v/>
      </c>
      <c r="F2676" s="58" t="str">
        <f t="shared" si="333"/>
        <v/>
      </c>
      <c r="G2676" s="58" t="str">
        <f t="shared" si="334"/>
        <v/>
      </c>
      <c r="H2676" s="58" t="str">
        <f t="shared" si="335"/>
        <v/>
      </c>
      <c r="I2676" s="92"/>
      <c r="J2676" s="92"/>
      <c r="K2676" s="92"/>
      <c r="L2676" s="91" t="str">
        <f t="shared" si="336"/>
        <v/>
      </c>
      <c r="M2676" s="91" t="str">
        <f t="shared" si="337"/>
        <v/>
      </c>
    </row>
    <row r="2677" spans="1:13" x14ac:dyDescent="0.25">
      <c r="A2677" s="333" t="str">
        <f t="shared" si="329"/>
        <v/>
      </c>
      <c r="B2677" s="332" t="str">
        <f t="shared" si="330"/>
        <v/>
      </c>
      <c r="C2677" s="333" t="str">
        <f t="shared" si="331"/>
        <v/>
      </c>
      <c r="D2677" s="92"/>
      <c r="E2677" s="58" t="str">
        <f t="shared" si="332"/>
        <v/>
      </c>
      <c r="F2677" s="58" t="str">
        <f t="shared" si="333"/>
        <v/>
      </c>
      <c r="G2677" s="58" t="str">
        <f t="shared" si="334"/>
        <v/>
      </c>
      <c r="H2677" s="58" t="str">
        <f t="shared" si="335"/>
        <v/>
      </c>
      <c r="I2677" s="92"/>
      <c r="J2677" s="92"/>
      <c r="K2677" s="92"/>
      <c r="L2677" s="91" t="str">
        <f t="shared" si="336"/>
        <v/>
      </c>
      <c r="M2677" s="91" t="str">
        <f t="shared" si="337"/>
        <v/>
      </c>
    </row>
    <row r="2678" spans="1:13" x14ac:dyDescent="0.25">
      <c r="A2678" s="333" t="str">
        <f t="shared" si="329"/>
        <v/>
      </c>
      <c r="B2678" s="332" t="str">
        <f t="shared" si="330"/>
        <v/>
      </c>
      <c r="C2678" s="333" t="str">
        <f t="shared" si="331"/>
        <v/>
      </c>
      <c r="D2678" s="92"/>
      <c r="E2678" s="58" t="str">
        <f t="shared" si="332"/>
        <v/>
      </c>
      <c r="F2678" s="58" t="str">
        <f t="shared" si="333"/>
        <v/>
      </c>
      <c r="G2678" s="58" t="str">
        <f t="shared" si="334"/>
        <v/>
      </c>
      <c r="H2678" s="58" t="str">
        <f t="shared" si="335"/>
        <v/>
      </c>
      <c r="I2678" s="92"/>
      <c r="J2678" s="92"/>
      <c r="K2678" s="92"/>
      <c r="L2678" s="91" t="str">
        <f t="shared" si="336"/>
        <v/>
      </c>
      <c r="M2678" s="91" t="str">
        <f t="shared" si="337"/>
        <v/>
      </c>
    </row>
    <row r="2679" spans="1:13" x14ac:dyDescent="0.25">
      <c r="A2679" s="333" t="str">
        <f t="shared" si="329"/>
        <v/>
      </c>
      <c r="B2679" s="332" t="str">
        <f t="shared" si="330"/>
        <v/>
      </c>
      <c r="C2679" s="333" t="str">
        <f t="shared" si="331"/>
        <v/>
      </c>
      <c r="D2679" s="92"/>
      <c r="E2679" s="58" t="str">
        <f t="shared" si="332"/>
        <v/>
      </c>
      <c r="F2679" s="58" t="str">
        <f t="shared" si="333"/>
        <v/>
      </c>
      <c r="G2679" s="58" t="str">
        <f t="shared" si="334"/>
        <v/>
      </c>
      <c r="H2679" s="58" t="str">
        <f t="shared" si="335"/>
        <v/>
      </c>
      <c r="I2679" s="92"/>
      <c r="J2679" s="92"/>
      <c r="K2679" s="92"/>
      <c r="L2679" s="91" t="str">
        <f t="shared" si="336"/>
        <v/>
      </c>
      <c r="M2679" s="91" t="str">
        <f t="shared" si="337"/>
        <v/>
      </c>
    </row>
    <row r="2680" spans="1:13" x14ac:dyDescent="0.25">
      <c r="A2680" s="333" t="str">
        <f t="shared" si="329"/>
        <v/>
      </c>
      <c r="B2680" s="332" t="str">
        <f t="shared" si="330"/>
        <v/>
      </c>
      <c r="C2680" s="333" t="str">
        <f t="shared" si="331"/>
        <v/>
      </c>
      <c r="D2680" s="92"/>
      <c r="E2680" s="58" t="str">
        <f t="shared" si="332"/>
        <v/>
      </c>
      <c r="F2680" s="58" t="str">
        <f t="shared" si="333"/>
        <v/>
      </c>
      <c r="G2680" s="58" t="str">
        <f t="shared" si="334"/>
        <v/>
      </c>
      <c r="H2680" s="58" t="str">
        <f t="shared" si="335"/>
        <v/>
      </c>
      <c r="I2680" s="92"/>
      <c r="J2680" s="92"/>
      <c r="K2680" s="92"/>
      <c r="L2680" s="91" t="str">
        <f t="shared" si="336"/>
        <v/>
      </c>
      <c r="M2680" s="91" t="str">
        <f t="shared" si="337"/>
        <v/>
      </c>
    </row>
    <row r="2681" spans="1:13" x14ac:dyDescent="0.25">
      <c r="A2681" s="333" t="str">
        <f t="shared" si="329"/>
        <v/>
      </c>
      <c r="B2681" s="332" t="str">
        <f t="shared" si="330"/>
        <v/>
      </c>
      <c r="C2681" s="333" t="str">
        <f t="shared" si="331"/>
        <v/>
      </c>
      <c r="D2681" s="92"/>
      <c r="E2681" s="58" t="str">
        <f t="shared" si="332"/>
        <v/>
      </c>
      <c r="F2681" s="58" t="str">
        <f t="shared" si="333"/>
        <v/>
      </c>
      <c r="G2681" s="58" t="str">
        <f t="shared" si="334"/>
        <v/>
      </c>
      <c r="H2681" s="58" t="str">
        <f t="shared" si="335"/>
        <v/>
      </c>
      <c r="I2681" s="92"/>
      <c r="J2681" s="92"/>
      <c r="K2681" s="92"/>
      <c r="L2681" s="91" t="str">
        <f t="shared" si="336"/>
        <v/>
      </c>
      <c r="M2681" s="91" t="str">
        <f t="shared" si="337"/>
        <v/>
      </c>
    </row>
    <row r="2682" spans="1:13" x14ac:dyDescent="0.25">
      <c r="A2682" s="333" t="str">
        <f t="shared" si="329"/>
        <v/>
      </c>
      <c r="B2682" s="332" t="str">
        <f t="shared" si="330"/>
        <v/>
      </c>
      <c r="C2682" s="333" t="str">
        <f t="shared" si="331"/>
        <v/>
      </c>
      <c r="D2682" s="92"/>
      <c r="E2682" s="58" t="str">
        <f t="shared" si="332"/>
        <v/>
      </c>
      <c r="F2682" s="58" t="str">
        <f t="shared" si="333"/>
        <v/>
      </c>
      <c r="G2682" s="58" t="str">
        <f t="shared" si="334"/>
        <v/>
      </c>
      <c r="H2682" s="58" t="str">
        <f t="shared" si="335"/>
        <v/>
      </c>
      <c r="I2682" s="92"/>
      <c r="J2682" s="92"/>
      <c r="K2682" s="92"/>
      <c r="L2682" s="91" t="str">
        <f t="shared" si="336"/>
        <v/>
      </c>
      <c r="M2682" s="91" t="str">
        <f t="shared" si="337"/>
        <v/>
      </c>
    </row>
    <row r="2683" spans="1:13" x14ac:dyDescent="0.25">
      <c r="A2683" s="333" t="str">
        <f t="shared" si="329"/>
        <v/>
      </c>
      <c r="B2683" s="332" t="str">
        <f t="shared" si="330"/>
        <v/>
      </c>
      <c r="C2683" s="333" t="str">
        <f t="shared" si="331"/>
        <v/>
      </c>
      <c r="D2683" s="92"/>
      <c r="E2683" s="58" t="str">
        <f t="shared" si="332"/>
        <v/>
      </c>
      <c r="F2683" s="58" t="str">
        <f t="shared" si="333"/>
        <v/>
      </c>
      <c r="G2683" s="58" t="str">
        <f t="shared" si="334"/>
        <v/>
      </c>
      <c r="H2683" s="58" t="str">
        <f t="shared" si="335"/>
        <v/>
      </c>
      <c r="I2683" s="92"/>
      <c r="J2683" s="92"/>
      <c r="K2683" s="92"/>
      <c r="L2683" s="91" t="str">
        <f t="shared" si="336"/>
        <v/>
      </c>
      <c r="M2683" s="91" t="str">
        <f t="shared" si="337"/>
        <v/>
      </c>
    </row>
    <row r="2684" spans="1:13" x14ac:dyDescent="0.25">
      <c r="A2684" s="333" t="str">
        <f t="shared" si="329"/>
        <v/>
      </c>
      <c r="B2684" s="332" t="str">
        <f t="shared" si="330"/>
        <v/>
      </c>
      <c r="C2684" s="333" t="str">
        <f t="shared" si="331"/>
        <v/>
      </c>
      <c r="D2684" s="92"/>
      <c r="E2684" s="58" t="str">
        <f t="shared" si="332"/>
        <v/>
      </c>
      <c r="F2684" s="58" t="str">
        <f t="shared" si="333"/>
        <v/>
      </c>
      <c r="G2684" s="58" t="str">
        <f t="shared" si="334"/>
        <v/>
      </c>
      <c r="H2684" s="58" t="str">
        <f t="shared" si="335"/>
        <v/>
      </c>
      <c r="I2684" s="92"/>
      <c r="J2684" s="92"/>
      <c r="K2684" s="92"/>
      <c r="L2684" s="91" t="str">
        <f t="shared" si="336"/>
        <v/>
      </c>
      <c r="M2684" s="91" t="str">
        <f t="shared" si="337"/>
        <v/>
      </c>
    </row>
    <row r="2685" spans="1:13" x14ac:dyDescent="0.25">
      <c r="A2685" s="333" t="str">
        <f t="shared" si="329"/>
        <v/>
      </c>
      <c r="B2685" s="332" t="str">
        <f t="shared" si="330"/>
        <v/>
      </c>
      <c r="C2685" s="333" t="str">
        <f t="shared" si="331"/>
        <v/>
      </c>
      <c r="D2685" s="92"/>
      <c r="E2685" s="58" t="str">
        <f t="shared" si="332"/>
        <v/>
      </c>
      <c r="F2685" s="58" t="str">
        <f t="shared" si="333"/>
        <v/>
      </c>
      <c r="G2685" s="58" t="str">
        <f t="shared" si="334"/>
        <v/>
      </c>
      <c r="H2685" s="58" t="str">
        <f t="shared" si="335"/>
        <v/>
      </c>
      <c r="I2685" s="92"/>
      <c r="J2685" s="92"/>
      <c r="K2685" s="92"/>
      <c r="L2685" s="91" t="str">
        <f t="shared" si="336"/>
        <v/>
      </c>
      <c r="M2685" s="91" t="str">
        <f t="shared" si="337"/>
        <v/>
      </c>
    </row>
    <row r="2686" spans="1:13" x14ac:dyDescent="0.25">
      <c r="A2686" s="333" t="str">
        <f t="shared" si="329"/>
        <v/>
      </c>
      <c r="B2686" s="332" t="str">
        <f t="shared" si="330"/>
        <v/>
      </c>
      <c r="C2686" s="333" t="str">
        <f t="shared" si="331"/>
        <v/>
      </c>
      <c r="D2686" s="92"/>
      <c r="E2686" s="58" t="str">
        <f t="shared" si="332"/>
        <v/>
      </c>
      <c r="F2686" s="58" t="str">
        <f t="shared" si="333"/>
        <v/>
      </c>
      <c r="G2686" s="58" t="str">
        <f t="shared" si="334"/>
        <v/>
      </c>
      <c r="H2686" s="58" t="str">
        <f t="shared" si="335"/>
        <v/>
      </c>
      <c r="I2686" s="92"/>
      <c r="J2686" s="92"/>
      <c r="K2686" s="92"/>
      <c r="L2686" s="91" t="str">
        <f t="shared" si="336"/>
        <v/>
      </c>
      <c r="M2686" s="91" t="str">
        <f t="shared" si="337"/>
        <v/>
      </c>
    </row>
    <row r="2687" spans="1:13" x14ac:dyDescent="0.25">
      <c r="A2687" s="333" t="str">
        <f t="shared" si="329"/>
        <v/>
      </c>
      <c r="B2687" s="332" t="str">
        <f t="shared" si="330"/>
        <v/>
      </c>
      <c r="C2687" s="333" t="str">
        <f t="shared" si="331"/>
        <v/>
      </c>
      <c r="D2687" s="92"/>
      <c r="E2687" s="58" t="str">
        <f t="shared" si="332"/>
        <v/>
      </c>
      <c r="F2687" s="58" t="str">
        <f t="shared" si="333"/>
        <v/>
      </c>
      <c r="G2687" s="58" t="str">
        <f t="shared" si="334"/>
        <v/>
      </c>
      <c r="H2687" s="58" t="str">
        <f t="shared" si="335"/>
        <v/>
      </c>
      <c r="I2687" s="92"/>
      <c r="J2687" s="92"/>
      <c r="K2687" s="92"/>
      <c r="L2687" s="91" t="str">
        <f t="shared" si="336"/>
        <v/>
      </c>
      <c r="M2687" s="91" t="str">
        <f t="shared" si="337"/>
        <v/>
      </c>
    </row>
    <row r="2688" spans="1:13" x14ac:dyDescent="0.25">
      <c r="A2688" s="333" t="str">
        <f t="shared" si="329"/>
        <v/>
      </c>
      <c r="B2688" s="332" t="str">
        <f t="shared" si="330"/>
        <v/>
      </c>
      <c r="C2688" s="333" t="str">
        <f t="shared" si="331"/>
        <v/>
      </c>
      <c r="D2688" s="92"/>
      <c r="E2688" s="58" t="str">
        <f t="shared" si="332"/>
        <v/>
      </c>
      <c r="F2688" s="58" t="str">
        <f t="shared" si="333"/>
        <v/>
      </c>
      <c r="G2688" s="58" t="str">
        <f t="shared" si="334"/>
        <v/>
      </c>
      <c r="H2688" s="58" t="str">
        <f t="shared" si="335"/>
        <v/>
      </c>
      <c r="I2688" s="92"/>
      <c r="J2688" s="92"/>
      <c r="K2688" s="92"/>
      <c r="L2688" s="91" t="str">
        <f t="shared" si="336"/>
        <v/>
      </c>
      <c r="M2688" s="91" t="str">
        <f t="shared" si="337"/>
        <v/>
      </c>
    </row>
    <row r="2689" spans="1:13" x14ac:dyDescent="0.25">
      <c r="A2689" s="333" t="str">
        <f t="shared" si="329"/>
        <v/>
      </c>
      <c r="B2689" s="332" t="str">
        <f t="shared" si="330"/>
        <v/>
      </c>
      <c r="C2689" s="333" t="str">
        <f t="shared" si="331"/>
        <v/>
      </c>
      <c r="D2689" s="92"/>
      <c r="E2689" s="58" t="str">
        <f t="shared" si="332"/>
        <v/>
      </c>
      <c r="F2689" s="58" t="str">
        <f t="shared" si="333"/>
        <v/>
      </c>
      <c r="G2689" s="58" t="str">
        <f t="shared" si="334"/>
        <v/>
      </c>
      <c r="H2689" s="58" t="str">
        <f t="shared" si="335"/>
        <v/>
      </c>
      <c r="I2689" s="92"/>
      <c r="J2689" s="92"/>
      <c r="K2689" s="92"/>
      <c r="L2689" s="91" t="str">
        <f t="shared" si="336"/>
        <v/>
      </c>
      <c r="M2689" s="91" t="str">
        <f t="shared" si="337"/>
        <v/>
      </c>
    </row>
    <row r="2690" spans="1:13" x14ac:dyDescent="0.25">
      <c r="A2690" s="333" t="str">
        <f t="shared" si="329"/>
        <v/>
      </c>
      <c r="B2690" s="332" t="str">
        <f t="shared" si="330"/>
        <v/>
      </c>
      <c r="C2690" s="333" t="str">
        <f t="shared" si="331"/>
        <v/>
      </c>
      <c r="D2690" s="92"/>
      <c r="E2690" s="58" t="str">
        <f t="shared" si="332"/>
        <v/>
      </c>
      <c r="F2690" s="58" t="str">
        <f t="shared" si="333"/>
        <v/>
      </c>
      <c r="G2690" s="58" t="str">
        <f t="shared" si="334"/>
        <v/>
      </c>
      <c r="H2690" s="58" t="str">
        <f t="shared" si="335"/>
        <v/>
      </c>
      <c r="I2690" s="92"/>
      <c r="J2690" s="92"/>
      <c r="K2690" s="92"/>
      <c r="L2690" s="91" t="str">
        <f t="shared" si="336"/>
        <v/>
      </c>
      <c r="M2690" s="91" t="str">
        <f t="shared" si="337"/>
        <v/>
      </c>
    </row>
    <row r="2691" spans="1:13" x14ac:dyDescent="0.25">
      <c r="A2691" s="333" t="str">
        <f t="shared" si="329"/>
        <v/>
      </c>
      <c r="B2691" s="332" t="str">
        <f t="shared" si="330"/>
        <v/>
      </c>
      <c r="C2691" s="333" t="str">
        <f t="shared" si="331"/>
        <v/>
      </c>
      <c r="D2691" s="92"/>
      <c r="E2691" s="58" t="str">
        <f t="shared" si="332"/>
        <v/>
      </c>
      <c r="F2691" s="58" t="str">
        <f t="shared" si="333"/>
        <v/>
      </c>
      <c r="G2691" s="58" t="str">
        <f t="shared" si="334"/>
        <v/>
      </c>
      <c r="H2691" s="58" t="str">
        <f t="shared" si="335"/>
        <v/>
      </c>
      <c r="I2691" s="92"/>
      <c r="J2691" s="92"/>
      <c r="K2691" s="92"/>
      <c r="L2691" s="91" t="str">
        <f t="shared" si="336"/>
        <v/>
      </c>
      <c r="M2691" s="91" t="str">
        <f t="shared" si="337"/>
        <v/>
      </c>
    </row>
    <row r="2692" spans="1:13" x14ac:dyDescent="0.25">
      <c r="A2692" s="333" t="str">
        <f t="shared" si="329"/>
        <v/>
      </c>
      <c r="B2692" s="332" t="str">
        <f t="shared" si="330"/>
        <v/>
      </c>
      <c r="C2692" s="333" t="str">
        <f t="shared" si="331"/>
        <v/>
      </c>
      <c r="D2692" s="92"/>
      <c r="E2692" s="58" t="str">
        <f t="shared" si="332"/>
        <v/>
      </c>
      <c r="F2692" s="58" t="str">
        <f t="shared" si="333"/>
        <v/>
      </c>
      <c r="G2692" s="58" t="str">
        <f t="shared" si="334"/>
        <v/>
      </c>
      <c r="H2692" s="58" t="str">
        <f t="shared" si="335"/>
        <v/>
      </c>
      <c r="I2692" s="92"/>
      <c r="J2692" s="92"/>
      <c r="K2692" s="92"/>
      <c r="L2692" s="91" t="str">
        <f t="shared" si="336"/>
        <v/>
      </c>
      <c r="M2692" s="91" t="str">
        <f t="shared" si="337"/>
        <v/>
      </c>
    </row>
    <row r="2693" spans="1:13" x14ac:dyDescent="0.25">
      <c r="A2693" s="333" t="str">
        <f t="shared" ref="A2693:A2756" si="338">IF(D2693="","",A2692)</f>
        <v/>
      </c>
      <c r="B2693" s="332" t="str">
        <f t="shared" ref="B2693:B2756" si="339">IF(D2693="","",B2692)</f>
        <v/>
      </c>
      <c r="C2693" s="333" t="str">
        <f t="shared" ref="C2693:C2756" si="340">IF(D2693="","",C2692)</f>
        <v/>
      </c>
      <c r="D2693" s="92"/>
      <c r="E2693" s="58" t="str">
        <f t="shared" ref="E2693:E2756" si="341">IF(D2693="","",VLOOKUP(D2693,Master,3,FALSE))</f>
        <v/>
      </c>
      <c r="F2693" s="58" t="str">
        <f t="shared" ref="F2693:F2756" si="342">IF(D2693="","",VLOOKUP(D2693,Master,4,FALSE))</f>
        <v/>
      </c>
      <c r="G2693" s="58" t="str">
        <f t="shared" ref="G2693:G2756" si="343">IF(D2693="","",VLOOKUP(D2693,Master,5,FALSE))</f>
        <v/>
      </c>
      <c r="H2693" s="58" t="str">
        <f t="shared" ref="H2693:H2756" si="344">IF(D2693="","",VLOOKUP(D2693,Master,2,FALSE))</f>
        <v/>
      </c>
      <c r="I2693" s="92"/>
      <c r="J2693" s="92"/>
      <c r="K2693" s="92"/>
      <c r="L2693" s="91" t="str">
        <f t="shared" ref="L2693:L2756" si="345">IF(K2693="","",IF(I2693="",ROUND(HLOOKUP(J2693,kgList,K2693,FALSE),1),ROUND(HLOOKUP(I2693,kgList,K2693,FALSE),1)))</f>
        <v/>
      </c>
      <c r="M2693" s="91" t="str">
        <f t="shared" ref="M2693:M2756" si="346">IF(L2693="","",IF(COUNTA(I2693:J2693)&gt;1,"Edible or Inedible",IF(COUNTA(I2693)=1,L2693*1,IF(COUNTA(J2693)=1,L2693*1,"ERROR"))))</f>
        <v/>
      </c>
    </row>
    <row r="2694" spans="1:13" x14ac:dyDescent="0.25">
      <c r="A2694" s="333" t="str">
        <f t="shared" si="338"/>
        <v/>
      </c>
      <c r="B2694" s="332" t="str">
        <f t="shared" si="339"/>
        <v/>
      </c>
      <c r="C2694" s="333" t="str">
        <f t="shared" si="340"/>
        <v/>
      </c>
      <c r="D2694" s="92"/>
      <c r="E2694" s="58" t="str">
        <f t="shared" si="341"/>
        <v/>
      </c>
      <c r="F2694" s="58" t="str">
        <f t="shared" si="342"/>
        <v/>
      </c>
      <c r="G2694" s="58" t="str">
        <f t="shared" si="343"/>
        <v/>
      </c>
      <c r="H2694" s="58" t="str">
        <f t="shared" si="344"/>
        <v/>
      </c>
      <c r="I2694" s="92"/>
      <c r="J2694" s="92"/>
      <c r="K2694" s="92"/>
      <c r="L2694" s="91" t="str">
        <f t="shared" si="345"/>
        <v/>
      </c>
      <c r="M2694" s="91" t="str">
        <f t="shared" si="346"/>
        <v/>
      </c>
    </row>
    <row r="2695" spans="1:13" x14ac:dyDescent="0.25">
      <c r="A2695" s="333" t="str">
        <f t="shared" si="338"/>
        <v/>
      </c>
      <c r="B2695" s="332" t="str">
        <f t="shared" si="339"/>
        <v/>
      </c>
      <c r="C2695" s="333" t="str">
        <f t="shared" si="340"/>
        <v/>
      </c>
      <c r="D2695" s="92"/>
      <c r="E2695" s="58" t="str">
        <f t="shared" si="341"/>
        <v/>
      </c>
      <c r="F2695" s="58" t="str">
        <f t="shared" si="342"/>
        <v/>
      </c>
      <c r="G2695" s="58" t="str">
        <f t="shared" si="343"/>
        <v/>
      </c>
      <c r="H2695" s="58" t="str">
        <f t="shared" si="344"/>
        <v/>
      </c>
      <c r="I2695" s="92"/>
      <c r="J2695" s="92"/>
      <c r="K2695" s="92"/>
      <c r="L2695" s="91" t="str">
        <f t="shared" si="345"/>
        <v/>
      </c>
      <c r="M2695" s="91" t="str">
        <f t="shared" si="346"/>
        <v/>
      </c>
    </row>
    <row r="2696" spans="1:13" x14ac:dyDescent="0.25">
      <c r="A2696" s="333" t="str">
        <f t="shared" si="338"/>
        <v/>
      </c>
      <c r="B2696" s="332" t="str">
        <f t="shared" si="339"/>
        <v/>
      </c>
      <c r="C2696" s="333" t="str">
        <f t="shared" si="340"/>
        <v/>
      </c>
      <c r="D2696" s="92"/>
      <c r="E2696" s="58" t="str">
        <f t="shared" si="341"/>
        <v/>
      </c>
      <c r="F2696" s="58" t="str">
        <f t="shared" si="342"/>
        <v/>
      </c>
      <c r="G2696" s="58" t="str">
        <f t="shared" si="343"/>
        <v/>
      </c>
      <c r="H2696" s="58" t="str">
        <f t="shared" si="344"/>
        <v/>
      </c>
      <c r="I2696" s="92"/>
      <c r="J2696" s="92"/>
      <c r="K2696" s="92"/>
      <c r="L2696" s="91" t="str">
        <f t="shared" si="345"/>
        <v/>
      </c>
      <c r="M2696" s="91" t="str">
        <f t="shared" si="346"/>
        <v/>
      </c>
    </row>
    <row r="2697" spans="1:13" x14ac:dyDescent="0.25">
      <c r="A2697" s="333" t="str">
        <f t="shared" si="338"/>
        <v/>
      </c>
      <c r="B2697" s="332" t="str">
        <f t="shared" si="339"/>
        <v/>
      </c>
      <c r="C2697" s="333" t="str">
        <f t="shared" si="340"/>
        <v/>
      </c>
      <c r="D2697" s="92"/>
      <c r="E2697" s="58" t="str">
        <f t="shared" si="341"/>
        <v/>
      </c>
      <c r="F2697" s="58" t="str">
        <f t="shared" si="342"/>
        <v/>
      </c>
      <c r="G2697" s="58" t="str">
        <f t="shared" si="343"/>
        <v/>
      </c>
      <c r="H2697" s="58" t="str">
        <f t="shared" si="344"/>
        <v/>
      </c>
      <c r="I2697" s="92"/>
      <c r="J2697" s="92"/>
      <c r="K2697" s="92"/>
      <c r="L2697" s="91" t="str">
        <f t="shared" si="345"/>
        <v/>
      </c>
      <c r="M2697" s="91" t="str">
        <f t="shared" si="346"/>
        <v/>
      </c>
    </row>
    <row r="2698" spans="1:13" x14ac:dyDescent="0.25">
      <c r="A2698" s="333" t="str">
        <f t="shared" si="338"/>
        <v/>
      </c>
      <c r="B2698" s="332" t="str">
        <f t="shared" si="339"/>
        <v/>
      </c>
      <c r="C2698" s="333" t="str">
        <f t="shared" si="340"/>
        <v/>
      </c>
      <c r="D2698" s="92"/>
      <c r="E2698" s="58" t="str">
        <f t="shared" si="341"/>
        <v/>
      </c>
      <c r="F2698" s="58" t="str">
        <f t="shared" si="342"/>
        <v/>
      </c>
      <c r="G2698" s="58" t="str">
        <f t="shared" si="343"/>
        <v/>
      </c>
      <c r="H2698" s="58" t="str">
        <f t="shared" si="344"/>
        <v/>
      </c>
      <c r="I2698" s="92"/>
      <c r="J2698" s="92"/>
      <c r="K2698" s="92"/>
      <c r="L2698" s="91" t="str">
        <f t="shared" si="345"/>
        <v/>
      </c>
      <c r="M2698" s="91" t="str">
        <f t="shared" si="346"/>
        <v/>
      </c>
    </row>
    <row r="2699" spans="1:13" x14ac:dyDescent="0.25">
      <c r="A2699" s="333" t="str">
        <f t="shared" si="338"/>
        <v/>
      </c>
      <c r="B2699" s="332" t="str">
        <f t="shared" si="339"/>
        <v/>
      </c>
      <c r="C2699" s="333" t="str">
        <f t="shared" si="340"/>
        <v/>
      </c>
      <c r="D2699" s="92"/>
      <c r="E2699" s="58" t="str">
        <f t="shared" si="341"/>
        <v/>
      </c>
      <c r="F2699" s="58" t="str">
        <f t="shared" si="342"/>
        <v/>
      </c>
      <c r="G2699" s="58" t="str">
        <f t="shared" si="343"/>
        <v/>
      </c>
      <c r="H2699" s="58" t="str">
        <f t="shared" si="344"/>
        <v/>
      </c>
      <c r="I2699" s="92"/>
      <c r="J2699" s="92"/>
      <c r="K2699" s="92"/>
      <c r="L2699" s="91" t="str">
        <f t="shared" si="345"/>
        <v/>
      </c>
      <c r="M2699" s="91" t="str">
        <f t="shared" si="346"/>
        <v/>
      </c>
    </row>
    <row r="2700" spans="1:13" x14ac:dyDescent="0.25">
      <c r="A2700" s="333" t="str">
        <f t="shared" si="338"/>
        <v/>
      </c>
      <c r="B2700" s="332" t="str">
        <f t="shared" si="339"/>
        <v/>
      </c>
      <c r="C2700" s="333" t="str">
        <f t="shared" si="340"/>
        <v/>
      </c>
      <c r="D2700" s="92"/>
      <c r="E2700" s="58" t="str">
        <f t="shared" si="341"/>
        <v/>
      </c>
      <c r="F2700" s="58" t="str">
        <f t="shared" si="342"/>
        <v/>
      </c>
      <c r="G2700" s="58" t="str">
        <f t="shared" si="343"/>
        <v/>
      </c>
      <c r="H2700" s="58" t="str">
        <f t="shared" si="344"/>
        <v/>
      </c>
      <c r="I2700" s="92"/>
      <c r="J2700" s="92"/>
      <c r="K2700" s="92"/>
      <c r="L2700" s="91" t="str">
        <f t="shared" si="345"/>
        <v/>
      </c>
      <c r="M2700" s="91" t="str">
        <f t="shared" si="346"/>
        <v/>
      </c>
    </row>
    <row r="2701" spans="1:13" x14ac:dyDescent="0.25">
      <c r="A2701" s="333" t="str">
        <f t="shared" si="338"/>
        <v/>
      </c>
      <c r="B2701" s="332" t="str">
        <f t="shared" si="339"/>
        <v/>
      </c>
      <c r="C2701" s="333" t="str">
        <f t="shared" si="340"/>
        <v/>
      </c>
      <c r="D2701" s="92"/>
      <c r="E2701" s="58" t="str">
        <f t="shared" si="341"/>
        <v/>
      </c>
      <c r="F2701" s="58" t="str">
        <f t="shared" si="342"/>
        <v/>
      </c>
      <c r="G2701" s="58" t="str">
        <f t="shared" si="343"/>
        <v/>
      </c>
      <c r="H2701" s="58" t="str">
        <f t="shared" si="344"/>
        <v/>
      </c>
      <c r="I2701" s="92"/>
      <c r="J2701" s="92"/>
      <c r="K2701" s="92"/>
      <c r="L2701" s="91" t="str">
        <f t="shared" si="345"/>
        <v/>
      </c>
      <c r="M2701" s="91" t="str">
        <f t="shared" si="346"/>
        <v/>
      </c>
    </row>
    <row r="2702" spans="1:13" x14ac:dyDescent="0.25">
      <c r="A2702" s="333" t="str">
        <f t="shared" si="338"/>
        <v/>
      </c>
      <c r="B2702" s="332" t="str">
        <f t="shared" si="339"/>
        <v/>
      </c>
      <c r="C2702" s="333" t="str">
        <f t="shared" si="340"/>
        <v/>
      </c>
      <c r="D2702" s="92"/>
      <c r="E2702" s="58" t="str">
        <f t="shared" si="341"/>
        <v/>
      </c>
      <c r="F2702" s="58" t="str">
        <f t="shared" si="342"/>
        <v/>
      </c>
      <c r="G2702" s="58" t="str">
        <f t="shared" si="343"/>
        <v/>
      </c>
      <c r="H2702" s="58" t="str">
        <f t="shared" si="344"/>
        <v/>
      </c>
      <c r="I2702" s="92"/>
      <c r="J2702" s="92"/>
      <c r="K2702" s="92"/>
      <c r="L2702" s="91" t="str">
        <f t="shared" si="345"/>
        <v/>
      </c>
      <c r="M2702" s="91" t="str">
        <f t="shared" si="346"/>
        <v/>
      </c>
    </row>
    <row r="2703" spans="1:13" x14ac:dyDescent="0.25">
      <c r="A2703" s="333" t="str">
        <f t="shared" si="338"/>
        <v/>
      </c>
      <c r="B2703" s="332" t="str">
        <f t="shared" si="339"/>
        <v/>
      </c>
      <c r="C2703" s="333" t="str">
        <f t="shared" si="340"/>
        <v/>
      </c>
      <c r="D2703" s="92"/>
      <c r="E2703" s="58" t="str">
        <f t="shared" si="341"/>
        <v/>
      </c>
      <c r="F2703" s="58" t="str">
        <f t="shared" si="342"/>
        <v/>
      </c>
      <c r="G2703" s="58" t="str">
        <f t="shared" si="343"/>
        <v/>
      </c>
      <c r="H2703" s="58" t="str">
        <f t="shared" si="344"/>
        <v/>
      </c>
      <c r="I2703" s="92"/>
      <c r="J2703" s="92"/>
      <c r="K2703" s="92"/>
      <c r="L2703" s="91" t="str">
        <f t="shared" si="345"/>
        <v/>
      </c>
      <c r="M2703" s="91" t="str">
        <f t="shared" si="346"/>
        <v/>
      </c>
    </row>
    <row r="2704" spans="1:13" x14ac:dyDescent="0.25">
      <c r="A2704" s="333" t="str">
        <f t="shared" si="338"/>
        <v/>
      </c>
      <c r="B2704" s="332" t="str">
        <f t="shared" si="339"/>
        <v/>
      </c>
      <c r="C2704" s="333" t="str">
        <f t="shared" si="340"/>
        <v/>
      </c>
      <c r="D2704" s="92"/>
      <c r="E2704" s="58" t="str">
        <f t="shared" si="341"/>
        <v/>
      </c>
      <c r="F2704" s="58" t="str">
        <f t="shared" si="342"/>
        <v/>
      </c>
      <c r="G2704" s="58" t="str">
        <f t="shared" si="343"/>
        <v/>
      </c>
      <c r="H2704" s="58" t="str">
        <f t="shared" si="344"/>
        <v/>
      </c>
      <c r="I2704" s="92"/>
      <c r="J2704" s="92"/>
      <c r="K2704" s="92"/>
      <c r="L2704" s="91" t="str">
        <f t="shared" si="345"/>
        <v/>
      </c>
      <c r="M2704" s="91" t="str">
        <f t="shared" si="346"/>
        <v/>
      </c>
    </row>
    <row r="2705" spans="1:13" x14ac:dyDescent="0.25">
      <c r="A2705" s="333" t="str">
        <f t="shared" si="338"/>
        <v/>
      </c>
      <c r="B2705" s="332" t="str">
        <f t="shared" si="339"/>
        <v/>
      </c>
      <c r="C2705" s="333" t="str">
        <f t="shared" si="340"/>
        <v/>
      </c>
      <c r="D2705" s="92"/>
      <c r="E2705" s="58" t="str">
        <f t="shared" si="341"/>
        <v/>
      </c>
      <c r="F2705" s="58" t="str">
        <f t="shared" si="342"/>
        <v/>
      </c>
      <c r="G2705" s="58" t="str">
        <f t="shared" si="343"/>
        <v/>
      </c>
      <c r="H2705" s="58" t="str">
        <f t="shared" si="344"/>
        <v/>
      </c>
      <c r="I2705" s="92"/>
      <c r="J2705" s="92"/>
      <c r="K2705" s="92"/>
      <c r="L2705" s="91" t="str">
        <f t="shared" si="345"/>
        <v/>
      </c>
      <c r="M2705" s="91" t="str">
        <f t="shared" si="346"/>
        <v/>
      </c>
    </row>
    <row r="2706" spans="1:13" x14ac:dyDescent="0.25">
      <c r="A2706" s="333" t="str">
        <f t="shared" si="338"/>
        <v/>
      </c>
      <c r="B2706" s="332" t="str">
        <f t="shared" si="339"/>
        <v/>
      </c>
      <c r="C2706" s="333" t="str">
        <f t="shared" si="340"/>
        <v/>
      </c>
      <c r="D2706" s="92"/>
      <c r="E2706" s="58" t="str">
        <f t="shared" si="341"/>
        <v/>
      </c>
      <c r="F2706" s="58" t="str">
        <f t="shared" si="342"/>
        <v/>
      </c>
      <c r="G2706" s="58" t="str">
        <f t="shared" si="343"/>
        <v/>
      </c>
      <c r="H2706" s="58" t="str">
        <f t="shared" si="344"/>
        <v/>
      </c>
      <c r="I2706" s="92"/>
      <c r="J2706" s="92"/>
      <c r="K2706" s="92"/>
      <c r="L2706" s="91" t="str">
        <f t="shared" si="345"/>
        <v/>
      </c>
      <c r="M2706" s="91" t="str">
        <f t="shared" si="346"/>
        <v/>
      </c>
    </row>
    <row r="2707" spans="1:13" x14ac:dyDescent="0.25">
      <c r="A2707" s="333" t="str">
        <f t="shared" si="338"/>
        <v/>
      </c>
      <c r="B2707" s="332" t="str">
        <f t="shared" si="339"/>
        <v/>
      </c>
      <c r="C2707" s="333" t="str">
        <f t="shared" si="340"/>
        <v/>
      </c>
      <c r="D2707" s="92"/>
      <c r="E2707" s="58" t="str">
        <f t="shared" si="341"/>
        <v/>
      </c>
      <c r="F2707" s="58" t="str">
        <f t="shared" si="342"/>
        <v/>
      </c>
      <c r="G2707" s="58" t="str">
        <f t="shared" si="343"/>
        <v/>
      </c>
      <c r="H2707" s="58" t="str">
        <f t="shared" si="344"/>
        <v/>
      </c>
      <c r="I2707" s="92"/>
      <c r="J2707" s="92"/>
      <c r="K2707" s="92"/>
      <c r="L2707" s="91" t="str">
        <f t="shared" si="345"/>
        <v/>
      </c>
      <c r="M2707" s="91" t="str">
        <f t="shared" si="346"/>
        <v/>
      </c>
    </row>
    <row r="2708" spans="1:13" x14ac:dyDescent="0.25">
      <c r="A2708" s="333" t="str">
        <f t="shared" si="338"/>
        <v/>
      </c>
      <c r="B2708" s="332" t="str">
        <f t="shared" si="339"/>
        <v/>
      </c>
      <c r="C2708" s="333" t="str">
        <f t="shared" si="340"/>
        <v/>
      </c>
      <c r="D2708" s="92"/>
      <c r="E2708" s="58" t="str">
        <f t="shared" si="341"/>
        <v/>
      </c>
      <c r="F2708" s="58" t="str">
        <f t="shared" si="342"/>
        <v/>
      </c>
      <c r="G2708" s="58" t="str">
        <f t="shared" si="343"/>
        <v/>
      </c>
      <c r="H2708" s="58" t="str">
        <f t="shared" si="344"/>
        <v/>
      </c>
      <c r="I2708" s="92"/>
      <c r="J2708" s="92"/>
      <c r="K2708" s="92"/>
      <c r="L2708" s="91" t="str">
        <f t="shared" si="345"/>
        <v/>
      </c>
      <c r="M2708" s="91" t="str">
        <f t="shared" si="346"/>
        <v/>
      </c>
    </row>
    <row r="2709" spans="1:13" x14ac:dyDescent="0.25">
      <c r="A2709" s="333" t="str">
        <f t="shared" si="338"/>
        <v/>
      </c>
      <c r="B2709" s="332" t="str">
        <f t="shared" si="339"/>
        <v/>
      </c>
      <c r="C2709" s="333" t="str">
        <f t="shared" si="340"/>
        <v/>
      </c>
      <c r="D2709" s="92"/>
      <c r="E2709" s="58" t="str">
        <f t="shared" si="341"/>
        <v/>
      </c>
      <c r="F2709" s="58" t="str">
        <f t="shared" si="342"/>
        <v/>
      </c>
      <c r="G2709" s="58" t="str">
        <f t="shared" si="343"/>
        <v/>
      </c>
      <c r="H2709" s="58" t="str">
        <f t="shared" si="344"/>
        <v/>
      </c>
      <c r="I2709" s="92"/>
      <c r="J2709" s="92"/>
      <c r="K2709" s="92"/>
      <c r="L2709" s="91" t="str">
        <f t="shared" si="345"/>
        <v/>
      </c>
      <c r="M2709" s="91" t="str">
        <f t="shared" si="346"/>
        <v/>
      </c>
    </row>
    <row r="2710" spans="1:13" x14ac:dyDescent="0.25">
      <c r="A2710" s="333" t="str">
        <f t="shared" si="338"/>
        <v/>
      </c>
      <c r="B2710" s="332" t="str">
        <f t="shared" si="339"/>
        <v/>
      </c>
      <c r="C2710" s="333" t="str">
        <f t="shared" si="340"/>
        <v/>
      </c>
      <c r="D2710" s="92"/>
      <c r="E2710" s="58" t="str">
        <f t="shared" si="341"/>
        <v/>
      </c>
      <c r="F2710" s="58" t="str">
        <f t="shared" si="342"/>
        <v/>
      </c>
      <c r="G2710" s="58" t="str">
        <f t="shared" si="343"/>
        <v/>
      </c>
      <c r="H2710" s="58" t="str">
        <f t="shared" si="344"/>
        <v/>
      </c>
      <c r="I2710" s="92"/>
      <c r="J2710" s="92"/>
      <c r="K2710" s="92"/>
      <c r="L2710" s="91" t="str">
        <f t="shared" si="345"/>
        <v/>
      </c>
      <c r="M2710" s="91" t="str">
        <f t="shared" si="346"/>
        <v/>
      </c>
    </row>
    <row r="2711" spans="1:13" x14ac:dyDescent="0.25">
      <c r="A2711" s="333" t="str">
        <f t="shared" si="338"/>
        <v/>
      </c>
      <c r="B2711" s="332" t="str">
        <f t="shared" si="339"/>
        <v/>
      </c>
      <c r="C2711" s="333" t="str">
        <f t="shared" si="340"/>
        <v/>
      </c>
      <c r="D2711" s="92"/>
      <c r="E2711" s="58" t="str">
        <f t="shared" si="341"/>
        <v/>
      </c>
      <c r="F2711" s="58" t="str">
        <f t="shared" si="342"/>
        <v/>
      </c>
      <c r="G2711" s="58" t="str">
        <f t="shared" si="343"/>
        <v/>
      </c>
      <c r="H2711" s="58" t="str">
        <f t="shared" si="344"/>
        <v/>
      </c>
      <c r="I2711" s="92"/>
      <c r="J2711" s="92"/>
      <c r="K2711" s="92"/>
      <c r="L2711" s="91" t="str">
        <f t="shared" si="345"/>
        <v/>
      </c>
      <c r="M2711" s="91" t="str">
        <f t="shared" si="346"/>
        <v/>
      </c>
    </row>
    <row r="2712" spans="1:13" x14ac:dyDescent="0.25">
      <c r="A2712" s="333" t="str">
        <f t="shared" si="338"/>
        <v/>
      </c>
      <c r="B2712" s="332" t="str">
        <f t="shared" si="339"/>
        <v/>
      </c>
      <c r="C2712" s="333" t="str">
        <f t="shared" si="340"/>
        <v/>
      </c>
      <c r="D2712" s="92"/>
      <c r="E2712" s="58" t="str">
        <f t="shared" si="341"/>
        <v/>
      </c>
      <c r="F2712" s="58" t="str">
        <f t="shared" si="342"/>
        <v/>
      </c>
      <c r="G2712" s="58" t="str">
        <f t="shared" si="343"/>
        <v/>
      </c>
      <c r="H2712" s="58" t="str">
        <f t="shared" si="344"/>
        <v/>
      </c>
      <c r="I2712" s="92"/>
      <c r="J2712" s="92"/>
      <c r="K2712" s="92"/>
      <c r="L2712" s="91" t="str">
        <f t="shared" si="345"/>
        <v/>
      </c>
      <c r="M2712" s="91" t="str">
        <f t="shared" si="346"/>
        <v/>
      </c>
    </row>
    <row r="2713" spans="1:13" x14ac:dyDescent="0.25">
      <c r="A2713" s="333" t="str">
        <f t="shared" si="338"/>
        <v/>
      </c>
      <c r="B2713" s="332" t="str">
        <f t="shared" si="339"/>
        <v/>
      </c>
      <c r="C2713" s="333" t="str">
        <f t="shared" si="340"/>
        <v/>
      </c>
      <c r="D2713" s="92"/>
      <c r="E2713" s="58" t="str">
        <f t="shared" si="341"/>
        <v/>
      </c>
      <c r="F2713" s="58" t="str">
        <f t="shared" si="342"/>
        <v/>
      </c>
      <c r="G2713" s="58" t="str">
        <f t="shared" si="343"/>
        <v/>
      </c>
      <c r="H2713" s="58" t="str">
        <f t="shared" si="344"/>
        <v/>
      </c>
      <c r="I2713" s="92"/>
      <c r="J2713" s="92"/>
      <c r="K2713" s="92"/>
      <c r="L2713" s="91" t="str">
        <f t="shared" si="345"/>
        <v/>
      </c>
      <c r="M2713" s="91" t="str">
        <f t="shared" si="346"/>
        <v/>
      </c>
    </row>
    <row r="2714" spans="1:13" x14ac:dyDescent="0.25">
      <c r="A2714" s="333" t="str">
        <f t="shared" si="338"/>
        <v/>
      </c>
      <c r="B2714" s="332" t="str">
        <f t="shared" si="339"/>
        <v/>
      </c>
      <c r="C2714" s="333" t="str">
        <f t="shared" si="340"/>
        <v/>
      </c>
      <c r="D2714" s="92"/>
      <c r="E2714" s="58" t="str">
        <f t="shared" si="341"/>
        <v/>
      </c>
      <c r="F2714" s="58" t="str">
        <f t="shared" si="342"/>
        <v/>
      </c>
      <c r="G2714" s="58" t="str">
        <f t="shared" si="343"/>
        <v/>
      </c>
      <c r="H2714" s="58" t="str">
        <f t="shared" si="344"/>
        <v/>
      </c>
      <c r="I2714" s="92"/>
      <c r="J2714" s="92"/>
      <c r="K2714" s="92"/>
      <c r="L2714" s="91" t="str">
        <f t="shared" si="345"/>
        <v/>
      </c>
      <c r="M2714" s="91" t="str">
        <f t="shared" si="346"/>
        <v/>
      </c>
    </row>
    <row r="2715" spans="1:13" x14ac:dyDescent="0.25">
      <c r="A2715" s="333" t="str">
        <f t="shared" si="338"/>
        <v/>
      </c>
      <c r="B2715" s="332" t="str">
        <f t="shared" si="339"/>
        <v/>
      </c>
      <c r="C2715" s="333" t="str">
        <f t="shared" si="340"/>
        <v/>
      </c>
      <c r="D2715" s="92"/>
      <c r="E2715" s="58" t="str">
        <f t="shared" si="341"/>
        <v/>
      </c>
      <c r="F2715" s="58" t="str">
        <f t="shared" si="342"/>
        <v/>
      </c>
      <c r="G2715" s="58" t="str">
        <f t="shared" si="343"/>
        <v/>
      </c>
      <c r="H2715" s="58" t="str">
        <f t="shared" si="344"/>
        <v/>
      </c>
      <c r="I2715" s="92"/>
      <c r="J2715" s="92"/>
      <c r="K2715" s="92"/>
      <c r="L2715" s="91" t="str">
        <f t="shared" si="345"/>
        <v/>
      </c>
      <c r="M2715" s="91" t="str">
        <f t="shared" si="346"/>
        <v/>
      </c>
    </row>
    <row r="2716" spans="1:13" x14ac:dyDescent="0.25">
      <c r="A2716" s="333" t="str">
        <f t="shared" si="338"/>
        <v/>
      </c>
      <c r="B2716" s="332" t="str">
        <f t="shared" si="339"/>
        <v/>
      </c>
      <c r="C2716" s="333" t="str">
        <f t="shared" si="340"/>
        <v/>
      </c>
      <c r="D2716" s="92"/>
      <c r="E2716" s="58" t="str">
        <f t="shared" si="341"/>
        <v/>
      </c>
      <c r="F2716" s="58" t="str">
        <f t="shared" si="342"/>
        <v/>
      </c>
      <c r="G2716" s="58" t="str">
        <f t="shared" si="343"/>
        <v/>
      </c>
      <c r="H2716" s="58" t="str">
        <f t="shared" si="344"/>
        <v/>
      </c>
      <c r="I2716" s="92"/>
      <c r="J2716" s="92"/>
      <c r="K2716" s="92"/>
      <c r="L2716" s="91" t="str">
        <f t="shared" si="345"/>
        <v/>
      </c>
      <c r="M2716" s="91" t="str">
        <f t="shared" si="346"/>
        <v/>
      </c>
    </row>
    <row r="2717" spans="1:13" x14ac:dyDescent="0.25">
      <c r="A2717" s="333" t="str">
        <f t="shared" si="338"/>
        <v/>
      </c>
      <c r="B2717" s="332" t="str">
        <f t="shared" si="339"/>
        <v/>
      </c>
      <c r="C2717" s="333" t="str">
        <f t="shared" si="340"/>
        <v/>
      </c>
      <c r="D2717" s="92"/>
      <c r="E2717" s="58" t="str">
        <f t="shared" si="341"/>
        <v/>
      </c>
      <c r="F2717" s="58" t="str">
        <f t="shared" si="342"/>
        <v/>
      </c>
      <c r="G2717" s="58" t="str">
        <f t="shared" si="343"/>
        <v/>
      </c>
      <c r="H2717" s="58" t="str">
        <f t="shared" si="344"/>
        <v/>
      </c>
      <c r="I2717" s="92"/>
      <c r="J2717" s="92"/>
      <c r="K2717" s="92"/>
      <c r="L2717" s="91" t="str">
        <f t="shared" si="345"/>
        <v/>
      </c>
      <c r="M2717" s="91" t="str">
        <f t="shared" si="346"/>
        <v/>
      </c>
    </row>
    <row r="2718" spans="1:13" x14ac:dyDescent="0.25">
      <c r="A2718" s="333" t="str">
        <f t="shared" si="338"/>
        <v/>
      </c>
      <c r="B2718" s="332" t="str">
        <f t="shared" si="339"/>
        <v/>
      </c>
      <c r="C2718" s="333" t="str">
        <f t="shared" si="340"/>
        <v/>
      </c>
      <c r="D2718" s="92"/>
      <c r="E2718" s="58" t="str">
        <f t="shared" si="341"/>
        <v/>
      </c>
      <c r="F2718" s="58" t="str">
        <f t="shared" si="342"/>
        <v/>
      </c>
      <c r="G2718" s="58" t="str">
        <f t="shared" si="343"/>
        <v/>
      </c>
      <c r="H2718" s="58" t="str">
        <f t="shared" si="344"/>
        <v/>
      </c>
      <c r="I2718" s="92"/>
      <c r="J2718" s="92"/>
      <c r="K2718" s="92"/>
      <c r="L2718" s="91" t="str">
        <f t="shared" si="345"/>
        <v/>
      </c>
      <c r="M2718" s="91" t="str">
        <f t="shared" si="346"/>
        <v/>
      </c>
    </row>
    <row r="2719" spans="1:13" x14ac:dyDescent="0.25">
      <c r="A2719" s="333" t="str">
        <f t="shared" si="338"/>
        <v/>
      </c>
      <c r="B2719" s="332" t="str">
        <f t="shared" si="339"/>
        <v/>
      </c>
      <c r="C2719" s="333" t="str">
        <f t="shared" si="340"/>
        <v/>
      </c>
      <c r="D2719" s="92"/>
      <c r="E2719" s="58" t="str">
        <f t="shared" si="341"/>
        <v/>
      </c>
      <c r="F2719" s="58" t="str">
        <f t="shared" si="342"/>
        <v/>
      </c>
      <c r="G2719" s="58" t="str">
        <f t="shared" si="343"/>
        <v/>
      </c>
      <c r="H2719" s="58" t="str">
        <f t="shared" si="344"/>
        <v/>
      </c>
      <c r="I2719" s="92"/>
      <c r="J2719" s="92"/>
      <c r="K2719" s="92"/>
      <c r="L2719" s="91" t="str">
        <f t="shared" si="345"/>
        <v/>
      </c>
      <c r="M2719" s="91" t="str">
        <f t="shared" si="346"/>
        <v/>
      </c>
    </row>
    <row r="2720" spans="1:13" x14ac:dyDescent="0.25">
      <c r="A2720" s="333" t="str">
        <f t="shared" si="338"/>
        <v/>
      </c>
      <c r="B2720" s="332" t="str">
        <f t="shared" si="339"/>
        <v/>
      </c>
      <c r="C2720" s="333" t="str">
        <f t="shared" si="340"/>
        <v/>
      </c>
      <c r="D2720" s="92"/>
      <c r="E2720" s="58" t="str">
        <f t="shared" si="341"/>
        <v/>
      </c>
      <c r="F2720" s="58" t="str">
        <f t="shared" si="342"/>
        <v/>
      </c>
      <c r="G2720" s="58" t="str">
        <f t="shared" si="343"/>
        <v/>
      </c>
      <c r="H2720" s="58" t="str">
        <f t="shared" si="344"/>
        <v/>
      </c>
      <c r="I2720" s="92"/>
      <c r="J2720" s="92"/>
      <c r="K2720" s="92"/>
      <c r="L2720" s="91" t="str">
        <f t="shared" si="345"/>
        <v/>
      </c>
      <c r="M2720" s="91" t="str">
        <f t="shared" si="346"/>
        <v/>
      </c>
    </row>
    <row r="2721" spans="1:13" x14ac:dyDescent="0.25">
      <c r="A2721" s="333" t="str">
        <f t="shared" si="338"/>
        <v/>
      </c>
      <c r="B2721" s="332" t="str">
        <f t="shared" si="339"/>
        <v/>
      </c>
      <c r="C2721" s="333" t="str">
        <f t="shared" si="340"/>
        <v/>
      </c>
      <c r="D2721" s="92"/>
      <c r="E2721" s="58" t="str">
        <f t="shared" si="341"/>
        <v/>
      </c>
      <c r="F2721" s="58" t="str">
        <f t="shared" si="342"/>
        <v/>
      </c>
      <c r="G2721" s="58" t="str">
        <f t="shared" si="343"/>
        <v/>
      </c>
      <c r="H2721" s="58" t="str">
        <f t="shared" si="344"/>
        <v/>
      </c>
      <c r="I2721" s="92"/>
      <c r="J2721" s="92"/>
      <c r="K2721" s="92"/>
      <c r="L2721" s="91" t="str">
        <f t="shared" si="345"/>
        <v/>
      </c>
      <c r="M2721" s="91" t="str">
        <f t="shared" si="346"/>
        <v/>
      </c>
    </row>
    <row r="2722" spans="1:13" x14ac:dyDescent="0.25">
      <c r="A2722" s="333" t="str">
        <f t="shared" si="338"/>
        <v/>
      </c>
      <c r="B2722" s="332" t="str">
        <f t="shared" si="339"/>
        <v/>
      </c>
      <c r="C2722" s="333" t="str">
        <f t="shared" si="340"/>
        <v/>
      </c>
      <c r="D2722" s="92"/>
      <c r="E2722" s="58" t="str">
        <f t="shared" si="341"/>
        <v/>
      </c>
      <c r="F2722" s="58" t="str">
        <f t="shared" si="342"/>
        <v/>
      </c>
      <c r="G2722" s="58" t="str">
        <f t="shared" si="343"/>
        <v/>
      </c>
      <c r="H2722" s="58" t="str">
        <f t="shared" si="344"/>
        <v/>
      </c>
      <c r="I2722" s="92"/>
      <c r="J2722" s="92"/>
      <c r="K2722" s="92"/>
      <c r="L2722" s="91" t="str">
        <f t="shared" si="345"/>
        <v/>
      </c>
      <c r="M2722" s="91" t="str">
        <f t="shared" si="346"/>
        <v/>
      </c>
    </row>
    <row r="2723" spans="1:13" x14ac:dyDescent="0.25">
      <c r="A2723" s="333" t="str">
        <f t="shared" si="338"/>
        <v/>
      </c>
      <c r="B2723" s="332" t="str">
        <f t="shared" si="339"/>
        <v/>
      </c>
      <c r="C2723" s="333" t="str">
        <f t="shared" si="340"/>
        <v/>
      </c>
      <c r="D2723" s="92"/>
      <c r="E2723" s="58" t="str">
        <f t="shared" si="341"/>
        <v/>
      </c>
      <c r="F2723" s="58" t="str">
        <f t="shared" si="342"/>
        <v/>
      </c>
      <c r="G2723" s="58" t="str">
        <f t="shared" si="343"/>
        <v/>
      </c>
      <c r="H2723" s="58" t="str">
        <f t="shared" si="344"/>
        <v/>
      </c>
      <c r="I2723" s="92"/>
      <c r="J2723" s="92"/>
      <c r="K2723" s="92"/>
      <c r="L2723" s="91" t="str">
        <f t="shared" si="345"/>
        <v/>
      </c>
      <c r="M2723" s="91" t="str">
        <f t="shared" si="346"/>
        <v/>
      </c>
    </row>
    <row r="2724" spans="1:13" x14ac:dyDescent="0.25">
      <c r="A2724" s="333" t="str">
        <f t="shared" si="338"/>
        <v/>
      </c>
      <c r="B2724" s="332" t="str">
        <f t="shared" si="339"/>
        <v/>
      </c>
      <c r="C2724" s="333" t="str">
        <f t="shared" si="340"/>
        <v/>
      </c>
      <c r="D2724" s="92"/>
      <c r="E2724" s="58" t="str">
        <f t="shared" si="341"/>
        <v/>
      </c>
      <c r="F2724" s="58" t="str">
        <f t="shared" si="342"/>
        <v/>
      </c>
      <c r="G2724" s="58" t="str">
        <f t="shared" si="343"/>
        <v/>
      </c>
      <c r="H2724" s="58" t="str">
        <f t="shared" si="344"/>
        <v/>
      </c>
      <c r="I2724" s="92"/>
      <c r="J2724" s="92"/>
      <c r="K2724" s="92"/>
      <c r="L2724" s="91" t="str">
        <f t="shared" si="345"/>
        <v/>
      </c>
      <c r="M2724" s="91" t="str">
        <f t="shared" si="346"/>
        <v/>
      </c>
    </row>
    <row r="2725" spans="1:13" x14ac:dyDescent="0.25">
      <c r="A2725" s="333" t="str">
        <f t="shared" si="338"/>
        <v/>
      </c>
      <c r="B2725" s="332" t="str">
        <f t="shared" si="339"/>
        <v/>
      </c>
      <c r="C2725" s="333" t="str">
        <f t="shared" si="340"/>
        <v/>
      </c>
      <c r="D2725" s="92"/>
      <c r="E2725" s="58" t="str">
        <f t="shared" si="341"/>
        <v/>
      </c>
      <c r="F2725" s="58" t="str">
        <f t="shared" si="342"/>
        <v/>
      </c>
      <c r="G2725" s="58" t="str">
        <f t="shared" si="343"/>
        <v/>
      </c>
      <c r="H2725" s="58" t="str">
        <f t="shared" si="344"/>
        <v/>
      </c>
      <c r="I2725" s="92"/>
      <c r="J2725" s="92"/>
      <c r="K2725" s="92"/>
      <c r="L2725" s="91" t="str">
        <f t="shared" si="345"/>
        <v/>
      </c>
      <c r="M2725" s="91" t="str">
        <f t="shared" si="346"/>
        <v/>
      </c>
    </row>
    <row r="2726" spans="1:13" x14ac:dyDescent="0.25">
      <c r="A2726" s="333" t="str">
        <f t="shared" si="338"/>
        <v/>
      </c>
      <c r="B2726" s="332" t="str">
        <f t="shared" si="339"/>
        <v/>
      </c>
      <c r="C2726" s="333" t="str">
        <f t="shared" si="340"/>
        <v/>
      </c>
      <c r="D2726" s="92"/>
      <c r="E2726" s="58" t="str">
        <f t="shared" si="341"/>
        <v/>
      </c>
      <c r="F2726" s="58" t="str">
        <f t="shared" si="342"/>
        <v/>
      </c>
      <c r="G2726" s="58" t="str">
        <f t="shared" si="343"/>
        <v/>
      </c>
      <c r="H2726" s="58" t="str">
        <f t="shared" si="344"/>
        <v/>
      </c>
      <c r="I2726" s="92"/>
      <c r="J2726" s="92"/>
      <c r="K2726" s="92"/>
      <c r="L2726" s="91" t="str">
        <f t="shared" si="345"/>
        <v/>
      </c>
      <c r="M2726" s="91" t="str">
        <f t="shared" si="346"/>
        <v/>
      </c>
    </row>
    <row r="2727" spans="1:13" x14ac:dyDescent="0.25">
      <c r="A2727" s="333" t="str">
        <f t="shared" si="338"/>
        <v/>
      </c>
      <c r="B2727" s="332" t="str">
        <f t="shared" si="339"/>
        <v/>
      </c>
      <c r="C2727" s="333" t="str">
        <f t="shared" si="340"/>
        <v/>
      </c>
      <c r="D2727" s="92"/>
      <c r="E2727" s="58" t="str">
        <f t="shared" si="341"/>
        <v/>
      </c>
      <c r="F2727" s="58" t="str">
        <f t="shared" si="342"/>
        <v/>
      </c>
      <c r="G2727" s="58" t="str">
        <f t="shared" si="343"/>
        <v/>
      </c>
      <c r="H2727" s="58" t="str">
        <f t="shared" si="344"/>
        <v/>
      </c>
      <c r="I2727" s="92"/>
      <c r="J2727" s="92"/>
      <c r="K2727" s="92"/>
      <c r="L2727" s="91" t="str">
        <f t="shared" si="345"/>
        <v/>
      </c>
      <c r="M2727" s="91" t="str">
        <f t="shared" si="346"/>
        <v/>
      </c>
    </row>
    <row r="2728" spans="1:13" x14ac:dyDescent="0.25">
      <c r="A2728" s="333" t="str">
        <f t="shared" si="338"/>
        <v/>
      </c>
      <c r="B2728" s="332" t="str">
        <f t="shared" si="339"/>
        <v/>
      </c>
      <c r="C2728" s="333" t="str">
        <f t="shared" si="340"/>
        <v/>
      </c>
      <c r="D2728" s="92"/>
      <c r="E2728" s="58" t="str">
        <f t="shared" si="341"/>
        <v/>
      </c>
      <c r="F2728" s="58" t="str">
        <f t="shared" si="342"/>
        <v/>
      </c>
      <c r="G2728" s="58" t="str">
        <f t="shared" si="343"/>
        <v/>
      </c>
      <c r="H2728" s="58" t="str">
        <f t="shared" si="344"/>
        <v/>
      </c>
      <c r="I2728" s="92"/>
      <c r="J2728" s="92"/>
      <c r="K2728" s="92"/>
      <c r="L2728" s="91" t="str">
        <f t="shared" si="345"/>
        <v/>
      </c>
      <c r="M2728" s="91" t="str">
        <f t="shared" si="346"/>
        <v/>
      </c>
    </row>
    <row r="2729" spans="1:13" x14ac:dyDescent="0.25">
      <c r="A2729" s="333" t="str">
        <f t="shared" si="338"/>
        <v/>
      </c>
      <c r="B2729" s="332" t="str">
        <f t="shared" si="339"/>
        <v/>
      </c>
      <c r="C2729" s="333" t="str">
        <f t="shared" si="340"/>
        <v/>
      </c>
      <c r="D2729" s="92"/>
      <c r="E2729" s="58" t="str">
        <f t="shared" si="341"/>
        <v/>
      </c>
      <c r="F2729" s="58" t="str">
        <f t="shared" si="342"/>
        <v/>
      </c>
      <c r="G2729" s="58" t="str">
        <f t="shared" si="343"/>
        <v/>
      </c>
      <c r="H2729" s="58" t="str">
        <f t="shared" si="344"/>
        <v/>
      </c>
      <c r="I2729" s="92"/>
      <c r="J2729" s="92"/>
      <c r="K2729" s="92"/>
      <c r="L2729" s="91" t="str">
        <f t="shared" si="345"/>
        <v/>
      </c>
      <c r="M2729" s="91" t="str">
        <f t="shared" si="346"/>
        <v/>
      </c>
    </row>
    <row r="2730" spans="1:13" x14ac:dyDescent="0.25">
      <c r="A2730" s="333" t="str">
        <f t="shared" si="338"/>
        <v/>
      </c>
      <c r="B2730" s="332" t="str">
        <f t="shared" si="339"/>
        <v/>
      </c>
      <c r="C2730" s="333" t="str">
        <f t="shared" si="340"/>
        <v/>
      </c>
      <c r="D2730" s="92"/>
      <c r="E2730" s="58" t="str">
        <f t="shared" si="341"/>
        <v/>
      </c>
      <c r="F2730" s="58" t="str">
        <f t="shared" si="342"/>
        <v/>
      </c>
      <c r="G2730" s="58" t="str">
        <f t="shared" si="343"/>
        <v/>
      </c>
      <c r="H2730" s="58" t="str">
        <f t="shared" si="344"/>
        <v/>
      </c>
      <c r="I2730" s="92"/>
      <c r="J2730" s="92"/>
      <c r="K2730" s="92"/>
      <c r="L2730" s="91" t="str">
        <f t="shared" si="345"/>
        <v/>
      </c>
      <c r="M2730" s="91" t="str">
        <f t="shared" si="346"/>
        <v/>
      </c>
    </row>
    <row r="2731" spans="1:13" x14ac:dyDescent="0.25">
      <c r="A2731" s="333" t="str">
        <f t="shared" si="338"/>
        <v/>
      </c>
      <c r="B2731" s="332" t="str">
        <f t="shared" si="339"/>
        <v/>
      </c>
      <c r="C2731" s="333" t="str">
        <f t="shared" si="340"/>
        <v/>
      </c>
      <c r="D2731" s="92"/>
      <c r="E2731" s="58" t="str">
        <f t="shared" si="341"/>
        <v/>
      </c>
      <c r="F2731" s="58" t="str">
        <f t="shared" si="342"/>
        <v/>
      </c>
      <c r="G2731" s="58" t="str">
        <f t="shared" si="343"/>
        <v/>
      </c>
      <c r="H2731" s="58" t="str">
        <f t="shared" si="344"/>
        <v/>
      </c>
      <c r="I2731" s="92"/>
      <c r="J2731" s="92"/>
      <c r="K2731" s="92"/>
      <c r="L2731" s="91" t="str">
        <f t="shared" si="345"/>
        <v/>
      </c>
      <c r="M2731" s="91" t="str">
        <f t="shared" si="346"/>
        <v/>
      </c>
    </row>
    <row r="2732" spans="1:13" x14ac:dyDescent="0.25">
      <c r="A2732" s="333" t="str">
        <f t="shared" si="338"/>
        <v/>
      </c>
      <c r="B2732" s="332" t="str">
        <f t="shared" si="339"/>
        <v/>
      </c>
      <c r="C2732" s="333" t="str">
        <f t="shared" si="340"/>
        <v/>
      </c>
      <c r="D2732" s="92"/>
      <c r="E2732" s="58" t="str">
        <f t="shared" si="341"/>
        <v/>
      </c>
      <c r="F2732" s="58" t="str">
        <f t="shared" si="342"/>
        <v/>
      </c>
      <c r="G2732" s="58" t="str">
        <f t="shared" si="343"/>
        <v/>
      </c>
      <c r="H2732" s="58" t="str">
        <f t="shared" si="344"/>
        <v/>
      </c>
      <c r="I2732" s="92"/>
      <c r="J2732" s="92"/>
      <c r="K2732" s="92"/>
      <c r="L2732" s="91" t="str">
        <f t="shared" si="345"/>
        <v/>
      </c>
      <c r="M2732" s="91" t="str">
        <f t="shared" si="346"/>
        <v/>
      </c>
    </row>
    <row r="2733" spans="1:13" x14ac:dyDescent="0.25">
      <c r="A2733" s="333" t="str">
        <f t="shared" si="338"/>
        <v/>
      </c>
      <c r="B2733" s="332" t="str">
        <f t="shared" si="339"/>
        <v/>
      </c>
      <c r="C2733" s="333" t="str">
        <f t="shared" si="340"/>
        <v/>
      </c>
      <c r="D2733" s="92"/>
      <c r="E2733" s="58" t="str">
        <f t="shared" si="341"/>
        <v/>
      </c>
      <c r="F2733" s="58" t="str">
        <f t="shared" si="342"/>
        <v/>
      </c>
      <c r="G2733" s="58" t="str">
        <f t="shared" si="343"/>
        <v/>
      </c>
      <c r="H2733" s="58" t="str">
        <f t="shared" si="344"/>
        <v/>
      </c>
      <c r="I2733" s="92"/>
      <c r="J2733" s="92"/>
      <c r="K2733" s="92"/>
      <c r="L2733" s="91" t="str">
        <f t="shared" si="345"/>
        <v/>
      </c>
      <c r="M2733" s="91" t="str">
        <f t="shared" si="346"/>
        <v/>
      </c>
    </row>
    <row r="2734" spans="1:13" x14ac:dyDescent="0.25">
      <c r="A2734" s="333" t="str">
        <f t="shared" si="338"/>
        <v/>
      </c>
      <c r="B2734" s="332" t="str">
        <f t="shared" si="339"/>
        <v/>
      </c>
      <c r="C2734" s="333" t="str">
        <f t="shared" si="340"/>
        <v/>
      </c>
      <c r="D2734" s="92"/>
      <c r="E2734" s="58" t="str">
        <f t="shared" si="341"/>
        <v/>
      </c>
      <c r="F2734" s="58" t="str">
        <f t="shared" si="342"/>
        <v/>
      </c>
      <c r="G2734" s="58" t="str">
        <f t="shared" si="343"/>
        <v/>
      </c>
      <c r="H2734" s="58" t="str">
        <f t="shared" si="344"/>
        <v/>
      </c>
      <c r="I2734" s="92"/>
      <c r="J2734" s="92"/>
      <c r="K2734" s="92"/>
      <c r="L2734" s="91" t="str">
        <f t="shared" si="345"/>
        <v/>
      </c>
      <c r="M2734" s="91" t="str">
        <f t="shared" si="346"/>
        <v/>
      </c>
    </row>
    <row r="2735" spans="1:13" x14ac:dyDescent="0.25">
      <c r="A2735" s="333" t="str">
        <f t="shared" si="338"/>
        <v/>
      </c>
      <c r="B2735" s="332" t="str">
        <f t="shared" si="339"/>
        <v/>
      </c>
      <c r="C2735" s="333" t="str">
        <f t="shared" si="340"/>
        <v/>
      </c>
      <c r="D2735" s="92"/>
      <c r="E2735" s="58" t="str">
        <f t="shared" si="341"/>
        <v/>
      </c>
      <c r="F2735" s="58" t="str">
        <f t="shared" si="342"/>
        <v/>
      </c>
      <c r="G2735" s="58" t="str">
        <f t="shared" si="343"/>
        <v/>
      </c>
      <c r="H2735" s="58" t="str">
        <f t="shared" si="344"/>
        <v/>
      </c>
      <c r="I2735" s="92"/>
      <c r="J2735" s="92"/>
      <c r="K2735" s="92"/>
      <c r="L2735" s="91" t="str">
        <f t="shared" si="345"/>
        <v/>
      </c>
      <c r="M2735" s="91" t="str">
        <f t="shared" si="346"/>
        <v/>
      </c>
    </row>
    <row r="2736" spans="1:13" x14ac:dyDescent="0.25">
      <c r="A2736" s="333" t="str">
        <f t="shared" si="338"/>
        <v/>
      </c>
      <c r="B2736" s="332" t="str">
        <f t="shared" si="339"/>
        <v/>
      </c>
      <c r="C2736" s="333" t="str">
        <f t="shared" si="340"/>
        <v/>
      </c>
      <c r="D2736" s="92"/>
      <c r="E2736" s="58" t="str">
        <f t="shared" si="341"/>
        <v/>
      </c>
      <c r="F2736" s="58" t="str">
        <f t="shared" si="342"/>
        <v/>
      </c>
      <c r="G2736" s="58" t="str">
        <f t="shared" si="343"/>
        <v/>
      </c>
      <c r="H2736" s="58" t="str">
        <f t="shared" si="344"/>
        <v/>
      </c>
      <c r="I2736" s="92"/>
      <c r="J2736" s="92"/>
      <c r="K2736" s="92"/>
      <c r="L2736" s="91" t="str">
        <f t="shared" si="345"/>
        <v/>
      </c>
      <c r="M2736" s="91" t="str">
        <f t="shared" si="346"/>
        <v/>
      </c>
    </row>
    <row r="2737" spans="1:13" x14ac:dyDescent="0.25">
      <c r="A2737" s="333" t="str">
        <f t="shared" si="338"/>
        <v/>
      </c>
      <c r="B2737" s="332" t="str">
        <f t="shared" si="339"/>
        <v/>
      </c>
      <c r="C2737" s="333" t="str">
        <f t="shared" si="340"/>
        <v/>
      </c>
      <c r="D2737" s="92"/>
      <c r="E2737" s="58" t="str">
        <f t="shared" si="341"/>
        <v/>
      </c>
      <c r="F2737" s="58" t="str">
        <f t="shared" si="342"/>
        <v/>
      </c>
      <c r="G2737" s="58" t="str">
        <f t="shared" si="343"/>
        <v/>
      </c>
      <c r="H2737" s="58" t="str">
        <f t="shared" si="344"/>
        <v/>
      </c>
      <c r="I2737" s="92"/>
      <c r="J2737" s="92"/>
      <c r="K2737" s="92"/>
      <c r="L2737" s="91" t="str">
        <f t="shared" si="345"/>
        <v/>
      </c>
      <c r="M2737" s="91" t="str">
        <f t="shared" si="346"/>
        <v/>
      </c>
    </row>
    <row r="2738" spans="1:13" x14ac:dyDescent="0.25">
      <c r="A2738" s="333" t="str">
        <f t="shared" si="338"/>
        <v/>
      </c>
      <c r="B2738" s="332" t="str">
        <f t="shared" si="339"/>
        <v/>
      </c>
      <c r="C2738" s="333" t="str">
        <f t="shared" si="340"/>
        <v/>
      </c>
      <c r="D2738" s="92"/>
      <c r="E2738" s="58" t="str">
        <f t="shared" si="341"/>
        <v/>
      </c>
      <c r="F2738" s="58" t="str">
        <f t="shared" si="342"/>
        <v/>
      </c>
      <c r="G2738" s="58" t="str">
        <f t="shared" si="343"/>
        <v/>
      </c>
      <c r="H2738" s="58" t="str">
        <f t="shared" si="344"/>
        <v/>
      </c>
      <c r="I2738" s="92"/>
      <c r="J2738" s="92"/>
      <c r="K2738" s="92"/>
      <c r="L2738" s="91" t="str">
        <f t="shared" si="345"/>
        <v/>
      </c>
      <c r="M2738" s="91" t="str">
        <f t="shared" si="346"/>
        <v/>
      </c>
    </row>
    <row r="2739" spans="1:13" x14ac:dyDescent="0.25">
      <c r="A2739" s="333" t="str">
        <f t="shared" si="338"/>
        <v/>
      </c>
      <c r="B2739" s="332" t="str">
        <f t="shared" si="339"/>
        <v/>
      </c>
      <c r="C2739" s="333" t="str">
        <f t="shared" si="340"/>
        <v/>
      </c>
      <c r="D2739" s="92"/>
      <c r="E2739" s="58" t="str">
        <f t="shared" si="341"/>
        <v/>
      </c>
      <c r="F2739" s="58" t="str">
        <f t="shared" si="342"/>
        <v/>
      </c>
      <c r="G2739" s="58" t="str">
        <f t="shared" si="343"/>
        <v/>
      </c>
      <c r="H2739" s="58" t="str">
        <f t="shared" si="344"/>
        <v/>
      </c>
      <c r="I2739" s="92"/>
      <c r="J2739" s="92"/>
      <c r="K2739" s="92"/>
      <c r="L2739" s="91" t="str">
        <f t="shared" si="345"/>
        <v/>
      </c>
      <c r="M2739" s="91" t="str">
        <f t="shared" si="346"/>
        <v/>
      </c>
    </row>
    <row r="2740" spans="1:13" x14ac:dyDescent="0.25">
      <c r="A2740" s="333" t="str">
        <f t="shared" si="338"/>
        <v/>
      </c>
      <c r="B2740" s="332" t="str">
        <f t="shared" si="339"/>
        <v/>
      </c>
      <c r="C2740" s="333" t="str">
        <f t="shared" si="340"/>
        <v/>
      </c>
      <c r="D2740" s="92"/>
      <c r="E2740" s="58" t="str">
        <f t="shared" si="341"/>
        <v/>
      </c>
      <c r="F2740" s="58" t="str">
        <f t="shared" si="342"/>
        <v/>
      </c>
      <c r="G2740" s="58" t="str">
        <f t="shared" si="343"/>
        <v/>
      </c>
      <c r="H2740" s="58" t="str">
        <f t="shared" si="344"/>
        <v/>
      </c>
      <c r="I2740" s="92"/>
      <c r="J2740" s="92"/>
      <c r="K2740" s="92"/>
      <c r="L2740" s="91" t="str">
        <f t="shared" si="345"/>
        <v/>
      </c>
      <c r="M2740" s="91" t="str">
        <f t="shared" si="346"/>
        <v/>
      </c>
    </row>
    <row r="2741" spans="1:13" x14ac:dyDescent="0.25">
      <c r="A2741" s="333" t="str">
        <f t="shared" si="338"/>
        <v/>
      </c>
      <c r="B2741" s="332" t="str">
        <f t="shared" si="339"/>
        <v/>
      </c>
      <c r="C2741" s="333" t="str">
        <f t="shared" si="340"/>
        <v/>
      </c>
      <c r="D2741" s="92"/>
      <c r="E2741" s="58" t="str">
        <f t="shared" si="341"/>
        <v/>
      </c>
      <c r="F2741" s="58" t="str">
        <f t="shared" si="342"/>
        <v/>
      </c>
      <c r="G2741" s="58" t="str">
        <f t="shared" si="343"/>
        <v/>
      </c>
      <c r="H2741" s="58" t="str">
        <f t="shared" si="344"/>
        <v/>
      </c>
      <c r="I2741" s="92"/>
      <c r="J2741" s="92"/>
      <c r="K2741" s="92"/>
      <c r="L2741" s="91" t="str">
        <f t="shared" si="345"/>
        <v/>
      </c>
      <c r="M2741" s="91" t="str">
        <f t="shared" si="346"/>
        <v/>
      </c>
    </row>
    <row r="2742" spans="1:13" x14ac:dyDescent="0.25">
      <c r="A2742" s="333" t="str">
        <f t="shared" si="338"/>
        <v/>
      </c>
      <c r="B2742" s="332" t="str">
        <f t="shared" si="339"/>
        <v/>
      </c>
      <c r="C2742" s="333" t="str">
        <f t="shared" si="340"/>
        <v/>
      </c>
      <c r="D2742" s="92"/>
      <c r="E2742" s="58" t="str">
        <f t="shared" si="341"/>
        <v/>
      </c>
      <c r="F2742" s="58" t="str">
        <f t="shared" si="342"/>
        <v/>
      </c>
      <c r="G2742" s="58" t="str">
        <f t="shared" si="343"/>
        <v/>
      </c>
      <c r="H2742" s="58" t="str">
        <f t="shared" si="344"/>
        <v/>
      </c>
      <c r="I2742" s="92"/>
      <c r="J2742" s="92"/>
      <c r="K2742" s="92"/>
      <c r="L2742" s="91" t="str">
        <f t="shared" si="345"/>
        <v/>
      </c>
      <c r="M2742" s="91" t="str">
        <f t="shared" si="346"/>
        <v/>
      </c>
    </row>
    <row r="2743" spans="1:13" x14ac:dyDescent="0.25">
      <c r="A2743" s="333" t="str">
        <f t="shared" si="338"/>
        <v/>
      </c>
      <c r="B2743" s="332" t="str">
        <f t="shared" si="339"/>
        <v/>
      </c>
      <c r="C2743" s="333" t="str">
        <f t="shared" si="340"/>
        <v/>
      </c>
      <c r="D2743" s="92"/>
      <c r="E2743" s="58" t="str">
        <f t="shared" si="341"/>
        <v/>
      </c>
      <c r="F2743" s="58" t="str">
        <f t="shared" si="342"/>
        <v/>
      </c>
      <c r="G2743" s="58" t="str">
        <f t="shared" si="343"/>
        <v/>
      </c>
      <c r="H2743" s="58" t="str">
        <f t="shared" si="344"/>
        <v/>
      </c>
      <c r="I2743" s="92"/>
      <c r="J2743" s="92"/>
      <c r="K2743" s="92"/>
      <c r="L2743" s="91" t="str">
        <f t="shared" si="345"/>
        <v/>
      </c>
      <c r="M2743" s="91" t="str">
        <f t="shared" si="346"/>
        <v/>
      </c>
    </row>
    <row r="2744" spans="1:13" x14ac:dyDescent="0.25">
      <c r="A2744" s="333" t="str">
        <f t="shared" si="338"/>
        <v/>
      </c>
      <c r="B2744" s="332" t="str">
        <f t="shared" si="339"/>
        <v/>
      </c>
      <c r="C2744" s="333" t="str">
        <f t="shared" si="340"/>
        <v/>
      </c>
      <c r="D2744" s="92"/>
      <c r="E2744" s="58" t="str">
        <f t="shared" si="341"/>
        <v/>
      </c>
      <c r="F2744" s="58" t="str">
        <f t="shared" si="342"/>
        <v/>
      </c>
      <c r="G2744" s="58" t="str">
        <f t="shared" si="343"/>
        <v/>
      </c>
      <c r="H2744" s="58" t="str">
        <f t="shared" si="344"/>
        <v/>
      </c>
      <c r="I2744" s="92"/>
      <c r="J2744" s="92"/>
      <c r="K2744" s="92"/>
      <c r="L2744" s="91" t="str">
        <f t="shared" si="345"/>
        <v/>
      </c>
      <c r="M2744" s="91" t="str">
        <f t="shared" si="346"/>
        <v/>
      </c>
    </row>
    <row r="2745" spans="1:13" x14ac:dyDescent="0.25">
      <c r="A2745" s="333" t="str">
        <f t="shared" si="338"/>
        <v/>
      </c>
      <c r="B2745" s="332" t="str">
        <f t="shared" si="339"/>
        <v/>
      </c>
      <c r="C2745" s="333" t="str">
        <f t="shared" si="340"/>
        <v/>
      </c>
      <c r="D2745" s="92"/>
      <c r="E2745" s="58" t="str">
        <f t="shared" si="341"/>
        <v/>
      </c>
      <c r="F2745" s="58" t="str">
        <f t="shared" si="342"/>
        <v/>
      </c>
      <c r="G2745" s="58" t="str">
        <f t="shared" si="343"/>
        <v/>
      </c>
      <c r="H2745" s="58" t="str">
        <f t="shared" si="344"/>
        <v/>
      </c>
      <c r="I2745" s="92"/>
      <c r="J2745" s="92"/>
      <c r="K2745" s="92"/>
      <c r="L2745" s="91" t="str">
        <f t="shared" si="345"/>
        <v/>
      </c>
      <c r="M2745" s="91" t="str">
        <f t="shared" si="346"/>
        <v/>
      </c>
    </row>
    <row r="2746" spans="1:13" x14ac:dyDescent="0.25">
      <c r="A2746" s="333" t="str">
        <f t="shared" si="338"/>
        <v/>
      </c>
      <c r="B2746" s="332" t="str">
        <f t="shared" si="339"/>
        <v/>
      </c>
      <c r="C2746" s="333" t="str">
        <f t="shared" si="340"/>
        <v/>
      </c>
      <c r="D2746" s="92"/>
      <c r="E2746" s="58" t="str">
        <f t="shared" si="341"/>
        <v/>
      </c>
      <c r="F2746" s="58" t="str">
        <f t="shared" si="342"/>
        <v/>
      </c>
      <c r="G2746" s="58" t="str">
        <f t="shared" si="343"/>
        <v/>
      </c>
      <c r="H2746" s="58" t="str">
        <f t="shared" si="344"/>
        <v/>
      </c>
      <c r="I2746" s="92"/>
      <c r="J2746" s="92"/>
      <c r="K2746" s="92"/>
      <c r="L2746" s="91" t="str">
        <f t="shared" si="345"/>
        <v/>
      </c>
      <c r="M2746" s="91" t="str">
        <f t="shared" si="346"/>
        <v/>
      </c>
    </row>
    <row r="2747" spans="1:13" x14ac:dyDescent="0.25">
      <c r="A2747" s="333" t="str">
        <f t="shared" si="338"/>
        <v/>
      </c>
      <c r="B2747" s="332" t="str">
        <f t="shared" si="339"/>
        <v/>
      </c>
      <c r="C2747" s="333" t="str">
        <f t="shared" si="340"/>
        <v/>
      </c>
      <c r="D2747" s="92"/>
      <c r="E2747" s="58" t="str">
        <f t="shared" si="341"/>
        <v/>
      </c>
      <c r="F2747" s="58" t="str">
        <f t="shared" si="342"/>
        <v/>
      </c>
      <c r="G2747" s="58" t="str">
        <f t="shared" si="343"/>
        <v/>
      </c>
      <c r="H2747" s="58" t="str">
        <f t="shared" si="344"/>
        <v/>
      </c>
      <c r="I2747" s="92"/>
      <c r="J2747" s="92"/>
      <c r="K2747" s="92"/>
      <c r="L2747" s="91" t="str">
        <f t="shared" si="345"/>
        <v/>
      </c>
      <c r="M2747" s="91" t="str">
        <f t="shared" si="346"/>
        <v/>
      </c>
    </row>
    <row r="2748" spans="1:13" x14ac:dyDescent="0.25">
      <c r="A2748" s="333" t="str">
        <f t="shared" si="338"/>
        <v/>
      </c>
      <c r="B2748" s="332" t="str">
        <f t="shared" si="339"/>
        <v/>
      </c>
      <c r="C2748" s="333" t="str">
        <f t="shared" si="340"/>
        <v/>
      </c>
      <c r="D2748" s="92"/>
      <c r="E2748" s="58" t="str">
        <f t="shared" si="341"/>
        <v/>
      </c>
      <c r="F2748" s="58" t="str">
        <f t="shared" si="342"/>
        <v/>
      </c>
      <c r="G2748" s="58" t="str">
        <f t="shared" si="343"/>
        <v/>
      </c>
      <c r="H2748" s="58" t="str">
        <f t="shared" si="344"/>
        <v/>
      </c>
      <c r="I2748" s="92"/>
      <c r="J2748" s="92"/>
      <c r="K2748" s="92"/>
      <c r="L2748" s="91" t="str">
        <f t="shared" si="345"/>
        <v/>
      </c>
      <c r="M2748" s="91" t="str">
        <f t="shared" si="346"/>
        <v/>
      </c>
    </row>
    <row r="2749" spans="1:13" x14ac:dyDescent="0.25">
      <c r="A2749" s="333" t="str">
        <f t="shared" si="338"/>
        <v/>
      </c>
      <c r="B2749" s="332" t="str">
        <f t="shared" si="339"/>
        <v/>
      </c>
      <c r="C2749" s="333" t="str">
        <f t="shared" si="340"/>
        <v/>
      </c>
      <c r="D2749" s="92"/>
      <c r="E2749" s="58" t="str">
        <f t="shared" si="341"/>
        <v/>
      </c>
      <c r="F2749" s="58" t="str">
        <f t="shared" si="342"/>
        <v/>
      </c>
      <c r="G2749" s="58" t="str">
        <f t="shared" si="343"/>
        <v/>
      </c>
      <c r="H2749" s="58" t="str">
        <f t="shared" si="344"/>
        <v/>
      </c>
      <c r="I2749" s="92"/>
      <c r="J2749" s="92"/>
      <c r="K2749" s="92"/>
      <c r="L2749" s="91" t="str">
        <f t="shared" si="345"/>
        <v/>
      </c>
      <c r="M2749" s="91" t="str">
        <f t="shared" si="346"/>
        <v/>
      </c>
    </row>
    <row r="2750" spans="1:13" x14ac:dyDescent="0.25">
      <c r="A2750" s="333" t="str">
        <f t="shared" si="338"/>
        <v/>
      </c>
      <c r="B2750" s="332" t="str">
        <f t="shared" si="339"/>
        <v/>
      </c>
      <c r="C2750" s="333" t="str">
        <f t="shared" si="340"/>
        <v/>
      </c>
      <c r="D2750" s="92"/>
      <c r="E2750" s="58" t="str">
        <f t="shared" si="341"/>
        <v/>
      </c>
      <c r="F2750" s="58" t="str">
        <f t="shared" si="342"/>
        <v/>
      </c>
      <c r="G2750" s="58" t="str">
        <f t="shared" si="343"/>
        <v/>
      </c>
      <c r="H2750" s="58" t="str">
        <f t="shared" si="344"/>
        <v/>
      </c>
      <c r="I2750" s="92"/>
      <c r="J2750" s="92"/>
      <c r="K2750" s="92"/>
      <c r="L2750" s="91" t="str">
        <f t="shared" si="345"/>
        <v/>
      </c>
      <c r="M2750" s="91" t="str">
        <f t="shared" si="346"/>
        <v/>
      </c>
    </row>
    <row r="2751" spans="1:13" x14ac:dyDescent="0.25">
      <c r="A2751" s="333" t="str">
        <f t="shared" si="338"/>
        <v/>
      </c>
      <c r="B2751" s="332" t="str">
        <f t="shared" si="339"/>
        <v/>
      </c>
      <c r="C2751" s="333" t="str">
        <f t="shared" si="340"/>
        <v/>
      </c>
      <c r="D2751" s="92"/>
      <c r="E2751" s="58" t="str">
        <f t="shared" si="341"/>
        <v/>
      </c>
      <c r="F2751" s="58" t="str">
        <f t="shared" si="342"/>
        <v/>
      </c>
      <c r="G2751" s="58" t="str">
        <f t="shared" si="343"/>
        <v/>
      </c>
      <c r="H2751" s="58" t="str">
        <f t="shared" si="344"/>
        <v/>
      </c>
      <c r="I2751" s="92"/>
      <c r="J2751" s="92"/>
      <c r="K2751" s="92"/>
      <c r="L2751" s="91" t="str">
        <f t="shared" si="345"/>
        <v/>
      </c>
      <c r="M2751" s="91" t="str">
        <f t="shared" si="346"/>
        <v/>
      </c>
    </row>
    <row r="2752" spans="1:13" x14ac:dyDescent="0.25">
      <c r="A2752" s="333" t="str">
        <f t="shared" si="338"/>
        <v/>
      </c>
      <c r="B2752" s="332" t="str">
        <f t="shared" si="339"/>
        <v/>
      </c>
      <c r="C2752" s="333" t="str">
        <f t="shared" si="340"/>
        <v/>
      </c>
      <c r="D2752" s="92"/>
      <c r="E2752" s="58" t="str">
        <f t="shared" si="341"/>
        <v/>
      </c>
      <c r="F2752" s="58" t="str">
        <f t="shared" si="342"/>
        <v/>
      </c>
      <c r="G2752" s="58" t="str">
        <f t="shared" si="343"/>
        <v/>
      </c>
      <c r="H2752" s="58" t="str">
        <f t="shared" si="344"/>
        <v/>
      </c>
      <c r="I2752" s="92"/>
      <c r="J2752" s="92"/>
      <c r="K2752" s="92"/>
      <c r="L2752" s="91" t="str">
        <f t="shared" si="345"/>
        <v/>
      </c>
      <c r="M2752" s="91" t="str">
        <f t="shared" si="346"/>
        <v/>
      </c>
    </row>
    <row r="2753" spans="1:13" x14ac:dyDescent="0.25">
      <c r="A2753" s="333" t="str">
        <f t="shared" si="338"/>
        <v/>
      </c>
      <c r="B2753" s="332" t="str">
        <f t="shared" si="339"/>
        <v/>
      </c>
      <c r="C2753" s="333" t="str">
        <f t="shared" si="340"/>
        <v/>
      </c>
      <c r="D2753" s="92"/>
      <c r="E2753" s="58" t="str">
        <f t="shared" si="341"/>
        <v/>
      </c>
      <c r="F2753" s="58" t="str">
        <f t="shared" si="342"/>
        <v/>
      </c>
      <c r="G2753" s="58" t="str">
        <f t="shared" si="343"/>
        <v/>
      </c>
      <c r="H2753" s="58" t="str">
        <f t="shared" si="344"/>
        <v/>
      </c>
      <c r="I2753" s="92"/>
      <c r="J2753" s="92"/>
      <c r="K2753" s="92"/>
      <c r="L2753" s="91" t="str">
        <f t="shared" si="345"/>
        <v/>
      </c>
      <c r="M2753" s="91" t="str">
        <f t="shared" si="346"/>
        <v/>
      </c>
    </row>
    <row r="2754" spans="1:13" x14ac:dyDescent="0.25">
      <c r="A2754" s="333" t="str">
        <f t="shared" si="338"/>
        <v/>
      </c>
      <c r="B2754" s="332" t="str">
        <f t="shared" si="339"/>
        <v/>
      </c>
      <c r="C2754" s="333" t="str">
        <f t="shared" si="340"/>
        <v/>
      </c>
      <c r="D2754" s="92"/>
      <c r="E2754" s="58" t="str">
        <f t="shared" si="341"/>
        <v/>
      </c>
      <c r="F2754" s="58" t="str">
        <f t="shared" si="342"/>
        <v/>
      </c>
      <c r="G2754" s="58" t="str">
        <f t="shared" si="343"/>
        <v/>
      </c>
      <c r="H2754" s="58" t="str">
        <f t="shared" si="344"/>
        <v/>
      </c>
      <c r="I2754" s="92"/>
      <c r="J2754" s="92"/>
      <c r="K2754" s="92"/>
      <c r="L2754" s="91" t="str">
        <f t="shared" si="345"/>
        <v/>
      </c>
      <c r="M2754" s="91" t="str">
        <f t="shared" si="346"/>
        <v/>
      </c>
    </row>
    <row r="2755" spans="1:13" x14ac:dyDescent="0.25">
      <c r="A2755" s="333" t="str">
        <f t="shared" si="338"/>
        <v/>
      </c>
      <c r="B2755" s="332" t="str">
        <f t="shared" si="339"/>
        <v/>
      </c>
      <c r="C2755" s="333" t="str">
        <f t="shared" si="340"/>
        <v/>
      </c>
      <c r="D2755" s="92"/>
      <c r="E2755" s="58" t="str">
        <f t="shared" si="341"/>
        <v/>
      </c>
      <c r="F2755" s="58" t="str">
        <f t="shared" si="342"/>
        <v/>
      </c>
      <c r="G2755" s="58" t="str">
        <f t="shared" si="343"/>
        <v/>
      </c>
      <c r="H2755" s="58" t="str">
        <f t="shared" si="344"/>
        <v/>
      </c>
      <c r="I2755" s="92"/>
      <c r="J2755" s="92"/>
      <c r="K2755" s="92"/>
      <c r="L2755" s="91" t="str">
        <f t="shared" si="345"/>
        <v/>
      </c>
      <c r="M2755" s="91" t="str">
        <f t="shared" si="346"/>
        <v/>
      </c>
    </row>
    <row r="2756" spans="1:13" x14ac:dyDescent="0.25">
      <c r="A2756" s="333" t="str">
        <f t="shared" si="338"/>
        <v/>
      </c>
      <c r="B2756" s="332" t="str">
        <f t="shared" si="339"/>
        <v/>
      </c>
      <c r="C2756" s="333" t="str">
        <f t="shared" si="340"/>
        <v/>
      </c>
      <c r="D2756" s="92"/>
      <c r="E2756" s="58" t="str">
        <f t="shared" si="341"/>
        <v/>
      </c>
      <c r="F2756" s="58" t="str">
        <f t="shared" si="342"/>
        <v/>
      </c>
      <c r="G2756" s="58" t="str">
        <f t="shared" si="343"/>
        <v/>
      </c>
      <c r="H2756" s="58" t="str">
        <f t="shared" si="344"/>
        <v/>
      </c>
      <c r="I2756" s="92"/>
      <c r="J2756" s="92"/>
      <c r="K2756" s="92"/>
      <c r="L2756" s="91" t="str">
        <f t="shared" si="345"/>
        <v/>
      </c>
      <c r="M2756" s="91" t="str">
        <f t="shared" si="346"/>
        <v/>
      </c>
    </row>
    <row r="2757" spans="1:13" x14ac:dyDescent="0.25">
      <c r="A2757" s="333" t="str">
        <f t="shared" ref="A2757:A2820" si="347">IF(D2757="","",A2756)</f>
        <v/>
      </c>
      <c r="B2757" s="332" t="str">
        <f t="shared" ref="B2757:B2820" si="348">IF(D2757="","",B2756)</f>
        <v/>
      </c>
      <c r="C2757" s="333" t="str">
        <f t="shared" ref="C2757:C2820" si="349">IF(D2757="","",C2756)</f>
        <v/>
      </c>
      <c r="D2757" s="92"/>
      <c r="E2757" s="58" t="str">
        <f t="shared" ref="E2757:E2820" si="350">IF(D2757="","",VLOOKUP(D2757,Master,3,FALSE))</f>
        <v/>
      </c>
      <c r="F2757" s="58" t="str">
        <f t="shared" ref="F2757:F2820" si="351">IF(D2757="","",VLOOKUP(D2757,Master,4,FALSE))</f>
        <v/>
      </c>
      <c r="G2757" s="58" t="str">
        <f t="shared" ref="G2757:G2820" si="352">IF(D2757="","",VLOOKUP(D2757,Master,5,FALSE))</f>
        <v/>
      </c>
      <c r="H2757" s="58" t="str">
        <f t="shared" ref="H2757:H2820" si="353">IF(D2757="","",VLOOKUP(D2757,Master,2,FALSE))</f>
        <v/>
      </c>
      <c r="I2757" s="92"/>
      <c r="J2757" s="92"/>
      <c r="K2757" s="92"/>
      <c r="L2757" s="91" t="str">
        <f t="shared" ref="L2757:L2820" si="354">IF(K2757="","",IF(I2757="",ROUND(HLOOKUP(J2757,kgList,K2757,FALSE),1),ROUND(HLOOKUP(I2757,kgList,K2757,FALSE),1)))</f>
        <v/>
      </c>
      <c r="M2757" s="91" t="str">
        <f t="shared" ref="M2757:M2820" si="355">IF(L2757="","",IF(COUNTA(I2757:J2757)&gt;1,"Edible or Inedible",IF(COUNTA(I2757)=1,L2757*1,IF(COUNTA(J2757)=1,L2757*1,"ERROR"))))</f>
        <v/>
      </c>
    </row>
    <row r="2758" spans="1:13" x14ac:dyDescent="0.25">
      <c r="A2758" s="333" t="str">
        <f t="shared" si="347"/>
        <v/>
      </c>
      <c r="B2758" s="332" t="str">
        <f t="shared" si="348"/>
        <v/>
      </c>
      <c r="C2758" s="333" t="str">
        <f t="shared" si="349"/>
        <v/>
      </c>
      <c r="D2758" s="92"/>
      <c r="E2758" s="58" t="str">
        <f t="shared" si="350"/>
        <v/>
      </c>
      <c r="F2758" s="58" t="str">
        <f t="shared" si="351"/>
        <v/>
      </c>
      <c r="G2758" s="58" t="str">
        <f t="shared" si="352"/>
        <v/>
      </c>
      <c r="H2758" s="58" t="str">
        <f t="shared" si="353"/>
        <v/>
      </c>
      <c r="I2758" s="92"/>
      <c r="J2758" s="92"/>
      <c r="K2758" s="92"/>
      <c r="L2758" s="91" t="str">
        <f t="shared" si="354"/>
        <v/>
      </c>
      <c r="M2758" s="91" t="str">
        <f t="shared" si="355"/>
        <v/>
      </c>
    </row>
    <row r="2759" spans="1:13" x14ac:dyDescent="0.25">
      <c r="A2759" s="333" t="str">
        <f t="shared" si="347"/>
        <v/>
      </c>
      <c r="B2759" s="332" t="str">
        <f t="shared" si="348"/>
        <v/>
      </c>
      <c r="C2759" s="333" t="str">
        <f t="shared" si="349"/>
        <v/>
      </c>
      <c r="D2759" s="92"/>
      <c r="E2759" s="58" t="str">
        <f t="shared" si="350"/>
        <v/>
      </c>
      <c r="F2759" s="58" t="str">
        <f t="shared" si="351"/>
        <v/>
      </c>
      <c r="G2759" s="58" t="str">
        <f t="shared" si="352"/>
        <v/>
      </c>
      <c r="H2759" s="58" t="str">
        <f t="shared" si="353"/>
        <v/>
      </c>
      <c r="I2759" s="92"/>
      <c r="J2759" s="92"/>
      <c r="K2759" s="92"/>
      <c r="L2759" s="91" t="str">
        <f t="shared" si="354"/>
        <v/>
      </c>
      <c r="M2759" s="91" t="str">
        <f t="shared" si="355"/>
        <v/>
      </c>
    </row>
    <row r="2760" spans="1:13" x14ac:dyDescent="0.25">
      <c r="A2760" s="333" t="str">
        <f t="shared" si="347"/>
        <v/>
      </c>
      <c r="B2760" s="332" t="str">
        <f t="shared" si="348"/>
        <v/>
      </c>
      <c r="C2760" s="333" t="str">
        <f t="shared" si="349"/>
        <v/>
      </c>
      <c r="D2760" s="92"/>
      <c r="E2760" s="58" t="str">
        <f t="shared" si="350"/>
        <v/>
      </c>
      <c r="F2760" s="58" t="str">
        <f t="shared" si="351"/>
        <v/>
      </c>
      <c r="G2760" s="58" t="str">
        <f t="shared" si="352"/>
        <v/>
      </c>
      <c r="H2760" s="58" t="str">
        <f t="shared" si="353"/>
        <v/>
      </c>
      <c r="I2760" s="92"/>
      <c r="J2760" s="92"/>
      <c r="K2760" s="92"/>
      <c r="L2760" s="91" t="str">
        <f t="shared" si="354"/>
        <v/>
      </c>
      <c r="M2760" s="91" t="str">
        <f t="shared" si="355"/>
        <v/>
      </c>
    </row>
    <row r="2761" spans="1:13" x14ac:dyDescent="0.25">
      <c r="A2761" s="333" t="str">
        <f t="shared" si="347"/>
        <v/>
      </c>
      <c r="B2761" s="332" t="str">
        <f t="shared" si="348"/>
        <v/>
      </c>
      <c r="C2761" s="333" t="str">
        <f t="shared" si="349"/>
        <v/>
      </c>
      <c r="D2761" s="92"/>
      <c r="E2761" s="58" t="str">
        <f t="shared" si="350"/>
        <v/>
      </c>
      <c r="F2761" s="58" t="str">
        <f t="shared" si="351"/>
        <v/>
      </c>
      <c r="G2761" s="58" t="str">
        <f t="shared" si="352"/>
        <v/>
      </c>
      <c r="H2761" s="58" t="str">
        <f t="shared" si="353"/>
        <v/>
      </c>
      <c r="I2761" s="92"/>
      <c r="J2761" s="92"/>
      <c r="K2761" s="92"/>
      <c r="L2761" s="91" t="str">
        <f t="shared" si="354"/>
        <v/>
      </c>
      <c r="M2761" s="91" t="str">
        <f t="shared" si="355"/>
        <v/>
      </c>
    </row>
    <row r="2762" spans="1:13" x14ac:dyDescent="0.25">
      <c r="A2762" s="333" t="str">
        <f t="shared" si="347"/>
        <v/>
      </c>
      <c r="B2762" s="332" t="str">
        <f t="shared" si="348"/>
        <v/>
      </c>
      <c r="C2762" s="333" t="str">
        <f t="shared" si="349"/>
        <v/>
      </c>
      <c r="D2762" s="92"/>
      <c r="E2762" s="58" t="str">
        <f t="shared" si="350"/>
        <v/>
      </c>
      <c r="F2762" s="58" t="str">
        <f t="shared" si="351"/>
        <v/>
      </c>
      <c r="G2762" s="58" t="str">
        <f t="shared" si="352"/>
        <v/>
      </c>
      <c r="H2762" s="58" t="str">
        <f t="shared" si="353"/>
        <v/>
      </c>
      <c r="I2762" s="92"/>
      <c r="J2762" s="92"/>
      <c r="K2762" s="92"/>
      <c r="L2762" s="91" t="str">
        <f t="shared" si="354"/>
        <v/>
      </c>
      <c r="M2762" s="91" t="str">
        <f t="shared" si="355"/>
        <v/>
      </c>
    </row>
    <row r="2763" spans="1:13" x14ac:dyDescent="0.25">
      <c r="A2763" s="333" t="str">
        <f t="shared" si="347"/>
        <v/>
      </c>
      <c r="B2763" s="332" t="str">
        <f t="shared" si="348"/>
        <v/>
      </c>
      <c r="C2763" s="333" t="str">
        <f t="shared" si="349"/>
        <v/>
      </c>
      <c r="D2763" s="92"/>
      <c r="E2763" s="58" t="str">
        <f t="shared" si="350"/>
        <v/>
      </c>
      <c r="F2763" s="58" t="str">
        <f t="shared" si="351"/>
        <v/>
      </c>
      <c r="G2763" s="58" t="str">
        <f t="shared" si="352"/>
        <v/>
      </c>
      <c r="H2763" s="58" t="str">
        <f t="shared" si="353"/>
        <v/>
      </c>
      <c r="I2763" s="92"/>
      <c r="J2763" s="92"/>
      <c r="K2763" s="92"/>
      <c r="L2763" s="91" t="str">
        <f t="shared" si="354"/>
        <v/>
      </c>
      <c r="M2763" s="91" t="str">
        <f t="shared" si="355"/>
        <v/>
      </c>
    </row>
    <row r="2764" spans="1:13" x14ac:dyDescent="0.25">
      <c r="A2764" s="333" t="str">
        <f t="shared" si="347"/>
        <v/>
      </c>
      <c r="B2764" s="332" t="str">
        <f t="shared" si="348"/>
        <v/>
      </c>
      <c r="C2764" s="333" t="str">
        <f t="shared" si="349"/>
        <v/>
      </c>
      <c r="D2764" s="92"/>
      <c r="E2764" s="58" t="str">
        <f t="shared" si="350"/>
        <v/>
      </c>
      <c r="F2764" s="58" t="str">
        <f t="shared" si="351"/>
        <v/>
      </c>
      <c r="G2764" s="58" t="str">
        <f t="shared" si="352"/>
        <v/>
      </c>
      <c r="H2764" s="58" t="str">
        <f t="shared" si="353"/>
        <v/>
      </c>
      <c r="I2764" s="92"/>
      <c r="J2764" s="92"/>
      <c r="K2764" s="92"/>
      <c r="L2764" s="91" t="str">
        <f t="shared" si="354"/>
        <v/>
      </c>
      <c r="M2764" s="91" t="str">
        <f t="shared" si="355"/>
        <v/>
      </c>
    </row>
    <row r="2765" spans="1:13" x14ac:dyDescent="0.25">
      <c r="A2765" s="333" t="str">
        <f t="shared" si="347"/>
        <v/>
      </c>
      <c r="B2765" s="332" t="str">
        <f t="shared" si="348"/>
        <v/>
      </c>
      <c r="C2765" s="333" t="str">
        <f t="shared" si="349"/>
        <v/>
      </c>
      <c r="D2765" s="92"/>
      <c r="E2765" s="58" t="str">
        <f t="shared" si="350"/>
        <v/>
      </c>
      <c r="F2765" s="58" t="str">
        <f t="shared" si="351"/>
        <v/>
      </c>
      <c r="G2765" s="58" t="str">
        <f t="shared" si="352"/>
        <v/>
      </c>
      <c r="H2765" s="58" t="str">
        <f t="shared" si="353"/>
        <v/>
      </c>
      <c r="I2765" s="92"/>
      <c r="J2765" s="92"/>
      <c r="K2765" s="92"/>
      <c r="L2765" s="91" t="str">
        <f t="shared" si="354"/>
        <v/>
      </c>
      <c r="M2765" s="91" t="str">
        <f t="shared" si="355"/>
        <v/>
      </c>
    </row>
    <row r="2766" spans="1:13" x14ac:dyDescent="0.25">
      <c r="A2766" s="333" t="str">
        <f t="shared" si="347"/>
        <v/>
      </c>
      <c r="B2766" s="332" t="str">
        <f t="shared" si="348"/>
        <v/>
      </c>
      <c r="C2766" s="333" t="str">
        <f t="shared" si="349"/>
        <v/>
      </c>
      <c r="D2766" s="92"/>
      <c r="E2766" s="58" t="str">
        <f t="shared" si="350"/>
        <v/>
      </c>
      <c r="F2766" s="58" t="str">
        <f t="shared" si="351"/>
        <v/>
      </c>
      <c r="G2766" s="58" t="str">
        <f t="shared" si="352"/>
        <v/>
      </c>
      <c r="H2766" s="58" t="str">
        <f t="shared" si="353"/>
        <v/>
      </c>
      <c r="I2766" s="92"/>
      <c r="J2766" s="92"/>
      <c r="K2766" s="92"/>
      <c r="L2766" s="91" t="str">
        <f t="shared" si="354"/>
        <v/>
      </c>
      <c r="M2766" s="91" t="str">
        <f t="shared" si="355"/>
        <v/>
      </c>
    </row>
    <row r="2767" spans="1:13" x14ac:dyDescent="0.25">
      <c r="A2767" s="333" t="str">
        <f t="shared" si="347"/>
        <v/>
      </c>
      <c r="B2767" s="332" t="str">
        <f t="shared" si="348"/>
        <v/>
      </c>
      <c r="C2767" s="333" t="str">
        <f t="shared" si="349"/>
        <v/>
      </c>
      <c r="D2767" s="92"/>
      <c r="E2767" s="58" t="str">
        <f t="shared" si="350"/>
        <v/>
      </c>
      <c r="F2767" s="58" t="str">
        <f t="shared" si="351"/>
        <v/>
      </c>
      <c r="G2767" s="58" t="str">
        <f t="shared" si="352"/>
        <v/>
      </c>
      <c r="H2767" s="58" t="str">
        <f t="shared" si="353"/>
        <v/>
      </c>
      <c r="I2767" s="92"/>
      <c r="J2767" s="92"/>
      <c r="K2767" s="92"/>
      <c r="L2767" s="91" t="str">
        <f t="shared" si="354"/>
        <v/>
      </c>
      <c r="M2767" s="91" t="str">
        <f t="shared" si="355"/>
        <v/>
      </c>
    </row>
    <row r="2768" spans="1:13" x14ac:dyDescent="0.25">
      <c r="A2768" s="333" t="str">
        <f t="shared" si="347"/>
        <v/>
      </c>
      <c r="B2768" s="332" t="str">
        <f t="shared" si="348"/>
        <v/>
      </c>
      <c r="C2768" s="333" t="str">
        <f t="shared" si="349"/>
        <v/>
      </c>
      <c r="D2768" s="92"/>
      <c r="E2768" s="58" t="str">
        <f t="shared" si="350"/>
        <v/>
      </c>
      <c r="F2768" s="58" t="str">
        <f t="shared" si="351"/>
        <v/>
      </c>
      <c r="G2768" s="58" t="str">
        <f t="shared" si="352"/>
        <v/>
      </c>
      <c r="H2768" s="58" t="str">
        <f t="shared" si="353"/>
        <v/>
      </c>
      <c r="I2768" s="92"/>
      <c r="J2768" s="92"/>
      <c r="K2768" s="92"/>
      <c r="L2768" s="91" t="str">
        <f t="shared" si="354"/>
        <v/>
      </c>
      <c r="M2768" s="91" t="str">
        <f t="shared" si="355"/>
        <v/>
      </c>
    </row>
    <row r="2769" spans="1:13" x14ac:dyDescent="0.25">
      <c r="A2769" s="333" t="str">
        <f t="shared" si="347"/>
        <v/>
      </c>
      <c r="B2769" s="332" t="str">
        <f t="shared" si="348"/>
        <v/>
      </c>
      <c r="C2769" s="333" t="str">
        <f t="shared" si="349"/>
        <v/>
      </c>
      <c r="D2769" s="92"/>
      <c r="E2769" s="58" t="str">
        <f t="shared" si="350"/>
        <v/>
      </c>
      <c r="F2769" s="58" t="str">
        <f t="shared" si="351"/>
        <v/>
      </c>
      <c r="G2769" s="58" t="str">
        <f t="shared" si="352"/>
        <v/>
      </c>
      <c r="H2769" s="58" t="str">
        <f t="shared" si="353"/>
        <v/>
      </c>
      <c r="I2769" s="92"/>
      <c r="J2769" s="92"/>
      <c r="K2769" s="92"/>
      <c r="L2769" s="91" t="str">
        <f t="shared" si="354"/>
        <v/>
      </c>
      <c r="M2769" s="91" t="str">
        <f t="shared" si="355"/>
        <v/>
      </c>
    </row>
    <row r="2770" spans="1:13" x14ac:dyDescent="0.25">
      <c r="A2770" s="333" t="str">
        <f t="shared" si="347"/>
        <v/>
      </c>
      <c r="B2770" s="332" t="str">
        <f t="shared" si="348"/>
        <v/>
      </c>
      <c r="C2770" s="333" t="str">
        <f t="shared" si="349"/>
        <v/>
      </c>
      <c r="D2770" s="92"/>
      <c r="E2770" s="58" t="str">
        <f t="shared" si="350"/>
        <v/>
      </c>
      <c r="F2770" s="58" t="str">
        <f t="shared" si="351"/>
        <v/>
      </c>
      <c r="G2770" s="58" t="str">
        <f t="shared" si="352"/>
        <v/>
      </c>
      <c r="H2770" s="58" t="str">
        <f t="shared" si="353"/>
        <v/>
      </c>
      <c r="I2770" s="92"/>
      <c r="J2770" s="92"/>
      <c r="K2770" s="92"/>
      <c r="L2770" s="91" t="str">
        <f t="shared" si="354"/>
        <v/>
      </c>
      <c r="M2770" s="91" t="str">
        <f t="shared" si="355"/>
        <v/>
      </c>
    </row>
    <row r="2771" spans="1:13" x14ac:dyDescent="0.25">
      <c r="A2771" s="333" t="str">
        <f t="shared" si="347"/>
        <v/>
      </c>
      <c r="B2771" s="332" t="str">
        <f t="shared" si="348"/>
        <v/>
      </c>
      <c r="C2771" s="333" t="str">
        <f t="shared" si="349"/>
        <v/>
      </c>
      <c r="D2771" s="92"/>
      <c r="E2771" s="58" t="str">
        <f t="shared" si="350"/>
        <v/>
      </c>
      <c r="F2771" s="58" t="str">
        <f t="shared" si="351"/>
        <v/>
      </c>
      <c r="G2771" s="58" t="str">
        <f t="shared" si="352"/>
        <v/>
      </c>
      <c r="H2771" s="58" t="str">
        <f t="shared" si="353"/>
        <v/>
      </c>
      <c r="I2771" s="92"/>
      <c r="J2771" s="92"/>
      <c r="K2771" s="92"/>
      <c r="L2771" s="91" t="str">
        <f t="shared" si="354"/>
        <v/>
      </c>
      <c r="M2771" s="91" t="str">
        <f t="shared" si="355"/>
        <v/>
      </c>
    </row>
    <row r="2772" spans="1:13" x14ac:dyDescent="0.25">
      <c r="A2772" s="333" t="str">
        <f t="shared" si="347"/>
        <v/>
      </c>
      <c r="B2772" s="332" t="str">
        <f t="shared" si="348"/>
        <v/>
      </c>
      <c r="C2772" s="333" t="str">
        <f t="shared" si="349"/>
        <v/>
      </c>
      <c r="D2772" s="92"/>
      <c r="E2772" s="58" t="str">
        <f t="shared" si="350"/>
        <v/>
      </c>
      <c r="F2772" s="58" t="str">
        <f t="shared" si="351"/>
        <v/>
      </c>
      <c r="G2772" s="58" t="str">
        <f t="shared" si="352"/>
        <v/>
      </c>
      <c r="H2772" s="58" t="str">
        <f t="shared" si="353"/>
        <v/>
      </c>
      <c r="I2772" s="92"/>
      <c r="J2772" s="92"/>
      <c r="K2772" s="92"/>
      <c r="L2772" s="91" t="str">
        <f t="shared" si="354"/>
        <v/>
      </c>
      <c r="M2772" s="91" t="str">
        <f t="shared" si="355"/>
        <v/>
      </c>
    </row>
    <row r="2773" spans="1:13" x14ac:dyDescent="0.25">
      <c r="A2773" s="333" t="str">
        <f t="shared" si="347"/>
        <v/>
      </c>
      <c r="B2773" s="332" t="str">
        <f t="shared" si="348"/>
        <v/>
      </c>
      <c r="C2773" s="333" t="str">
        <f t="shared" si="349"/>
        <v/>
      </c>
      <c r="D2773" s="92"/>
      <c r="E2773" s="58" t="str">
        <f t="shared" si="350"/>
        <v/>
      </c>
      <c r="F2773" s="58" t="str">
        <f t="shared" si="351"/>
        <v/>
      </c>
      <c r="G2773" s="58" t="str">
        <f t="shared" si="352"/>
        <v/>
      </c>
      <c r="H2773" s="58" t="str">
        <f t="shared" si="353"/>
        <v/>
      </c>
      <c r="I2773" s="92"/>
      <c r="J2773" s="92"/>
      <c r="K2773" s="92"/>
      <c r="L2773" s="91" t="str">
        <f t="shared" si="354"/>
        <v/>
      </c>
      <c r="M2773" s="91" t="str">
        <f t="shared" si="355"/>
        <v/>
      </c>
    </row>
    <row r="2774" spans="1:13" x14ac:dyDescent="0.25">
      <c r="A2774" s="333" t="str">
        <f t="shared" si="347"/>
        <v/>
      </c>
      <c r="B2774" s="332" t="str">
        <f t="shared" si="348"/>
        <v/>
      </c>
      <c r="C2774" s="333" t="str">
        <f t="shared" si="349"/>
        <v/>
      </c>
      <c r="D2774" s="92"/>
      <c r="E2774" s="58" t="str">
        <f t="shared" si="350"/>
        <v/>
      </c>
      <c r="F2774" s="58" t="str">
        <f t="shared" si="351"/>
        <v/>
      </c>
      <c r="G2774" s="58" t="str">
        <f t="shared" si="352"/>
        <v/>
      </c>
      <c r="H2774" s="58" t="str">
        <f t="shared" si="353"/>
        <v/>
      </c>
      <c r="I2774" s="92"/>
      <c r="J2774" s="92"/>
      <c r="K2774" s="92"/>
      <c r="L2774" s="91" t="str">
        <f t="shared" si="354"/>
        <v/>
      </c>
      <c r="M2774" s="91" t="str">
        <f t="shared" si="355"/>
        <v/>
      </c>
    </row>
    <row r="2775" spans="1:13" x14ac:dyDescent="0.25">
      <c r="A2775" s="333" t="str">
        <f t="shared" si="347"/>
        <v/>
      </c>
      <c r="B2775" s="332" t="str">
        <f t="shared" si="348"/>
        <v/>
      </c>
      <c r="C2775" s="333" t="str">
        <f t="shared" si="349"/>
        <v/>
      </c>
      <c r="D2775" s="92"/>
      <c r="E2775" s="58" t="str">
        <f t="shared" si="350"/>
        <v/>
      </c>
      <c r="F2775" s="58" t="str">
        <f t="shared" si="351"/>
        <v/>
      </c>
      <c r="G2775" s="58" t="str">
        <f t="shared" si="352"/>
        <v/>
      </c>
      <c r="H2775" s="58" t="str">
        <f t="shared" si="353"/>
        <v/>
      </c>
      <c r="I2775" s="92"/>
      <c r="J2775" s="92"/>
      <c r="K2775" s="92"/>
      <c r="L2775" s="91" t="str">
        <f t="shared" si="354"/>
        <v/>
      </c>
      <c r="M2775" s="91" t="str">
        <f t="shared" si="355"/>
        <v/>
      </c>
    </row>
    <row r="2776" spans="1:13" x14ac:dyDescent="0.25">
      <c r="A2776" s="333" t="str">
        <f t="shared" si="347"/>
        <v/>
      </c>
      <c r="B2776" s="332" t="str">
        <f t="shared" si="348"/>
        <v/>
      </c>
      <c r="C2776" s="333" t="str">
        <f t="shared" si="349"/>
        <v/>
      </c>
      <c r="D2776" s="92"/>
      <c r="E2776" s="58" t="str">
        <f t="shared" si="350"/>
        <v/>
      </c>
      <c r="F2776" s="58" t="str">
        <f t="shared" si="351"/>
        <v/>
      </c>
      <c r="G2776" s="58" t="str">
        <f t="shared" si="352"/>
        <v/>
      </c>
      <c r="H2776" s="58" t="str">
        <f t="shared" si="353"/>
        <v/>
      </c>
      <c r="I2776" s="92"/>
      <c r="J2776" s="92"/>
      <c r="K2776" s="92"/>
      <c r="L2776" s="91" t="str">
        <f t="shared" si="354"/>
        <v/>
      </c>
      <c r="M2776" s="91" t="str">
        <f t="shared" si="355"/>
        <v/>
      </c>
    </row>
    <row r="2777" spans="1:13" x14ac:dyDescent="0.25">
      <c r="A2777" s="333" t="str">
        <f t="shared" si="347"/>
        <v/>
      </c>
      <c r="B2777" s="332" t="str">
        <f t="shared" si="348"/>
        <v/>
      </c>
      <c r="C2777" s="333" t="str">
        <f t="shared" si="349"/>
        <v/>
      </c>
      <c r="D2777" s="92"/>
      <c r="E2777" s="58" t="str">
        <f t="shared" si="350"/>
        <v/>
      </c>
      <c r="F2777" s="58" t="str">
        <f t="shared" si="351"/>
        <v/>
      </c>
      <c r="G2777" s="58" t="str">
        <f t="shared" si="352"/>
        <v/>
      </c>
      <c r="H2777" s="58" t="str">
        <f t="shared" si="353"/>
        <v/>
      </c>
      <c r="I2777" s="92"/>
      <c r="J2777" s="92"/>
      <c r="K2777" s="92"/>
      <c r="L2777" s="91" t="str">
        <f t="shared" si="354"/>
        <v/>
      </c>
      <c r="M2777" s="91" t="str">
        <f t="shared" si="355"/>
        <v/>
      </c>
    </row>
    <row r="2778" spans="1:13" x14ac:dyDescent="0.25">
      <c r="A2778" s="333" t="str">
        <f t="shared" si="347"/>
        <v/>
      </c>
      <c r="B2778" s="332" t="str">
        <f t="shared" si="348"/>
        <v/>
      </c>
      <c r="C2778" s="333" t="str">
        <f t="shared" si="349"/>
        <v/>
      </c>
      <c r="D2778" s="92"/>
      <c r="E2778" s="58" t="str">
        <f t="shared" si="350"/>
        <v/>
      </c>
      <c r="F2778" s="58" t="str">
        <f t="shared" si="351"/>
        <v/>
      </c>
      <c r="G2778" s="58" t="str">
        <f t="shared" si="352"/>
        <v/>
      </c>
      <c r="H2778" s="58" t="str">
        <f t="shared" si="353"/>
        <v/>
      </c>
      <c r="I2778" s="92"/>
      <c r="J2778" s="92"/>
      <c r="K2778" s="92"/>
      <c r="L2778" s="91" t="str">
        <f t="shared" si="354"/>
        <v/>
      </c>
      <c r="M2778" s="91" t="str">
        <f t="shared" si="355"/>
        <v/>
      </c>
    </row>
    <row r="2779" spans="1:13" x14ac:dyDescent="0.25">
      <c r="A2779" s="333" t="str">
        <f t="shared" si="347"/>
        <v/>
      </c>
      <c r="B2779" s="332" t="str">
        <f t="shared" si="348"/>
        <v/>
      </c>
      <c r="C2779" s="333" t="str">
        <f t="shared" si="349"/>
        <v/>
      </c>
      <c r="D2779" s="92"/>
      <c r="E2779" s="58" t="str">
        <f t="shared" si="350"/>
        <v/>
      </c>
      <c r="F2779" s="58" t="str">
        <f t="shared" si="351"/>
        <v/>
      </c>
      <c r="G2779" s="58" t="str">
        <f t="shared" si="352"/>
        <v/>
      </c>
      <c r="H2779" s="58" t="str">
        <f t="shared" si="353"/>
        <v/>
      </c>
      <c r="I2779" s="92"/>
      <c r="J2779" s="92"/>
      <c r="K2779" s="92"/>
      <c r="L2779" s="91" t="str">
        <f t="shared" si="354"/>
        <v/>
      </c>
      <c r="M2779" s="91" t="str">
        <f t="shared" si="355"/>
        <v/>
      </c>
    </row>
    <row r="2780" spans="1:13" x14ac:dyDescent="0.25">
      <c r="A2780" s="333" t="str">
        <f t="shared" si="347"/>
        <v/>
      </c>
      <c r="B2780" s="332" t="str">
        <f t="shared" si="348"/>
        <v/>
      </c>
      <c r="C2780" s="333" t="str">
        <f t="shared" si="349"/>
        <v/>
      </c>
      <c r="D2780" s="92"/>
      <c r="E2780" s="58" t="str">
        <f t="shared" si="350"/>
        <v/>
      </c>
      <c r="F2780" s="58" t="str">
        <f t="shared" si="351"/>
        <v/>
      </c>
      <c r="G2780" s="58" t="str">
        <f t="shared" si="352"/>
        <v/>
      </c>
      <c r="H2780" s="58" t="str">
        <f t="shared" si="353"/>
        <v/>
      </c>
      <c r="I2780" s="92"/>
      <c r="J2780" s="92"/>
      <c r="K2780" s="92"/>
      <c r="L2780" s="91" t="str">
        <f t="shared" si="354"/>
        <v/>
      </c>
      <c r="M2780" s="91" t="str">
        <f t="shared" si="355"/>
        <v/>
      </c>
    </row>
    <row r="2781" spans="1:13" x14ac:dyDescent="0.25">
      <c r="A2781" s="333" t="str">
        <f t="shared" si="347"/>
        <v/>
      </c>
      <c r="B2781" s="332" t="str">
        <f t="shared" si="348"/>
        <v/>
      </c>
      <c r="C2781" s="333" t="str">
        <f t="shared" si="349"/>
        <v/>
      </c>
      <c r="D2781" s="92"/>
      <c r="E2781" s="58" t="str">
        <f t="shared" si="350"/>
        <v/>
      </c>
      <c r="F2781" s="58" t="str">
        <f t="shared" si="351"/>
        <v/>
      </c>
      <c r="G2781" s="58" t="str">
        <f t="shared" si="352"/>
        <v/>
      </c>
      <c r="H2781" s="58" t="str">
        <f t="shared" si="353"/>
        <v/>
      </c>
      <c r="I2781" s="92"/>
      <c r="J2781" s="92"/>
      <c r="K2781" s="92"/>
      <c r="L2781" s="91" t="str">
        <f t="shared" si="354"/>
        <v/>
      </c>
      <c r="M2781" s="91" t="str">
        <f t="shared" si="355"/>
        <v/>
      </c>
    </row>
    <row r="2782" spans="1:13" x14ac:dyDescent="0.25">
      <c r="A2782" s="333" t="str">
        <f t="shared" si="347"/>
        <v/>
      </c>
      <c r="B2782" s="332" t="str">
        <f t="shared" si="348"/>
        <v/>
      </c>
      <c r="C2782" s="333" t="str">
        <f t="shared" si="349"/>
        <v/>
      </c>
      <c r="D2782" s="92"/>
      <c r="E2782" s="58" t="str">
        <f t="shared" si="350"/>
        <v/>
      </c>
      <c r="F2782" s="58" t="str">
        <f t="shared" si="351"/>
        <v/>
      </c>
      <c r="G2782" s="58" t="str">
        <f t="shared" si="352"/>
        <v/>
      </c>
      <c r="H2782" s="58" t="str">
        <f t="shared" si="353"/>
        <v/>
      </c>
      <c r="I2782" s="92"/>
      <c r="J2782" s="92"/>
      <c r="K2782" s="92"/>
      <c r="L2782" s="91" t="str">
        <f t="shared" si="354"/>
        <v/>
      </c>
      <c r="M2782" s="91" t="str">
        <f t="shared" si="355"/>
        <v/>
      </c>
    </row>
    <row r="2783" spans="1:13" x14ac:dyDescent="0.25">
      <c r="A2783" s="333" t="str">
        <f t="shared" si="347"/>
        <v/>
      </c>
      <c r="B2783" s="332" t="str">
        <f t="shared" si="348"/>
        <v/>
      </c>
      <c r="C2783" s="333" t="str">
        <f t="shared" si="349"/>
        <v/>
      </c>
      <c r="D2783" s="92"/>
      <c r="E2783" s="58" t="str">
        <f t="shared" si="350"/>
        <v/>
      </c>
      <c r="F2783" s="58" t="str">
        <f t="shared" si="351"/>
        <v/>
      </c>
      <c r="G2783" s="58" t="str">
        <f t="shared" si="352"/>
        <v/>
      </c>
      <c r="H2783" s="58" t="str">
        <f t="shared" si="353"/>
        <v/>
      </c>
      <c r="I2783" s="92"/>
      <c r="J2783" s="92"/>
      <c r="K2783" s="92"/>
      <c r="L2783" s="91" t="str">
        <f t="shared" si="354"/>
        <v/>
      </c>
      <c r="M2783" s="91" t="str">
        <f t="shared" si="355"/>
        <v/>
      </c>
    </row>
    <row r="2784" spans="1:13" x14ac:dyDescent="0.25">
      <c r="A2784" s="333" t="str">
        <f t="shared" si="347"/>
        <v/>
      </c>
      <c r="B2784" s="332" t="str">
        <f t="shared" si="348"/>
        <v/>
      </c>
      <c r="C2784" s="333" t="str">
        <f t="shared" si="349"/>
        <v/>
      </c>
      <c r="D2784" s="92"/>
      <c r="E2784" s="58" t="str">
        <f t="shared" si="350"/>
        <v/>
      </c>
      <c r="F2784" s="58" t="str">
        <f t="shared" si="351"/>
        <v/>
      </c>
      <c r="G2784" s="58" t="str">
        <f t="shared" si="352"/>
        <v/>
      </c>
      <c r="H2784" s="58" t="str">
        <f t="shared" si="353"/>
        <v/>
      </c>
      <c r="I2784" s="92"/>
      <c r="J2784" s="92"/>
      <c r="K2784" s="92"/>
      <c r="L2784" s="91" t="str">
        <f t="shared" si="354"/>
        <v/>
      </c>
      <c r="M2784" s="91" t="str">
        <f t="shared" si="355"/>
        <v/>
      </c>
    </row>
    <row r="2785" spans="1:13" x14ac:dyDescent="0.25">
      <c r="A2785" s="333" t="str">
        <f t="shared" si="347"/>
        <v/>
      </c>
      <c r="B2785" s="332" t="str">
        <f t="shared" si="348"/>
        <v/>
      </c>
      <c r="C2785" s="333" t="str">
        <f t="shared" si="349"/>
        <v/>
      </c>
      <c r="D2785" s="92"/>
      <c r="E2785" s="58" t="str">
        <f t="shared" si="350"/>
        <v/>
      </c>
      <c r="F2785" s="58" t="str">
        <f t="shared" si="351"/>
        <v/>
      </c>
      <c r="G2785" s="58" t="str">
        <f t="shared" si="352"/>
        <v/>
      </c>
      <c r="H2785" s="58" t="str">
        <f t="shared" si="353"/>
        <v/>
      </c>
      <c r="I2785" s="92"/>
      <c r="J2785" s="92"/>
      <c r="K2785" s="92"/>
      <c r="L2785" s="91" t="str">
        <f t="shared" si="354"/>
        <v/>
      </c>
      <c r="M2785" s="91" t="str">
        <f t="shared" si="355"/>
        <v/>
      </c>
    </row>
    <row r="2786" spans="1:13" x14ac:dyDescent="0.25">
      <c r="A2786" s="333" t="str">
        <f t="shared" si="347"/>
        <v/>
      </c>
      <c r="B2786" s="332" t="str">
        <f t="shared" si="348"/>
        <v/>
      </c>
      <c r="C2786" s="333" t="str">
        <f t="shared" si="349"/>
        <v/>
      </c>
      <c r="D2786" s="92"/>
      <c r="E2786" s="58" t="str">
        <f t="shared" si="350"/>
        <v/>
      </c>
      <c r="F2786" s="58" t="str">
        <f t="shared" si="351"/>
        <v/>
      </c>
      <c r="G2786" s="58" t="str">
        <f t="shared" si="352"/>
        <v/>
      </c>
      <c r="H2786" s="58" t="str">
        <f t="shared" si="353"/>
        <v/>
      </c>
      <c r="I2786" s="92"/>
      <c r="J2786" s="92"/>
      <c r="K2786" s="92"/>
      <c r="L2786" s="91" t="str">
        <f t="shared" si="354"/>
        <v/>
      </c>
      <c r="M2786" s="91" t="str">
        <f t="shared" si="355"/>
        <v/>
      </c>
    </row>
    <row r="2787" spans="1:13" x14ac:dyDescent="0.25">
      <c r="A2787" s="333" t="str">
        <f t="shared" si="347"/>
        <v/>
      </c>
      <c r="B2787" s="332" t="str">
        <f t="shared" si="348"/>
        <v/>
      </c>
      <c r="C2787" s="333" t="str">
        <f t="shared" si="349"/>
        <v/>
      </c>
      <c r="D2787" s="92"/>
      <c r="E2787" s="58" t="str">
        <f t="shared" si="350"/>
        <v/>
      </c>
      <c r="F2787" s="58" t="str">
        <f t="shared" si="351"/>
        <v/>
      </c>
      <c r="G2787" s="58" t="str">
        <f t="shared" si="352"/>
        <v/>
      </c>
      <c r="H2787" s="58" t="str">
        <f t="shared" si="353"/>
        <v/>
      </c>
      <c r="I2787" s="92"/>
      <c r="J2787" s="92"/>
      <c r="K2787" s="92"/>
      <c r="L2787" s="91" t="str">
        <f t="shared" si="354"/>
        <v/>
      </c>
      <c r="M2787" s="91" t="str">
        <f t="shared" si="355"/>
        <v/>
      </c>
    </row>
    <row r="2788" spans="1:13" x14ac:dyDescent="0.25">
      <c r="A2788" s="333" t="str">
        <f t="shared" si="347"/>
        <v/>
      </c>
      <c r="B2788" s="332" t="str">
        <f t="shared" si="348"/>
        <v/>
      </c>
      <c r="C2788" s="333" t="str">
        <f t="shared" si="349"/>
        <v/>
      </c>
      <c r="D2788" s="92"/>
      <c r="E2788" s="58" t="str">
        <f t="shared" si="350"/>
        <v/>
      </c>
      <c r="F2788" s="58" t="str">
        <f t="shared" si="351"/>
        <v/>
      </c>
      <c r="G2788" s="58" t="str">
        <f t="shared" si="352"/>
        <v/>
      </c>
      <c r="H2788" s="58" t="str">
        <f t="shared" si="353"/>
        <v/>
      </c>
      <c r="I2788" s="92"/>
      <c r="J2788" s="92"/>
      <c r="K2788" s="92"/>
      <c r="L2788" s="91" t="str">
        <f t="shared" si="354"/>
        <v/>
      </c>
      <c r="M2788" s="91" t="str">
        <f t="shared" si="355"/>
        <v/>
      </c>
    </row>
    <row r="2789" spans="1:13" x14ac:dyDescent="0.25">
      <c r="A2789" s="333" t="str">
        <f t="shared" si="347"/>
        <v/>
      </c>
      <c r="B2789" s="332" t="str">
        <f t="shared" si="348"/>
        <v/>
      </c>
      <c r="C2789" s="333" t="str">
        <f t="shared" si="349"/>
        <v/>
      </c>
      <c r="D2789" s="92"/>
      <c r="E2789" s="58" t="str">
        <f t="shared" si="350"/>
        <v/>
      </c>
      <c r="F2789" s="58" t="str">
        <f t="shared" si="351"/>
        <v/>
      </c>
      <c r="G2789" s="58" t="str">
        <f t="shared" si="352"/>
        <v/>
      </c>
      <c r="H2789" s="58" t="str">
        <f t="shared" si="353"/>
        <v/>
      </c>
      <c r="I2789" s="92"/>
      <c r="J2789" s="92"/>
      <c r="K2789" s="92"/>
      <c r="L2789" s="91" t="str">
        <f t="shared" si="354"/>
        <v/>
      </c>
      <c r="M2789" s="91" t="str">
        <f t="shared" si="355"/>
        <v/>
      </c>
    </row>
    <row r="2790" spans="1:13" x14ac:dyDescent="0.25">
      <c r="A2790" s="333" t="str">
        <f t="shared" si="347"/>
        <v/>
      </c>
      <c r="B2790" s="332" t="str">
        <f t="shared" si="348"/>
        <v/>
      </c>
      <c r="C2790" s="333" t="str">
        <f t="shared" si="349"/>
        <v/>
      </c>
      <c r="D2790" s="92"/>
      <c r="E2790" s="58" t="str">
        <f t="shared" si="350"/>
        <v/>
      </c>
      <c r="F2790" s="58" t="str">
        <f t="shared" si="351"/>
        <v/>
      </c>
      <c r="G2790" s="58" t="str">
        <f t="shared" si="352"/>
        <v/>
      </c>
      <c r="H2790" s="58" t="str">
        <f t="shared" si="353"/>
        <v/>
      </c>
      <c r="I2790" s="92"/>
      <c r="J2790" s="92"/>
      <c r="K2790" s="92"/>
      <c r="L2790" s="91" t="str">
        <f t="shared" si="354"/>
        <v/>
      </c>
      <c r="M2790" s="91" t="str">
        <f t="shared" si="355"/>
        <v/>
      </c>
    </row>
    <row r="2791" spans="1:13" x14ac:dyDescent="0.25">
      <c r="A2791" s="333" t="str">
        <f t="shared" si="347"/>
        <v/>
      </c>
      <c r="B2791" s="332" t="str">
        <f t="shared" si="348"/>
        <v/>
      </c>
      <c r="C2791" s="333" t="str">
        <f t="shared" si="349"/>
        <v/>
      </c>
      <c r="D2791" s="92"/>
      <c r="E2791" s="58" t="str">
        <f t="shared" si="350"/>
        <v/>
      </c>
      <c r="F2791" s="58" t="str">
        <f t="shared" si="351"/>
        <v/>
      </c>
      <c r="G2791" s="58" t="str">
        <f t="shared" si="352"/>
        <v/>
      </c>
      <c r="H2791" s="58" t="str">
        <f t="shared" si="353"/>
        <v/>
      </c>
      <c r="I2791" s="92"/>
      <c r="J2791" s="92"/>
      <c r="K2791" s="92"/>
      <c r="L2791" s="91" t="str">
        <f t="shared" si="354"/>
        <v/>
      </c>
      <c r="M2791" s="91" t="str">
        <f t="shared" si="355"/>
        <v/>
      </c>
    </row>
    <row r="2792" spans="1:13" x14ac:dyDescent="0.25">
      <c r="A2792" s="333" t="str">
        <f t="shared" si="347"/>
        <v/>
      </c>
      <c r="B2792" s="332" t="str">
        <f t="shared" si="348"/>
        <v/>
      </c>
      <c r="C2792" s="333" t="str">
        <f t="shared" si="349"/>
        <v/>
      </c>
      <c r="D2792" s="92"/>
      <c r="E2792" s="58" t="str">
        <f t="shared" si="350"/>
        <v/>
      </c>
      <c r="F2792" s="58" t="str">
        <f t="shared" si="351"/>
        <v/>
      </c>
      <c r="G2792" s="58" t="str">
        <f t="shared" si="352"/>
        <v/>
      </c>
      <c r="H2792" s="58" t="str">
        <f t="shared" si="353"/>
        <v/>
      </c>
      <c r="I2792" s="92"/>
      <c r="J2792" s="92"/>
      <c r="K2792" s="92"/>
      <c r="L2792" s="91" t="str">
        <f t="shared" si="354"/>
        <v/>
      </c>
      <c r="M2792" s="91" t="str">
        <f t="shared" si="355"/>
        <v/>
      </c>
    </row>
    <row r="2793" spans="1:13" x14ac:dyDescent="0.25">
      <c r="A2793" s="333" t="str">
        <f t="shared" si="347"/>
        <v/>
      </c>
      <c r="B2793" s="332" t="str">
        <f t="shared" si="348"/>
        <v/>
      </c>
      <c r="C2793" s="333" t="str">
        <f t="shared" si="349"/>
        <v/>
      </c>
      <c r="D2793" s="92"/>
      <c r="E2793" s="58" t="str">
        <f t="shared" si="350"/>
        <v/>
      </c>
      <c r="F2793" s="58" t="str">
        <f t="shared" si="351"/>
        <v/>
      </c>
      <c r="G2793" s="58" t="str">
        <f t="shared" si="352"/>
        <v/>
      </c>
      <c r="H2793" s="58" t="str">
        <f t="shared" si="353"/>
        <v/>
      </c>
      <c r="I2793" s="92"/>
      <c r="J2793" s="92"/>
      <c r="K2793" s="92"/>
      <c r="L2793" s="91" t="str">
        <f t="shared" si="354"/>
        <v/>
      </c>
      <c r="M2793" s="91" t="str">
        <f t="shared" si="355"/>
        <v/>
      </c>
    </row>
    <row r="2794" spans="1:13" x14ac:dyDescent="0.25">
      <c r="A2794" s="333" t="str">
        <f t="shared" si="347"/>
        <v/>
      </c>
      <c r="B2794" s="332" t="str">
        <f t="shared" si="348"/>
        <v/>
      </c>
      <c r="C2794" s="333" t="str">
        <f t="shared" si="349"/>
        <v/>
      </c>
      <c r="D2794" s="92"/>
      <c r="E2794" s="58" t="str">
        <f t="shared" si="350"/>
        <v/>
      </c>
      <c r="F2794" s="58" t="str">
        <f t="shared" si="351"/>
        <v/>
      </c>
      <c r="G2794" s="58" t="str">
        <f t="shared" si="352"/>
        <v/>
      </c>
      <c r="H2794" s="58" t="str">
        <f t="shared" si="353"/>
        <v/>
      </c>
      <c r="I2794" s="92"/>
      <c r="J2794" s="92"/>
      <c r="K2794" s="92"/>
      <c r="L2794" s="91" t="str">
        <f t="shared" si="354"/>
        <v/>
      </c>
      <c r="M2794" s="91" t="str">
        <f t="shared" si="355"/>
        <v/>
      </c>
    </row>
    <row r="2795" spans="1:13" x14ac:dyDescent="0.25">
      <c r="A2795" s="333" t="str">
        <f t="shared" si="347"/>
        <v/>
      </c>
      <c r="B2795" s="332" t="str">
        <f t="shared" si="348"/>
        <v/>
      </c>
      <c r="C2795" s="333" t="str">
        <f t="shared" si="349"/>
        <v/>
      </c>
      <c r="D2795" s="92"/>
      <c r="E2795" s="58" t="str">
        <f t="shared" si="350"/>
        <v/>
      </c>
      <c r="F2795" s="58" t="str">
        <f t="shared" si="351"/>
        <v/>
      </c>
      <c r="G2795" s="58" t="str">
        <f t="shared" si="352"/>
        <v/>
      </c>
      <c r="H2795" s="58" t="str">
        <f t="shared" si="353"/>
        <v/>
      </c>
      <c r="I2795" s="92"/>
      <c r="J2795" s="92"/>
      <c r="K2795" s="92"/>
      <c r="L2795" s="91" t="str">
        <f t="shared" si="354"/>
        <v/>
      </c>
      <c r="M2795" s="91" t="str">
        <f t="shared" si="355"/>
        <v/>
      </c>
    </row>
    <row r="2796" spans="1:13" x14ac:dyDescent="0.25">
      <c r="A2796" s="333" t="str">
        <f t="shared" si="347"/>
        <v/>
      </c>
      <c r="B2796" s="332" t="str">
        <f t="shared" si="348"/>
        <v/>
      </c>
      <c r="C2796" s="333" t="str">
        <f t="shared" si="349"/>
        <v/>
      </c>
      <c r="D2796" s="92"/>
      <c r="E2796" s="58" t="str">
        <f t="shared" si="350"/>
        <v/>
      </c>
      <c r="F2796" s="58" t="str">
        <f t="shared" si="351"/>
        <v/>
      </c>
      <c r="G2796" s="58" t="str">
        <f t="shared" si="352"/>
        <v/>
      </c>
      <c r="H2796" s="58" t="str">
        <f t="shared" si="353"/>
        <v/>
      </c>
      <c r="I2796" s="92"/>
      <c r="J2796" s="92"/>
      <c r="K2796" s="92"/>
      <c r="L2796" s="91" t="str">
        <f t="shared" si="354"/>
        <v/>
      </c>
      <c r="M2796" s="91" t="str">
        <f t="shared" si="355"/>
        <v/>
      </c>
    </row>
    <row r="2797" spans="1:13" x14ac:dyDescent="0.25">
      <c r="A2797" s="333" t="str">
        <f t="shared" si="347"/>
        <v/>
      </c>
      <c r="B2797" s="332" t="str">
        <f t="shared" si="348"/>
        <v/>
      </c>
      <c r="C2797" s="333" t="str">
        <f t="shared" si="349"/>
        <v/>
      </c>
      <c r="D2797" s="92"/>
      <c r="E2797" s="58" t="str">
        <f t="shared" si="350"/>
        <v/>
      </c>
      <c r="F2797" s="58" t="str">
        <f t="shared" si="351"/>
        <v/>
      </c>
      <c r="G2797" s="58" t="str">
        <f t="shared" si="352"/>
        <v/>
      </c>
      <c r="H2797" s="58" t="str">
        <f t="shared" si="353"/>
        <v/>
      </c>
      <c r="I2797" s="92"/>
      <c r="J2797" s="92"/>
      <c r="K2797" s="92"/>
      <c r="L2797" s="91" t="str">
        <f t="shared" si="354"/>
        <v/>
      </c>
      <c r="M2797" s="91" t="str">
        <f t="shared" si="355"/>
        <v/>
      </c>
    </row>
    <row r="2798" spans="1:13" x14ac:dyDescent="0.25">
      <c r="A2798" s="333" t="str">
        <f t="shared" si="347"/>
        <v/>
      </c>
      <c r="B2798" s="332" t="str">
        <f t="shared" si="348"/>
        <v/>
      </c>
      <c r="C2798" s="333" t="str">
        <f t="shared" si="349"/>
        <v/>
      </c>
      <c r="D2798" s="92"/>
      <c r="E2798" s="58" t="str">
        <f t="shared" si="350"/>
        <v/>
      </c>
      <c r="F2798" s="58" t="str">
        <f t="shared" si="351"/>
        <v/>
      </c>
      <c r="G2798" s="58" t="str">
        <f t="shared" si="352"/>
        <v/>
      </c>
      <c r="H2798" s="58" t="str">
        <f t="shared" si="353"/>
        <v/>
      </c>
      <c r="I2798" s="92"/>
      <c r="J2798" s="92"/>
      <c r="K2798" s="92"/>
      <c r="L2798" s="91" t="str">
        <f t="shared" si="354"/>
        <v/>
      </c>
      <c r="M2798" s="91" t="str">
        <f t="shared" si="355"/>
        <v/>
      </c>
    </row>
    <row r="2799" spans="1:13" x14ac:dyDescent="0.25">
      <c r="A2799" s="333" t="str">
        <f t="shared" si="347"/>
        <v/>
      </c>
      <c r="B2799" s="332" t="str">
        <f t="shared" si="348"/>
        <v/>
      </c>
      <c r="C2799" s="333" t="str">
        <f t="shared" si="349"/>
        <v/>
      </c>
      <c r="D2799" s="92"/>
      <c r="E2799" s="58" t="str">
        <f t="shared" si="350"/>
        <v/>
      </c>
      <c r="F2799" s="58" t="str">
        <f t="shared" si="351"/>
        <v/>
      </c>
      <c r="G2799" s="58" t="str">
        <f t="shared" si="352"/>
        <v/>
      </c>
      <c r="H2799" s="58" t="str">
        <f t="shared" si="353"/>
        <v/>
      </c>
      <c r="I2799" s="92"/>
      <c r="J2799" s="92"/>
      <c r="K2799" s="92"/>
      <c r="L2799" s="91" t="str">
        <f t="shared" si="354"/>
        <v/>
      </c>
      <c r="M2799" s="91" t="str">
        <f t="shared" si="355"/>
        <v/>
      </c>
    </row>
    <row r="2800" spans="1:13" x14ac:dyDescent="0.25">
      <c r="A2800" s="333" t="str">
        <f t="shared" si="347"/>
        <v/>
      </c>
      <c r="B2800" s="332" t="str">
        <f t="shared" si="348"/>
        <v/>
      </c>
      <c r="C2800" s="333" t="str">
        <f t="shared" si="349"/>
        <v/>
      </c>
      <c r="D2800" s="92"/>
      <c r="E2800" s="58" t="str">
        <f t="shared" si="350"/>
        <v/>
      </c>
      <c r="F2800" s="58" t="str">
        <f t="shared" si="351"/>
        <v/>
      </c>
      <c r="G2800" s="58" t="str">
        <f t="shared" si="352"/>
        <v/>
      </c>
      <c r="H2800" s="58" t="str">
        <f t="shared" si="353"/>
        <v/>
      </c>
      <c r="I2800" s="92"/>
      <c r="J2800" s="92"/>
      <c r="K2800" s="92"/>
      <c r="L2800" s="91" t="str">
        <f t="shared" si="354"/>
        <v/>
      </c>
      <c r="M2800" s="91" t="str">
        <f t="shared" si="355"/>
        <v/>
      </c>
    </row>
    <row r="2801" spans="1:13" x14ac:dyDescent="0.25">
      <c r="A2801" s="333" t="str">
        <f t="shared" si="347"/>
        <v/>
      </c>
      <c r="B2801" s="332" t="str">
        <f t="shared" si="348"/>
        <v/>
      </c>
      <c r="C2801" s="333" t="str">
        <f t="shared" si="349"/>
        <v/>
      </c>
      <c r="D2801" s="92"/>
      <c r="E2801" s="58" t="str">
        <f t="shared" si="350"/>
        <v/>
      </c>
      <c r="F2801" s="58" t="str">
        <f t="shared" si="351"/>
        <v/>
      </c>
      <c r="G2801" s="58" t="str">
        <f t="shared" si="352"/>
        <v/>
      </c>
      <c r="H2801" s="58" t="str">
        <f t="shared" si="353"/>
        <v/>
      </c>
      <c r="I2801" s="92"/>
      <c r="J2801" s="92"/>
      <c r="K2801" s="92"/>
      <c r="L2801" s="91" t="str">
        <f t="shared" si="354"/>
        <v/>
      </c>
      <c r="M2801" s="91" t="str">
        <f t="shared" si="355"/>
        <v/>
      </c>
    </row>
    <row r="2802" spans="1:13" x14ac:dyDescent="0.25">
      <c r="A2802" s="333" t="str">
        <f t="shared" si="347"/>
        <v/>
      </c>
      <c r="B2802" s="332" t="str">
        <f t="shared" si="348"/>
        <v/>
      </c>
      <c r="C2802" s="333" t="str">
        <f t="shared" si="349"/>
        <v/>
      </c>
      <c r="D2802" s="92"/>
      <c r="E2802" s="58" t="str">
        <f t="shared" si="350"/>
        <v/>
      </c>
      <c r="F2802" s="58" t="str">
        <f t="shared" si="351"/>
        <v/>
      </c>
      <c r="G2802" s="58" t="str">
        <f t="shared" si="352"/>
        <v/>
      </c>
      <c r="H2802" s="58" t="str">
        <f t="shared" si="353"/>
        <v/>
      </c>
      <c r="I2802" s="92"/>
      <c r="J2802" s="92"/>
      <c r="K2802" s="92"/>
      <c r="L2802" s="91" t="str">
        <f t="shared" si="354"/>
        <v/>
      </c>
      <c r="M2802" s="91" t="str">
        <f t="shared" si="355"/>
        <v/>
      </c>
    </row>
    <row r="2803" spans="1:13" x14ac:dyDescent="0.25">
      <c r="A2803" s="333" t="str">
        <f t="shared" si="347"/>
        <v/>
      </c>
      <c r="B2803" s="332" t="str">
        <f t="shared" si="348"/>
        <v/>
      </c>
      <c r="C2803" s="333" t="str">
        <f t="shared" si="349"/>
        <v/>
      </c>
      <c r="D2803" s="92"/>
      <c r="E2803" s="58" t="str">
        <f t="shared" si="350"/>
        <v/>
      </c>
      <c r="F2803" s="58" t="str">
        <f t="shared" si="351"/>
        <v/>
      </c>
      <c r="G2803" s="58" t="str">
        <f t="shared" si="352"/>
        <v/>
      </c>
      <c r="H2803" s="58" t="str">
        <f t="shared" si="353"/>
        <v/>
      </c>
      <c r="I2803" s="92"/>
      <c r="J2803" s="92"/>
      <c r="K2803" s="92"/>
      <c r="L2803" s="91" t="str">
        <f t="shared" si="354"/>
        <v/>
      </c>
      <c r="M2803" s="91" t="str">
        <f t="shared" si="355"/>
        <v/>
      </c>
    </row>
    <row r="2804" spans="1:13" x14ac:dyDescent="0.25">
      <c r="A2804" s="333" t="str">
        <f t="shared" si="347"/>
        <v/>
      </c>
      <c r="B2804" s="332" t="str">
        <f t="shared" si="348"/>
        <v/>
      </c>
      <c r="C2804" s="333" t="str">
        <f t="shared" si="349"/>
        <v/>
      </c>
      <c r="D2804" s="92"/>
      <c r="E2804" s="58" t="str">
        <f t="shared" si="350"/>
        <v/>
      </c>
      <c r="F2804" s="58" t="str">
        <f t="shared" si="351"/>
        <v/>
      </c>
      <c r="G2804" s="58" t="str">
        <f t="shared" si="352"/>
        <v/>
      </c>
      <c r="H2804" s="58" t="str">
        <f t="shared" si="353"/>
        <v/>
      </c>
      <c r="I2804" s="92"/>
      <c r="J2804" s="92"/>
      <c r="K2804" s="92"/>
      <c r="L2804" s="91" t="str">
        <f t="shared" si="354"/>
        <v/>
      </c>
      <c r="M2804" s="91" t="str">
        <f t="shared" si="355"/>
        <v/>
      </c>
    </row>
    <row r="2805" spans="1:13" x14ac:dyDescent="0.25">
      <c r="A2805" s="333" t="str">
        <f t="shared" si="347"/>
        <v/>
      </c>
      <c r="B2805" s="332" t="str">
        <f t="shared" si="348"/>
        <v/>
      </c>
      <c r="C2805" s="333" t="str">
        <f t="shared" si="349"/>
        <v/>
      </c>
      <c r="D2805" s="92"/>
      <c r="E2805" s="58" t="str">
        <f t="shared" si="350"/>
        <v/>
      </c>
      <c r="F2805" s="58" t="str">
        <f t="shared" si="351"/>
        <v/>
      </c>
      <c r="G2805" s="58" t="str">
        <f t="shared" si="352"/>
        <v/>
      </c>
      <c r="H2805" s="58" t="str">
        <f t="shared" si="353"/>
        <v/>
      </c>
      <c r="I2805" s="92"/>
      <c r="J2805" s="92"/>
      <c r="K2805" s="92"/>
      <c r="L2805" s="91" t="str">
        <f t="shared" si="354"/>
        <v/>
      </c>
      <c r="M2805" s="91" t="str">
        <f t="shared" si="355"/>
        <v/>
      </c>
    </row>
    <row r="2806" spans="1:13" x14ac:dyDescent="0.25">
      <c r="A2806" s="333" t="str">
        <f t="shared" si="347"/>
        <v/>
      </c>
      <c r="B2806" s="332" t="str">
        <f t="shared" si="348"/>
        <v/>
      </c>
      <c r="C2806" s="333" t="str">
        <f t="shared" si="349"/>
        <v/>
      </c>
      <c r="D2806" s="92"/>
      <c r="E2806" s="58" t="str">
        <f t="shared" si="350"/>
        <v/>
      </c>
      <c r="F2806" s="58" t="str">
        <f t="shared" si="351"/>
        <v/>
      </c>
      <c r="G2806" s="58" t="str">
        <f t="shared" si="352"/>
        <v/>
      </c>
      <c r="H2806" s="58" t="str">
        <f t="shared" si="353"/>
        <v/>
      </c>
      <c r="I2806" s="92"/>
      <c r="J2806" s="92"/>
      <c r="K2806" s="92"/>
      <c r="L2806" s="91" t="str">
        <f t="shared" si="354"/>
        <v/>
      </c>
      <c r="M2806" s="91" t="str">
        <f t="shared" si="355"/>
        <v/>
      </c>
    </row>
    <row r="2807" spans="1:13" x14ac:dyDescent="0.25">
      <c r="A2807" s="333" t="str">
        <f t="shared" si="347"/>
        <v/>
      </c>
      <c r="B2807" s="332" t="str">
        <f t="shared" si="348"/>
        <v/>
      </c>
      <c r="C2807" s="333" t="str">
        <f t="shared" si="349"/>
        <v/>
      </c>
      <c r="D2807" s="92"/>
      <c r="E2807" s="58" t="str">
        <f t="shared" si="350"/>
        <v/>
      </c>
      <c r="F2807" s="58" t="str">
        <f t="shared" si="351"/>
        <v/>
      </c>
      <c r="G2807" s="58" t="str">
        <f t="shared" si="352"/>
        <v/>
      </c>
      <c r="H2807" s="58" t="str">
        <f t="shared" si="353"/>
        <v/>
      </c>
      <c r="I2807" s="92"/>
      <c r="J2807" s="92"/>
      <c r="K2807" s="92"/>
      <c r="L2807" s="91" t="str">
        <f t="shared" si="354"/>
        <v/>
      </c>
      <c r="M2807" s="91" t="str">
        <f t="shared" si="355"/>
        <v/>
      </c>
    </row>
    <row r="2808" spans="1:13" x14ac:dyDescent="0.25">
      <c r="A2808" s="333" t="str">
        <f t="shared" si="347"/>
        <v/>
      </c>
      <c r="B2808" s="332" t="str">
        <f t="shared" si="348"/>
        <v/>
      </c>
      <c r="C2808" s="333" t="str">
        <f t="shared" si="349"/>
        <v/>
      </c>
      <c r="D2808" s="92"/>
      <c r="E2808" s="58" t="str">
        <f t="shared" si="350"/>
        <v/>
      </c>
      <c r="F2808" s="58" t="str">
        <f t="shared" si="351"/>
        <v/>
      </c>
      <c r="G2808" s="58" t="str">
        <f t="shared" si="352"/>
        <v/>
      </c>
      <c r="H2808" s="58" t="str">
        <f t="shared" si="353"/>
        <v/>
      </c>
      <c r="I2808" s="92"/>
      <c r="J2808" s="92"/>
      <c r="K2808" s="92"/>
      <c r="L2808" s="91" t="str">
        <f t="shared" si="354"/>
        <v/>
      </c>
      <c r="M2808" s="91" t="str">
        <f t="shared" si="355"/>
        <v/>
      </c>
    </row>
    <row r="2809" spans="1:13" x14ac:dyDescent="0.25">
      <c r="A2809" s="333" t="str">
        <f t="shared" si="347"/>
        <v/>
      </c>
      <c r="B2809" s="332" t="str">
        <f t="shared" si="348"/>
        <v/>
      </c>
      <c r="C2809" s="333" t="str">
        <f t="shared" si="349"/>
        <v/>
      </c>
      <c r="D2809" s="92"/>
      <c r="E2809" s="58" t="str">
        <f t="shared" si="350"/>
        <v/>
      </c>
      <c r="F2809" s="58" t="str">
        <f t="shared" si="351"/>
        <v/>
      </c>
      <c r="G2809" s="58" t="str">
        <f t="shared" si="352"/>
        <v/>
      </c>
      <c r="H2809" s="58" t="str">
        <f t="shared" si="353"/>
        <v/>
      </c>
      <c r="I2809" s="92"/>
      <c r="J2809" s="92"/>
      <c r="K2809" s="92"/>
      <c r="L2809" s="91" t="str">
        <f t="shared" si="354"/>
        <v/>
      </c>
      <c r="M2809" s="91" t="str">
        <f t="shared" si="355"/>
        <v/>
      </c>
    </row>
    <row r="2810" spans="1:13" x14ac:dyDescent="0.25">
      <c r="A2810" s="333" t="str">
        <f t="shared" si="347"/>
        <v/>
      </c>
      <c r="B2810" s="332" t="str">
        <f t="shared" si="348"/>
        <v/>
      </c>
      <c r="C2810" s="333" t="str">
        <f t="shared" si="349"/>
        <v/>
      </c>
      <c r="D2810" s="92"/>
      <c r="E2810" s="58" t="str">
        <f t="shared" si="350"/>
        <v/>
      </c>
      <c r="F2810" s="58" t="str">
        <f t="shared" si="351"/>
        <v/>
      </c>
      <c r="G2810" s="58" t="str">
        <f t="shared" si="352"/>
        <v/>
      </c>
      <c r="H2810" s="58" t="str">
        <f t="shared" si="353"/>
        <v/>
      </c>
      <c r="I2810" s="92"/>
      <c r="J2810" s="92"/>
      <c r="K2810" s="92"/>
      <c r="L2810" s="91" t="str">
        <f t="shared" si="354"/>
        <v/>
      </c>
      <c r="M2810" s="91" t="str">
        <f t="shared" si="355"/>
        <v/>
      </c>
    </row>
    <row r="2811" spans="1:13" x14ac:dyDescent="0.25">
      <c r="A2811" s="333" t="str">
        <f t="shared" si="347"/>
        <v/>
      </c>
      <c r="B2811" s="332" t="str">
        <f t="shared" si="348"/>
        <v/>
      </c>
      <c r="C2811" s="333" t="str">
        <f t="shared" si="349"/>
        <v/>
      </c>
      <c r="D2811" s="92"/>
      <c r="E2811" s="58" t="str">
        <f t="shared" si="350"/>
        <v/>
      </c>
      <c r="F2811" s="58" t="str">
        <f t="shared" si="351"/>
        <v/>
      </c>
      <c r="G2811" s="58" t="str">
        <f t="shared" si="352"/>
        <v/>
      </c>
      <c r="H2811" s="58" t="str">
        <f t="shared" si="353"/>
        <v/>
      </c>
      <c r="I2811" s="92"/>
      <c r="J2811" s="92"/>
      <c r="K2811" s="92"/>
      <c r="L2811" s="91" t="str">
        <f t="shared" si="354"/>
        <v/>
      </c>
      <c r="M2811" s="91" t="str">
        <f t="shared" si="355"/>
        <v/>
      </c>
    </row>
    <row r="2812" spans="1:13" x14ac:dyDescent="0.25">
      <c r="A2812" s="333" t="str">
        <f t="shared" si="347"/>
        <v/>
      </c>
      <c r="B2812" s="332" t="str">
        <f t="shared" si="348"/>
        <v/>
      </c>
      <c r="C2812" s="333" t="str">
        <f t="shared" si="349"/>
        <v/>
      </c>
      <c r="D2812" s="92"/>
      <c r="E2812" s="58" t="str">
        <f t="shared" si="350"/>
        <v/>
      </c>
      <c r="F2812" s="58" t="str">
        <f t="shared" si="351"/>
        <v/>
      </c>
      <c r="G2812" s="58" t="str">
        <f t="shared" si="352"/>
        <v/>
      </c>
      <c r="H2812" s="58" t="str">
        <f t="shared" si="353"/>
        <v/>
      </c>
      <c r="I2812" s="92"/>
      <c r="J2812" s="92"/>
      <c r="K2812" s="92"/>
      <c r="L2812" s="91" t="str">
        <f t="shared" si="354"/>
        <v/>
      </c>
      <c r="M2812" s="91" t="str">
        <f t="shared" si="355"/>
        <v/>
      </c>
    </row>
    <row r="2813" spans="1:13" x14ac:dyDescent="0.25">
      <c r="A2813" s="333" t="str">
        <f t="shared" si="347"/>
        <v/>
      </c>
      <c r="B2813" s="332" t="str">
        <f t="shared" si="348"/>
        <v/>
      </c>
      <c r="C2813" s="333" t="str">
        <f t="shared" si="349"/>
        <v/>
      </c>
      <c r="D2813" s="92"/>
      <c r="E2813" s="58" t="str">
        <f t="shared" si="350"/>
        <v/>
      </c>
      <c r="F2813" s="58" t="str">
        <f t="shared" si="351"/>
        <v/>
      </c>
      <c r="G2813" s="58" t="str">
        <f t="shared" si="352"/>
        <v/>
      </c>
      <c r="H2813" s="58" t="str">
        <f t="shared" si="353"/>
        <v/>
      </c>
      <c r="I2813" s="92"/>
      <c r="J2813" s="92"/>
      <c r="K2813" s="92"/>
      <c r="L2813" s="91" t="str">
        <f t="shared" si="354"/>
        <v/>
      </c>
      <c r="M2813" s="91" t="str">
        <f t="shared" si="355"/>
        <v/>
      </c>
    </row>
    <row r="2814" spans="1:13" x14ac:dyDescent="0.25">
      <c r="A2814" s="333" t="str">
        <f t="shared" si="347"/>
        <v/>
      </c>
      <c r="B2814" s="332" t="str">
        <f t="shared" si="348"/>
        <v/>
      </c>
      <c r="C2814" s="333" t="str">
        <f t="shared" si="349"/>
        <v/>
      </c>
      <c r="D2814" s="92"/>
      <c r="E2814" s="58" t="str">
        <f t="shared" si="350"/>
        <v/>
      </c>
      <c r="F2814" s="58" t="str">
        <f t="shared" si="351"/>
        <v/>
      </c>
      <c r="G2814" s="58" t="str">
        <f t="shared" si="352"/>
        <v/>
      </c>
      <c r="H2814" s="58" t="str">
        <f t="shared" si="353"/>
        <v/>
      </c>
      <c r="I2814" s="92"/>
      <c r="J2814" s="92"/>
      <c r="K2814" s="92"/>
      <c r="L2814" s="91" t="str">
        <f t="shared" si="354"/>
        <v/>
      </c>
      <c r="M2814" s="91" t="str">
        <f t="shared" si="355"/>
        <v/>
      </c>
    </row>
    <row r="2815" spans="1:13" x14ac:dyDescent="0.25">
      <c r="A2815" s="333" t="str">
        <f t="shared" si="347"/>
        <v/>
      </c>
      <c r="B2815" s="332" t="str">
        <f t="shared" si="348"/>
        <v/>
      </c>
      <c r="C2815" s="333" t="str">
        <f t="shared" si="349"/>
        <v/>
      </c>
      <c r="D2815" s="92"/>
      <c r="E2815" s="58" t="str">
        <f t="shared" si="350"/>
        <v/>
      </c>
      <c r="F2815" s="58" t="str">
        <f t="shared" si="351"/>
        <v/>
      </c>
      <c r="G2815" s="58" t="str">
        <f t="shared" si="352"/>
        <v/>
      </c>
      <c r="H2815" s="58" t="str">
        <f t="shared" si="353"/>
        <v/>
      </c>
      <c r="I2815" s="92"/>
      <c r="J2815" s="92"/>
      <c r="K2815" s="92"/>
      <c r="L2815" s="91" t="str">
        <f t="shared" si="354"/>
        <v/>
      </c>
      <c r="M2815" s="91" t="str">
        <f t="shared" si="355"/>
        <v/>
      </c>
    </row>
    <row r="2816" spans="1:13" x14ac:dyDescent="0.25">
      <c r="A2816" s="333" t="str">
        <f t="shared" si="347"/>
        <v/>
      </c>
      <c r="B2816" s="332" t="str">
        <f t="shared" si="348"/>
        <v/>
      </c>
      <c r="C2816" s="333" t="str">
        <f t="shared" si="349"/>
        <v/>
      </c>
      <c r="D2816" s="92"/>
      <c r="E2816" s="58" t="str">
        <f t="shared" si="350"/>
        <v/>
      </c>
      <c r="F2816" s="58" t="str">
        <f t="shared" si="351"/>
        <v/>
      </c>
      <c r="G2816" s="58" t="str">
        <f t="shared" si="352"/>
        <v/>
      </c>
      <c r="H2816" s="58" t="str">
        <f t="shared" si="353"/>
        <v/>
      </c>
      <c r="I2816" s="92"/>
      <c r="J2816" s="92"/>
      <c r="K2816" s="92"/>
      <c r="L2816" s="91" t="str">
        <f t="shared" si="354"/>
        <v/>
      </c>
      <c r="M2816" s="91" t="str">
        <f t="shared" si="355"/>
        <v/>
      </c>
    </row>
    <row r="2817" spans="1:13" x14ac:dyDescent="0.25">
      <c r="A2817" s="333" t="str">
        <f t="shared" si="347"/>
        <v/>
      </c>
      <c r="B2817" s="332" t="str">
        <f t="shared" si="348"/>
        <v/>
      </c>
      <c r="C2817" s="333" t="str">
        <f t="shared" si="349"/>
        <v/>
      </c>
      <c r="D2817" s="92"/>
      <c r="E2817" s="58" t="str">
        <f t="shared" si="350"/>
        <v/>
      </c>
      <c r="F2817" s="58" t="str">
        <f t="shared" si="351"/>
        <v/>
      </c>
      <c r="G2817" s="58" t="str">
        <f t="shared" si="352"/>
        <v/>
      </c>
      <c r="H2817" s="58" t="str">
        <f t="shared" si="353"/>
        <v/>
      </c>
      <c r="I2817" s="92"/>
      <c r="J2817" s="92"/>
      <c r="K2817" s="92"/>
      <c r="L2817" s="91" t="str">
        <f t="shared" si="354"/>
        <v/>
      </c>
      <c r="M2817" s="91" t="str">
        <f t="shared" si="355"/>
        <v/>
      </c>
    </row>
    <row r="2818" spans="1:13" x14ac:dyDescent="0.25">
      <c r="A2818" s="333" t="str">
        <f t="shared" si="347"/>
        <v/>
      </c>
      <c r="B2818" s="332" t="str">
        <f t="shared" si="348"/>
        <v/>
      </c>
      <c r="C2818" s="333" t="str">
        <f t="shared" si="349"/>
        <v/>
      </c>
      <c r="D2818" s="92"/>
      <c r="E2818" s="58" t="str">
        <f t="shared" si="350"/>
        <v/>
      </c>
      <c r="F2818" s="58" t="str">
        <f t="shared" si="351"/>
        <v/>
      </c>
      <c r="G2818" s="58" t="str">
        <f t="shared" si="352"/>
        <v/>
      </c>
      <c r="H2818" s="58" t="str">
        <f t="shared" si="353"/>
        <v/>
      </c>
      <c r="I2818" s="92"/>
      <c r="J2818" s="92"/>
      <c r="K2818" s="92"/>
      <c r="L2818" s="91" t="str">
        <f t="shared" si="354"/>
        <v/>
      </c>
      <c r="M2818" s="91" t="str">
        <f t="shared" si="355"/>
        <v/>
      </c>
    </row>
    <row r="2819" spans="1:13" x14ac:dyDescent="0.25">
      <c r="A2819" s="333" t="str">
        <f t="shared" si="347"/>
        <v/>
      </c>
      <c r="B2819" s="332" t="str">
        <f t="shared" si="348"/>
        <v/>
      </c>
      <c r="C2819" s="333" t="str">
        <f t="shared" si="349"/>
        <v/>
      </c>
      <c r="D2819" s="92"/>
      <c r="E2819" s="58" t="str">
        <f t="shared" si="350"/>
        <v/>
      </c>
      <c r="F2819" s="58" t="str">
        <f t="shared" si="351"/>
        <v/>
      </c>
      <c r="G2819" s="58" t="str">
        <f t="shared" si="352"/>
        <v/>
      </c>
      <c r="H2819" s="58" t="str">
        <f t="shared" si="353"/>
        <v/>
      </c>
      <c r="I2819" s="92"/>
      <c r="J2819" s="92"/>
      <c r="K2819" s="92"/>
      <c r="L2819" s="91" t="str">
        <f t="shared" si="354"/>
        <v/>
      </c>
      <c r="M2819" s="91" t="str">
        <f t="shared" si="355"/>
        <v/>
      </c>
    </row>
    <row r="2820" spans="1:13" x14ac:dyDescent="0.25">
      <c r="A2820" s="333" t="str">
        <f t="shared" si="347"/>
        <v/>
      </c>
      <c r="B2820" s="332" t="str">
        <f t="shared" si="348"/>
        <v/>
      </c>
      <c r="C2820" s="333" t="str">
        <f t="shared" si="349"/>
        <v/>
      </c>
      <c r="D2820" s="92"/>
      <c r="E2820" s="58" t="str">
        <f t="shared" si="350"/>
        <v/>
      </c>
      <c r="F2820" s="58" t="str">
        <f t="shared" si="351"/>
        <v/>
      </c>
      <c r="G2820" s="58" t="str">
        <f t="shared" si="352"/>
        <v/>
      </c>
      <c r="H2820" s="58" t="str">
        <f t="shared" si="353"/>
        <v/>
      </c>
      <c r="I2820" s="92"/>
      <c r="J2820" s="92"/>
      <c r="K2820" s="92"/>
      <c r="L2820" s="91" t="str">
        <f t="shared" si="354"/>
        <v/>
      </c>
      <c r="M2820" s="91" t="str">
        <f t="shared" si="355"/>
        <v/>
      </c>
    </row>
    <row r="2821" spans="1:13" x14ac:dyDescent="0.25">
      <c r="A2821" s="333" t="str">
        <f t="shared" ref="A2821:A2884" si="356">IF(D2821="","",A2820)</f>
        <v/>
      </c>
      <c r="B2821" s="332" t="str">
        <f t="shared" ref="B2821:B2884" si="357">IF(D2821="","",B2820)</f>
        <v/>
      </c>
      <c r="C2821" s="333" t="str">
        <f t="shared" ref="C2821:C2884" si="358">IF(D2821="","",C2820)</f>
        <v/>
      </c>
      <c r="D2821" s="92"/>
      <c r="E2821" s="58" t="str">
        <f t="shared" ref="E2821:E2884" si="359">IF(D2821="","",VLOOKUP(D2821,Master,3,FALSE))</f>
        <v/>
      </c>
      <c r="F2821" s="58" t="str">
        <f t="shared" ref="F2821:F2884" si="360">IF(D2821="","",VLOOKUP(D2821,Master,4,FALSE))</f>
        <v/>
      </c>
      <c r="G2821" s="58" t="str">
        <f t="shared" ref="G2821:G2884" si="361">IF(D2821="","",VLOOKUP(D2821,Master,5,FALSE))</f>
        <v/>
      </c>
      <c r="H2821" s="58" t="str">
        <f t="shared" ref="H2821:H2884" si="362">IF(D2821="","",VLOOKUP(D2821,Master,2,FALSE))</f>
        <v/>
      </c>
      <c r="I2821" s="92"/>
      <c r="J2821" s="92"/>
      <c r="K2821" s="92"/>
      <c r="L2821" s="91" t="str">
        <f t="shared" ref="L2821:L2884" si="363">IF(K2821="","",IF(I2821="",ROUND(HLOOKUP(J2821,kgList,K2821,FALSE),1),ROUND(HLOOKUP(I2821,kgList,K2821,FALSE),1)))</f>
        <v/>
      </c>
      <c r="M2821" s="91" t="str">
        <f t="shared" ref="M2821:M2884" si="364">IF(L2821="","",IF(COUNTA(I2821:J2821)&gt;1,"Edible or Inedible",IF(COUNTA(I2821)=1,L2821*1,IF(COUNTA(J2821)=1,L2821*1,"ERROR"))))</f>
        <v/>
      </c>
    </row>
    <row r="2822" spans="1:13" x14ac:dyDescent="0.25">
      <c r="A2822" s="333" t="str">
        <f t="shared" si="356"/>
        <v/>
      </c>
      <c r="B2822" s="332" t="str">
        <f t="shared" si="357"/>
        <v/>
      </c>
      <c r="C2822" s="333" t="str">
        <f t="shared" si="358"/>
        <v/>
      </c>
      <c r="D2822" s="92"/>
      <c r="E2822" s="58" t="str">
        <f t="shared" si="359"/>
        <v/>
      </c>
      <c r="F2822" s="58" t="str">
        <f t="shared" si="360"/>
        <v/>
      </c>
      <c r="G2822" s="58" t="str">
        <f t="shared" si="361"/>
        <v/>
      </c>
      <c r="H2822" s="58" t="str">
        <f t="shared" si="362"/>
        <v/>
      </c>
      <c r="I2822" s="92"/>
      <c r="J2822" s="92"/>
      <c r="K2822" s="92"/>
      <c r="L2822" s="91" t="str">
        <f t="shared" si="363"/>
        <v/>
      </c>
      <c r="M2822" s="91" t="str">
        <f t="shared" si="364"/>
        <v/>
      </c>
    </row>
    <row r="2823" spans="1:13" x14ac:dyDescent="0.25">
      <c r="A2823" s="333" t="str">
        <f t="shared" si="356"/>
        <v/>
      </c>
      <c r="B2823" s="332" t="str">
        <f t="shared" si="357"/>
        <v/>
      </c>
      <c r="C2823" s="333" t="str">
        <f t="shared" si="358"/>
        <v/>
      </c>
      <c r="D2823" s="92"/>
      <c r="E2823" s="58" t="str">
        <f t="shared" si="359"/>
        <v/>
      </c>
      <c r="F2823" s="58" t="str">
        <f t="shared" si="360"/>
        <v/>
      </c>
      <c r="G2823" s="58" t="str">
        <f t="shared" si="361"/>
        <v/>
      </c>
      <c r="H2823" s="58" t="str">
        <f t="shared" si="362"/>
        <v/>
      </c>
      <c r="I2823" s="92"/>
      <c r="J2823" s="92"/>
      <c r="K2823" s="92"/>
      <c r="L2823" s="91" t="str">
        <f t="shared" si="363"/>
        <v/>
      </c>
      <c r="M2823" s="91" t="str">
        <f t="shared" si="364"/>
        <v/>
      </c>
    </row>
    <row r="2824" spans="1:13" x14ac:dyDescent="0.25">
      <c r="A2824" s="333" t="str">
        <f t="shared" si="356"/>
        <v/>
      </c>
      <c r="B2824" s="332" t="str">
        <f t="shared" si="357"/>
        <v/>
      </c>
      <c r="C2824" s="333" t="str">
        <f t="shared" si="358"/>
        <v/>
      </c>
      <c r="D2824" s="92"/>
      <c r="E2824" s="58" t="str">
        <f t="shared" si="359"/>
        <v/>
      </c>
      <c r="F2824" s="58" t="str">
        <f t="shared" si="360"/>
        <v/>
      </c>
      <c r="G2824" s="58" t="str">
        <f t="shared" si="361"/>
        <v/>
      </c>
      <c r="H2824" s="58" t="str">
        <f t="shared" si="362"/>
        <v/>
      </c>
      <c r="I2824" s="92"/>
      <c r="J2824" s="92"/>
      <c r="K2824" s="92"/>
      <c r="L2824" s="91" t="str">
        <f t="shared" si="363"/>
        <v/>
      </c>
      <c r="M2824" s="91" t="str">
        <f t="shared" si="364"/>
        <v/>
      </c>
    </row>
    <row r="2825" spans="1:13" x14ac:dyDescent="0.25">
      <c r="A2825" s="333" t="str">
        <f t="shared" si="356"/>
        <v/>
      </c>
      <c r="B2825" s="332" t="str">
        <f t="shared" si="357"/>
        <v/>
      </c>
      <c r="C2825" s="333" t="str">
        <f t="shared" si="358"/>
        <v/>
      </c>
      <c r="D2825" s="92"/>
      <c r="E2825" s="58" t="str">
        <f t="shared" si="359"/>
        <v/>
      </c>
      <c r="F2825" s="58" t="str">
        <f t="shared" si="360"/>
        <v/>
      </c>
      <c r="G2825" s="58" t="str">
        <f t="shared" si="361"/>
        <v/>
      </c>
      <c r="H2825" s="58" t="str">
        <f t="shared" si="362"/>
        <v/>
      </c>
      <c r="I2825" s="92"/>
      <c r="J2825" s="92"/>
      <c r="K2825" s="92"/>
      <c r="L2825" s="91" t="str">
        <f t="shared" si="363"/>
        <v/>
      </c>
      <c r="M2825" s="91" t="str">
        <f t="shared" si="364"/>
        <v/>
      </c>
    </row>
    <row r="2826" spans="1:13" x14ac:dyDescent="0.25">
      <c r="A2826" s="333" t="str">
        <f t="shared" si="356"/>
        <v/>
      </c>
      <c r="B2826" s="332" t="str">
        <f t="shared" si="357"/>
        <v/>
      </c>
      <c r="C2826" s="333" t="str">
        <f t="shared" si="358"/>
        <v/>
      </c>
      <c r="D2826" s="92"/>
      <c r="E2826" s="58" t="str">
        <f t="shared" si="359"/>
        <v/>
      </c>
      <c r="F2826" s="58" t="str">
        <f t="shared" si="360"/>
        <v/>
      </c>
      <c r="G2826" s="58" t="str">
        <f t="shared" si="361"/>
        <v/>
      </c>
      <c r="H2826" s="58" t="str">
        <f t="shared" si="362"/>
        <v/>
      </c>
      <c r="I2826" s="92"/>
      <c r="J2826" s="92"/>
      <c r="K2826" s="92"/>
      <c r="L2826" s="91" t="str">
        <f t="shared" si="363"/>
        <v/>
      </c>
      <c r="M2826" s="91" t="str">
        <f t="shared" si="364"/>
        <v/>
      </c>
    </row>
    <row r="2827" spans="1:13" x14ac:dyDescent="0.25">
      <c r="A2827" s="333" t="str">
        <f t="shared" si="356"/>
        <v/>
      </c>
      <c r="B2827" s="332" t="str">
        <f t="shared" si="357"/>
        <v/>
      </c>
      <c r="C2827" s="333" t="str">
        <f t="shared" si="358"/>
        <v/>
      </c>
      <c r="D2827" s="92"/>
      <c r="E2827" s="58" t="str">
        <f t="shared" si="359"/>
        <v/>
      </c>
      <c r="F2827" s="58" t="str">
        <f t="shared" si="360"/>
        <v/>
      </c>
      <c r="G2827" s="58" t="str">
        <f t="shared" si="361"/>
        <v/>
      </c>
      <c r="H2827" s="58" t="str">
        <f t="shared" si="362"/>
        <v/>
      </c>
      <c r="I2827" s="92"/>
      <c r="J2827" s="92"/>
      <c r="K2827" s="92"/>
      <c r="L2827" s="91" t="str">
        <f t="shared" si="363"/>
        <v/>
      </c>
      <c r="M2827" s="91" t="str">
        <f t="shared" si="364"/>
        <v/>
      </c>
    </row>
    <row r="2828" spans="1:13" x14ac:dyDescent="0.25">
      <c r="A2828" s="333" t="str">
        <f t="shared" si="356"/>
        <v/>
      </c>
      <c r="B2828" s="332" t="str">
        <f t="shared" si="357"/>
        <v/>
      </c>
      <c r="C2828" s="333" t="str">
        <f t="shared" si="358"/>
        <v/>
      </c>
      <c r="D2828" s="92"/>
      <c r="E2828" s="58" t="str">
        <f t="shared" si="359"/>
        <v/>
      </c>
      <c r="F2828" s="58" t="str">
        <f t="shared" si="360"/>
        <v/>
      </c>
      <c r="G2828" s="58" t="str">
        <f t="shared" si="361"/>
        <v/>
      </c>
      <c r="H2828" s="58" t="str">
        <f t="shared" si="362"/>
        <v/>
      </c>
      <c r="I2828" s="92"/>
      <c r="J2828" s="92"/>
      <c r="K2828" s="92"/>
      <c r="L2828" s="91" t="str">
        <f t="shared" si="363"/>
        <v/>
      </c>
      <c r="M2828" s="91" t="str">
        <f t="shared" si="364"/>
        <v/>
      </c>
    </row>
    <row r="2829" spans="1:13" x14ac:dyDescent="0.25">
      <c r="A2829" s="333" t="str">
        <f t="shared" si="356"/>
        <v/>
      </c>
      <c r="B2829" s="332" t="str">
        <f t="shared" si="357"/>
        <v/>
      </c>
      <c r="C2829" s="333" t="str">
        <f t="shared" si="358"/>
        <v/>
      </c>
      <c r="D2829" s="92"/>
      <c r="E2829" s="58" t="str">
        <f t="shared" si="359"/>
        <v/>
      </c>
      <c r="F2829" s="58" t="str">
        <f t="shared" si="360"/>
        <v/>
      </c>
      <c r="G2829" s="58" t="str">
        <f t="shared" si="361"/>
        <v/>
      </c>
      <c r="H2829" s="58" t="str">
        <f t="shared" si="362"/>
        <v/>
      </c>
      <c r="I2829" s="92"/>
      <c r="J2829" s="92"/>
      <c r="K2829" s="92"/>
      <c r="L2829" s="91" t="str">
        <f t="shared" si="363"/>
        <v/>
      </c>
      <c r="M2829" s="91" t="str">
        <f t="shared" si="364"/>
        <v/>
      </c>
    </row>
    <row r="2830" spans="1:13" x14ac:dyDescent="0.25">
      <c r="A2830" s="333" t="str">
        <f t="shared" si="356"/>
        <v/>
      </c>
      <c r="B2830" s="332" t="str">
        <f t="shared" si="357"/>
        <v/>
      </c>
      <c r="C2830" s="333" t="str">
        <f t="shared" si="358"/>
        <v/>
      </c>
      <c r="D2830" s="92"/>
      <c r="E2830" s="58" t="str">
        <f t="shared" si="359"/>
        <v/>
      </c>
      <c r="F2830" s="58" t="str">
        <f t="shared" si="360"/>
        <v/>
      </c>
      <c r="G2830" s="58" t="str">
        <f t="shared" si="361"/>
        <v/>
      </c>
      <c r="H2830" s="58" t="str">
        <f t="shared" si="362"/>
        <v/>
      </c>
      <c r="I2830" s="92"/>
      <c r="J2830" s="92"/>
      <c r="K2830" s="92"/>
      <c r="L2830" s="91" t="str">
        <f t="shared" si="363"/>
        <v/>
      </c>
      <c r="M2830" s="91" t="str">
        <f t="shared" si="364"/>
        <v/>
      </c>
    </row>
    <row r="2831" spans="1:13" x14ac:dyDescent="0.25">
      <c r="A2831" s="333" t="str">
        <f t="shared" si="356"/>
        <v/>
      </c>
      <c r="B2831" s="332" t="str">
        <f t="shared" si="357"/>
        <v/>
      </c>
      <c r="C2831" s="333" t="str">
        <f t="shared" si="358"/>
        <v/>
      </c>
      <c r="D2831" s="92"/>
      <c r="E2831" s="58" t="str">
        <f t="shared" si="359"/>
        <v/>
      </c>
      <c r="F2831" s="58" t="str">
        <f t="shared" si="360"/>
        <v/>
      </c>
      <c r="G2831" s="58" t="str">
        <f t="shared" si="361"/>
        <v/>
      </c>
      <c r="H2831" s="58" t="str">
        <f t="shared" si="362"/>
        <v/>
      </c>
      <c r="I2831" s="92"/>
      <c r="J2831" s="92"/>
      <c r="K2831" s="92"/>
      <c r="L2831" s="91" t="str">
        <f t="shared" si="363"/>
        <v/>
      </c>
      <c r="M2831" s="91" t="str">
        <f t="shared" si="364"/>
        <v/>
      </c>
    </row>
    <row r="2832" spans="1:13" x14ac:dyDescent="0.25">
      <c r="A2832" s="333" t="str">
        <f t="shared" si="356"/>
        <v/>
      </c>
      <c r="B2832" s="332" t="str">
        <f t="shared" si="357"/>
        <v/>
      </c>
      <c r="C2832" s="333" t="str">
        <f t="shared" si="358"/>
        <v/>
      </c>
      <c r="D2832" s="92"/>
      <c r="E2832" s="58" t="str">
        <f t="shared" si="359"/>
        <v/>
      </c>
      <c r="F2832" s="58" t="str">
        <f t="shared" si="360"/>
        <v/>
      </c>
      <c r="G2832" s="58" t="str">
        <f t="shared" si="361"/>
        <v/>
      </c>
      <c r="H2832" s="58" t="str">
        <f t="shared" si="362"/>
        <v/>
      </c>
      <c r="I2832" s="92"/>
      <c r="J2832" s="92"/>
      <c r="K2832" s="92"/>
      <c r="L2832" s="91" t="str">
        <f t="shared" si="363"/>
        <v/>
      </c>
      <c r="M2832" s="91" t="str">
        <f t="shared" si="364"/>
        <v/>
      </c>
    </row>
    <row r="2833" spans="1:13" x14ac:dyDescent="0.25">
      <c r="A2833" s="333" t="str">
        <f t="shared" si="356"/>
        <v/>
      </c>
      <c r="B2833" s="332" t="str">
        <f t="shared" si="357"/>
        <v/>
      </c>
      <c r="C2833" s="333" t="str">
        <f t="shared" si="358"/>
        <v/>
      </c>
      <c r="D2833" s="92"/>
      <c r="E2833" s="58" t="str">
        <f t="shared" si="359"/>
        <v/>
      </c>
      <c r="F2833" s="58" t="str">
        <f t="shared" si="360"/>
        <v/>
      </c>
      <c r="G2833" s="58" t="str">
        <f t="shared" si="361"/>
        <v/>
      </c>
      <c r="H2833" s="58" t="str">
        <f t="shared" si="362"/>
        <v/>
      </c>
      <c r="I2833" s="92"/>
      <c r="J2833" s="92"/>
      <c r="K2833" s="92"/>
      <c r="L2833" s="91" t="str">
        <f t="shared" si="363"/>
        <v/>
      </c>
      <c r="M2833" s="91" t="str">
        <f t="shared" si="364"/>
        <v/>
      </c>
    </row>
    <row r="2834" spans="1:13" x14ac:dyDescent="0.25">
      <c r="A2834" s="333" t="str">
        <f t="shared" si="356"/>
        <v/>
      </c>
      <c r="B2834" s="332" t="str">
        <f t="shared" si="357"/>
        <v/>
      </c>
      <c r="C2834" s="333" t="str">
        <f t="shared" si="358"/>
        <v/>
      </c>
      <c r="D2834" s="92"/>
      <c r="E2834" s="58" t="str">
        <f t="shared" si="359"/>
        <v/>
      </c>
      <c r="F2834" s="58" t="str">
        <f t="shared" si="360"/>
        <v/>
      </c>
      <c r="G2834" s="58" t="str">
        <f t="shared" si="361"/>
        <v/>
      </c>
      <c r="H2834" s="58" t="str">
        <f t="shared" si="362"/>
        <v/>
      </c>
      <c r="I2834" s="92"/>
      <c r="J2834" s="92"/>
      <c r="K2834" s="92"/>
      <c r="L2834" s="91" t="str">
        <f t="shared" si="363"/>
        <v/>
      </c>
      <c r="M2834" s="91" t="str">
        <f t="shared" si="364"/>
        <v/>
      </c>
    </row>
    <row r="2835" spans="1:13" x14ac:dyDescent="0.25">
      <c r="A2835" s="333" t="str">
        <f t="shared" si="356"/>
        <v/>
      </c>
      <c r="B2835" s="332" t="str">
        <f t="shared" si="357"/>
        <v/>
      </c>
      <c r="C2835" s="333" t="str">
        <f t="shared" si="358"/>
        <v/>
      </c>
      <c r="D2835" s="92"/>
      <c r="E2835" s="58" t="str">
        <f t="shared" si="359"/>
        <v/>
      </c>
      <c r="F2835" s="58" t="str">
        <f t="shared" si="360"/>
        <v/>
      </c>
      <c r="G2835" s="58" t="str">
        <f t="shared" si="361"/>
        <v/>
      </c>
      <c r="H2835" s="58" t="str">
        <f t="shared" si="362"/>
        <v/>
      </c>
      <c r="I2835" s="92"/>
      <c r="J2835" s="92"/>
      <c r="K2835" s="92"/>
      <c r="L2835" s="91" t="str">
        <f t="shared" si="363"/>
        <v/>
      </c>
      <c r="M2835" s="91" t="str">
        <f t="shared" si="364"/>
        <v/>
      </c>
    </row>
    <row r="2836" spans="1:13" x14ac:dyDescent="0.25">
      <c r="A2836" s="333" t="str">
        <f t="shared" si="356"/>
        <v/>
      </c>
      <c r="B2836" s="332" t="str">
        <f t="shared" si="357"/>
        <v/>
      </c>
      <c r="C2836" s="333" t="str">
        <f t="shared" si="358"/>
        <v/>
      </c>
      <c r="D2836" s="92"/>
      <c r="E2836" s="58" t="str">
        <f t="shared" si="359"/>
        <v/>
      </c>
      <c r="F2836" s="58" t="str">
        <f t="shared" si="360"/>
        <v/>
      </c>
      <c r="G2836" s="58" t="str">
        <f t="shared" si="361"/>
        <v/>
      </c>
      <c r="H2836" s="58" t="str">
        <f t="shared" si="362"/>
        <v/>
      </c>
      <c r="I2836" s="92"/>
      <c r="J2836" s="92"/>
      <c r="K2836" s="92"/>
      <c r="L2836" s="91" t="str">
        <f t="shared" si="363"/>
        <v/>
      </c>
      <c r="M2836" s="91" t="str">
        <f t="shared" si="364"/>
        <v/>
      </c>
    </row>
    <row r="2837" spans="1:13" x14ac:dyDescent="0.25">
      <c r="A2837" s="333" t="str">
        <f t="shared" si="356"/>
        <v/>
      </c>
      <c r="B2837" s="332" t="str">
        <f t="shared" si="357"/>
        <v/>
      </c>
      <c r="C2837" s="333" t="str">
        <f t="shared" si="358"/>
        <v/>
      </c>
      <c r="D2837" s="92"/>
      <c r="E2837" s="58" t="str">
        <f t="shared" si="359"/>
        <v/>
      </c>
      <c r="F2837" s="58" t="str">
        <f t="shared" si="360"/>
        <v/>
      </c>
      <c r="G2837" s="58" t="str">
        <f t="shared" si="361"/>
        <v/>
      </c>
      <c r="H2837" s="58" t="str">
        <f t="shared" si="362"/>
        <v/>
      </c>
      <c r="I2837" s="92"/>
      <c r="J2837" s="92"/>
      <c r="K2837" s="92"/>
      <c r="L2837" s="91" t="str">
        <f t="shared" si="363"/>
        <v/>
      </c>
      <c r="M2837" s="91" t="str">
        <f t="shared" si="364"/>
        <v/>
      </c>
    </row>
    <row r="2838" spans="1:13" x14ac:dyDescent="0.25">
      <c r="A2838" s="333" t="str">
        <f t="shared" si="356"/>
        <v/>
      </c>
      <c r="B2838" s="332" t="str">
        <f t="shared" si="357"/>
        <v/>
      </c>
      <c r="C2838" s="333" t="str">
        <f t="shared" si="358"/>
        <v/>
      </c>
      <c r="D2838" s="92"/>
      <c r="E2838" s="58" t="str">
        <f t="shared" si="359"/>
        <v/>
      </c>
      <c r="F2838" s="58" t="str">
        <f t="shared" si="360"/>
        <v/>
      </c>
      <c r="G2838" s="58" t="str">
        <f t="shared" si="361"/>
        <v/>
      </c>
      <c r="H2838" s="58" t="str">
        <f t="shared" si="362"/>
        <v/>
      </c>
      <c r="I2838" s="92"/>
      <c r="J2838" s="92"/>
      <c r="K2838" s="92"/>
      <c r="L2838" s="91" t="str">
        <f t="shared" si="363"/>
        <v/>
      </c>
      <c r="M2838" s="91" t="str">
        <f t="shared" si="364"/>
        <v/>
      </c>
    </row>
    <row r="2839" spans="1:13" x14ac:dyDescent="0.25">
      <c r="A2839" s="333" t="str">
        <f t="shared" si="356"/>
        <v/>
      </c>
      <c r="B2839" s="332" t="str">
        <f t="shared" si="357"/>
        <v/>
      </c>
      <c r="C2839" s="333" t="str">
        <f t="shared" si="358"/>
        <v/>
      </c>
      <c r="D2839" s="92"/>
      <c r="E2839" s="58" t="str">
        <f t="shared" si="359"/>
        <v/>
      </c>
      <c r="F2839" s="58" t="str">
        <f t="shared" si="360"/>
        <v/>
      </c>
      <c r="G2839" s="58" t="str">
        <f t="shared" si="361"/>
        <v/>
      </c>
      <c r="H2839" s="58" t="str">
        <f t="shared" si="362"/>
        <v/>
      </c>
      <c r="I2839" s="92"/>
      <c r="J2839" s="92"/>
      <c r="K2839" s="92"/>
      <c r="L2839" s="91" t="str">
        <f t="shared" si="363"/>
        <v/>
      </c>
      <c r="M2839" s="91" t="str">
        <f t="shared" si="364"/>
        <v/>
      </c>
    </row>
    <row r="2840" spans="1:13" x14ac:dyDescent="0.25">
      <c r="A2840" s="333" t="str">
        <f t="shared" si="356"/>
        <v/>
      </c>
      <c r="B2840" s="332" t="str">
        <f t="shared" si="357"/>
        <v/>
      </c>
      <c r="C2840" s="333" t="str">
        <f t="shared" si="358"/>
        <v/>
      </c>
      <c r="D2840" s="92"/>
      <c r="E2840" s="58" t="str">
        <f t="shared" si="359"/>
        <v/>
      </c>
      <c r="F2840" s="58" t="str">
        <f t="shared" si="360"/>
        <v/>
      </c>
      <c r="G2840" s="58" t="str">
        <f t="shared" si="361"/>
        <v/>
      </c>
      <c r="H2840" s="58" t="str">
        <f t="shared" si="362"/>
        <v/>
      </c>
      <c r="I2840" s="92"/>
      <c r="J2840" s="92"/>
      <c r="K2840" s="92"/>
      <c r="L2840" s="91" t="str">
        <f t="shared" si="363"/>
        <v/>
      </c>
      <c r="M2840" s="91" t="str">
        <f t="shared" si="364"/>
        <v/>
      </c>
    </row>
    <row r="2841" spans="1:13" x14ac:dyDescent="0.25">
      <c r="A2841" s="333" t="str">
        <f t="shared" si="356"/>
        <v/>
      </c>
      <c r="B2841" s="332" t="str">
        <f t="shared" si="357"/>
        <v/>
      </c>
      <c r="C2841" s="333" t="str">
        <f t="shared" si="358"/>
        <v/>
      </c>
      <c r="D2841" s="92"/>
      <c r="E2841" s="58" t="str">
        <f t="shared" si="359"/>
        <v/>
      </c>
      <c r="F2841" s="58" t="str">
        <f t="shared" si="360"/>
        <v/>
      </c>
      <c r="G2841" s="58" t="str">
        <f t="shared" si="361"/>
        <v/>
      </c>
      <c r="H2841" s="58" t="str">
        <f t="shared" si="362"/>
        <v/>
      </c>
      <c r="I2841" s="92"/>
      <c r="J2841" s="92"/>
      <c r="K2841" s="92"/>
      <c r="L2841" s="91" t="str">
        <f t="shared" si="363"/>
        <v/>
      </c>
      <c r="M2841" s="91" t="str">
        <f t="shared" si="364"/>
        <v/>
      </c>
    </row>
    <row r="2842" spans="1:13" x14ac:dyDescent="0.25">
      <c r="A2842" s="333" t="str">
        <f t="shared" si="356"/>
        <v/>
      </c>
      <c r="B2842" s="332" t="str">
        <f t="shared" si="357"/>
        <v/>
      </c>
      <c r="C2842" s="333" t="str">
        <f t="shared" si="358"/>
        <v/>
      </c>
      <c r="D2842" s="92"/>
      <c r="E2842" s="58" t="str">
        <f t="shared" si="359"/>
        <v/>
      </c>
      <c r="F2842" s="58" t="str">
        <f t="shared" si="360"/>
        <v/>
      </c>
      <c r="G2842" s="58" t="str">
        <f t="shared" si="361"/>
        <v/>
      </c>
      <c r="H2842" s="58" t="str">
        <f t="shared" si="362"/>
        <v/>
      </c>
      <c r="I2842" s="92"/>
      <c r="J2842" s="92"/>
      <c r="K2842" s="92"/>
      <c r="L2842" s="91" t="str">
        <f t="shared" si="363"/>
        <v/>
      </c>
      <c r="M2842" s="91" t="str">
        <f t="shared" si="364"/>
        <v/>
      </c>
    </row>
    <row r="2843" spans="1:13" x14ac:dyDescent="0.25">
      <c r="A2843" s="333" t="str">
        <f t="shared" si="356"/>
        <v/>
      </c>
      <c r="B2843" s="332" t="str">
        <f t="shared" si="357"/>
        <v/>
      </c>
      <c r="C2843" s="333" t="str">
        <f t="shared" si="358"/>
        <v/>
      </c>
      <c r="D2843" s="92"/>
      <c r="E2843" s="58" t="str">
        <f t="shared" si="359"/>
        <v/>
      </c>
      <c r="F2843" s="58" t="str">
        <f t="shared" si="360"/>
        <v/>
      </c>
      <c r="G2843" s="58" t="str">
        <f t="shared" si="361"/>
        <v/>
      </c>
      <c r="H2843" s="58" t="str">
        <f t="shared" si="362"/>
        <v/>
      </c>
      <c r="I2843" s="92"/>
      <c r="J2843" s="92"/>
      <c r="K2843" s="92"/>
      <c r="L2843" s="91" t="str">
        <f t="shared" si="363"/>
        <v/>
      </c>
      <c r="M2843" s="91" t="str">
        <f t="shared" si="364"/>
        <v/>
      </c>
    </row>
    <row r="2844" spans="1:13" x14ac:dyDescent="0.25">
      <c r="A2844" s="333" t="str">
        <f t="shared" si="356"/>
        <v/>
      </c>
      <c r="B2844" s="332" t="str">
        <f t="shared" si="357"/>
        <v/>
      </c>
      <c r="C2844" s="333" t="str">
        <f t="shared" si="358"/>
        <v/>
      </c>
      <c r="D2844" s="92"/>
      <c r="E2844" s="58" t="str">
        <f t="shared" si="359"/>
        <v/>
      </c>
      <c r="F2844" s="58" t="str">
        <f t="shared" si="360"/>
        <v/>
      </c>
      <c r="G2844" s="58" t="str">
        <f t="shared" si="361"/>
        <v/>
      </c>
      <c r="H2844" s="58" t="str">
        <f t="shared" si="362"/>
        <v/>
      </c>
      <c r="I2844" s="92"/>
      <c r="J2844" s="92"/>
      <c r="K2844" s="92"/>
      <c r="L2844" s="91" t="str">
        <f t="shared" si="363"/>
        <v/>
      </c>
      <c r="M2844" s="91" t="str">
        <f t="shared" si="364"/>
        <v/>
      </c>
    </row>
    <row r="2845" spans="1:13" x14ac:dyDescent="0.25">
      <c r="A2845" s="333" t="str">
        <f t="shared" si="356"/>
        <v/>
      </c>
      <c r="B2845" s="332" t="str">
        <f t="shared" si="357"/>
        <v/>
      </c>
      <c r="C2845" s="333" t="str">
        <f t="shared" si="358"/>
        <v/>
      </c>
      <c r="D2845" s="92"/>
      <c r="E2845" s="58" t="str">
        <f t="shared" si="359"/>
        <v/>
      </c>
      <c r="F2845" s="58" t="str">
        <f t="shared" si="360"/>
        <v/>
      </c>
      <c r="G2845" s="58" t="str">
        <f t="shared" si="361"/>
        <v/>
      </c>
      <c r="H2845" s="58" t="str">
        <f t="shared" si="362"/>
        <v/>
      </c>
      <c r="I2845" s="92"/>
      <c r="J2845" s="92"/>
      <c r="K2845" s="92"/>
      <c r="L2845" s="91" t="str">
        <f t="shared" si="363"/>
        <v/>
      </c>
      <c r="M2845" s="91" t="str">
        <f t="shared" si="364"/>
        <v/>
      </c>
    </row>
    <row r="2846" spans="1:13" x14ac:dyDescent="0.25">
      <c r="A2846" s="333" t="str">
        <f t="shared" si="356"/>
        <v/>
      </c>
      <c r="B2846" s="332" t="str">
        <f t="shared" si="357"/>
        <v/>
      </c>
      <c r="C2846" s="333" t="str">
        <f t="shared" si="358"/>
        <v/>
      </c>
      <c r="D2846" s="92"/>
      <c r="E2846" s="58" t="str">
        <f t="shared" si="359"/>
        <v/>
      </c>
      <c r="F2846" s="58" t="str">
        <f t="shared" si="360"/>
        <v/>
      </c>
      <c r="G2846" s="58" t="str">
        <f t="shared" si="361"/>
        <v/>
      </c>
      <c r="H2846" s="58" t="str">
        <f t="shared" si="362"/>
        <v/>
      </c>
      <c r="I2846" s="92"/>
      <c r="J2846" s="92"/>
      <c r="K2846" s="92"/>
      <c r="L2846" s="91" t="str">
        <f t="shared" si="363"/>
        <v/>
      </c>
      <c r="M2846" s="91" t="str">
        <f t="shared" si="364"/>
        <v/>
      </c>
    </row>
    <row r="2847" spans="1:13" x14ac:dyDescent="0.25">
      <c r="A2847" s="333" t="str">
        <f t="shared" si="356"/>
        <v/>
      </c>
      <c r="B2847" s="332" t="str">
        <f t="shared" si="357"/>
        <v/>
      </c>
      <c r="C2847" s="333" t="str">
        <f t="shared" si="358"/>
        <v/>
      </c>
      <c r="D2847" s="92"/>
      <c r="E2847" s="58" t="str">
        <f t="shared" si="359"/>
        <v/>
      </c>
      <c r="F2847" s="58" t="str">
        <f t="shared" si="360"/>
        <v/>
      </c>
      <c r="G2847" s="58" t="str">
        <f t="shared" si="361"/>
        <v/>
      </c>
      <c r="H2847" s="58" t="str">
        <f t="shared" si="362"/>
        <v/>
      </c>
      <c r="I2847" s="92"/>
      <c r="J2847" s="92"/>
      <c r="K2847" s="92"/>
      <c r="L2847" s="91" t="str">
        <f t="shared" si="363"/>
        <v/>
      </c>
      <c r="M2847" s="91" t="str">
        <f t="shared" si="364"/>
        <v/>
      </c>
    </row>
    <row r="2848" spans="1:13" x14ac:dyDescent="0.25">
      <c r="A2848" s="333" t="str">
        <f t="shared" si="356"/>
        <v/>
      </c>
      <c r="B2848" s="332" t="str">
        <f t="shared" si="357"/>
        <v/>
      </c>
      <c r="C2848" s="333" t="str">
        <f t="shared" si="358"/>
        <v/>
      </c>
      <c r="D2848" s="92"/>
      <c r="E2848" s="58" t="str">
        <f t="shared" si="359"/>
        <v/>
      </c>
      <c r="F2848" s="58" t="str">
        <f t="shared" si="360"/>
        <v/>
      </c>
      <c r="G2848" s="58" t="str">
        <f t="shared" si="361"/>
        <v/>
      </c>
      <c r="H2848" s="58" t="str">
        <f t="shared" si="362"/>
        <v/>
      </c>
      <c r="I2848" s="92"/>
      <c r="J2848" s="92"/>
      <c r="K2848" s="92"/>
      <c r="L2848" s="91" t="str">
        <f t="shared" si="363"/>
        <v/>
      </c>
      <c r="M2848" s="91" t="str">
        <f t="shared" si="364"/>
        <v/>
      </c>
    </row>
    <row r="2849" spans="1:13" x14ac:dyDescent="0.25">
      <c r="A2849" s="333" t="str">
        <f t="shared" si="356"/>
        <v/>
      </c>
      <c r="B2849" s="332" t="str">
        <f t="shared" si="357"/>
        <v/>
      </c>
      <c r="C2849" s="333" t="str">
        <f t="shared" si="358"/>
        <v/>
      </c>
      <c r="D2849" s="92"/>
      <c r="E2849" s="58" t="str">
        <f t="shared" si="359"/>
        <v/>
      </c>
      <c r="F2849" s="58" t="str">
        <f t="shared" si="360"/>
        <v/>
      </c>
      <c r="G2849" s="58" t="str">
        <f t="shared" si="361"/>
        <v/>
      </c>
      <c r="H2849" s="58" t="str">
        <f t="shared" si="362"/>
        <v/>
      </c>
      <c r="I2849" s="92"/>
      <c r="J2849" s="92"/>
      <c r="K2849" s="92"/>
      <c r="L2849" s="91" t="str">
        <f t="shared" si="363"/>
        <v/>
      </c>
      <c r="M2849" s="91" t="str">
        <f t="shared" si="364"/>
        <v/>
      </c>
    </row>
    <row r="2850" spans="1:13" x14ac:dyDescent="0.25">
      <c r="A2850" s="333" t="str">
        <f t="shared" si="356"/>
        <v/>
      </c>
      <c r="B2850" s="332" t="str">
        <f t="shared" si="357"/>
        <v/>
      </c>
      <c r="C2850" s="333" t="str">
        <f t="shared" si="358"/>
        <v/>
      </c>
      <c r="D2850" s="92"/>
      <c r="E2850" s="58" t="str">
        <f t="shared" si="359"/>
        <v/>
      </c>
      <c r="F2850" s="58" t="str">
        <f t="shared" si="360"/>
        <v/>
      </c>
      <c r="G2850" s="58" t="str">
        <f t="shared" si="361"/>
        <v/>
      </c>
      <c r="H2850" s="58" t="str">
        <f t="shared" si="362"/>
        <v/>
      </c>
      <c r="I2850" s="92"/>
      <c r="J2850" s="92"/>
      <c r="K2850" s="92"/>
      <c r="L2850" s="91" t="str">
        <f t="shared" si="363"/>
        <v/>
      </c>
      <c r="M2850" s="91" t="str">
        <f t="shared" si="364"/>
        <v/>
      </c>
    </row>
    <row r="2851" spans="1:13" x14ac:dyDescent="0.25">
      <c r="A2851" s="333" t="str">
        <f t="shared" si="356"/>
        <v/>
      </c>
      <c r="B2851" s="332" t="str">
        <f t="shared" si="357"/>
        <v/>
      </c>
      <c r="C2851" s="333" t="str">
        <f t="shared" si="358"/>
        <v/>
      </c>
      <c r="D2851" s="92"/>
      <c r="E2851" s="58" t="str">
        <f t="shared" si="359"/>
        <v/>
      </c>
      <c r="F2851" s="58" t="str">
        <f t="shared" si="360"/>
        <v/>
      </c>
      <c r="G2851" s="58" t="str">
        <f t="shared" si="361"/>
        <v/>
      </c>
      <c r="H2851" s="58" t="str">
        <f t="shared" si="362"/>
        <v/>
      </c>
      <c r="I2851" s="92"/>
      <c r="J2851" s="92"/>
      <c r="K2851" s="92"/>
      <c r="L2851" s="91" t="str">
        <f t="shared" si="363"/>
        <v/>
      </c>
      <c r="M2851" s="91" t="str">
        <f t="shared" si="364"/>
        <v/>
      </c>
    </row>
    <row r="2852" spans="1:13" x14ac:dyDescent="0.25">
      <c r="A2852" s="333" t="str">
        <f t="shared" si="356"/>
        <v/>
      </c>
      <c r="B2852" s="332" t="str">
        <f t="shared" si="357"/>
        <v/>
      </c>
      <c r="C2852" s="333" t="str">
        <f t="shared" si="358"/>
        <v/>
      </c>
      <c r="D2852" s="92"/>
      <c r="E2852" s="58" t="str">
        <f t="shared" si="359"/>
        <v/>
      </c>
      <c r="F2852" s="58" t="str">
        <f t="shared" si="360"/>
        <v/>
      </c>
      <c r="G2852" s="58" t="str">
        <f t="shared" si="361"/>
        <v/>
      </c>
      <c r="H2852" s="58" t="str">
        <f t="shared" si="362"/>
        <v/>
      </c>
      <c r="I2852" s="92"/>
      <c r="J2852" s="92"/>
      <c r="K2852" s="92"/>
      <c r="L2852" s="91" t="str">
        <f t="shared" si="363"/>
        <v/>
      </c>
      <c r="M2852" s="91" t="str">
        <f t="shared" si="364"/>
        <v/>
      </c>
    </row>
    <row r="2853" spans="1:13" x14ac:dyDescent="0.25">
      <c r="A2853" s="333" t="str">
        <f t="shared" si="356"/>
        <v/>
      </c>
      <c r="B2853" s="332" t="str">
        <f t="shared" si="357"/>
        <v/>
      </c>
      <c r="C2853" s="333" t="str">
        <f t="shared" si="358"/>
        <v/>
      </c>
      <c r="D2853" s="92"/>
      <c r="E2853" s="58" t="str">
        <f t="shared" si="359"/>
        <v/>
      </c>
      <c r="F2853" s="58" t="str">
        <f t="shared" si="360"/>
        <v/>
      </c>
      <c r="G2853" s="58" t="str">
        <f t="shared" si="361"/>
        <v/>
      </c>
      <c r="H2853" s="58" t="str">
        <f t="shared" si="362"/>
        <v/>
      </c>
      <c r="I2853" s="92"/>
      <c r="J2853" s="92"/>
      <c r="K2853" s="92"/>
      <c r="L2853" s="91" t="str">
        <f t="shared" si="363"/>
        <v/>
      </c>
      <c r="M2853" s="91" t="str">
        <f t="shared" si="364"/>
        <v/>
      </c>
    </row>
    <row r="2854" spans="1:13" x14ac:dyDescent="0.25">
      <c r="A2854" s="333" t="str">
        <f t="shared" si="356"/>
        <v/>
      </c>
      <c r="B2854" s="332" t="str">
        <f t="shared" si="357"/>
        <v/>
      </c>
      <c r="C2854" s="333" t="str">
        <f t="shared" si="358"/>
        <v/>
      </c>
      <c r="D2854" s="92"/>
      <c r="E2854" s="58" t="str">
        <f t="shared" si="359"/>
        <v/>
      </c>
      <c r="F2854" s="58" t="str">
        <f t="shared" si="360"/>
        <v/>
      </c>
      <c r="G2854" s="58" t="str">
        <f t="shared" si="361"/>
        <v/>
      </c>
      <c r="H2854" s="58" t="str">
        <f t="shared" si="362"/>
        <v/>
      </c>
      <c r="I2854" s="92"/>
      <c r="J2854" s="92"/>
      <c r="K2854" s="92"/>
      <c r="L2854" s="91" t="str">
        <f t="shared" si="363"/>
        <v/>
      </c>
      <c r="M2854" s="91" t="str">
        <f t="shared" si="364"/>
        <v/>
      </c>
    </row>
    <row r="2855" spans="1:13" x14ac:dyDescent="0.25">
      <c r="A2855" s="333" t="str">
        <f t="shared" si="356"/>
        <v/>
      </c>
      <c r="B2855" s="332" t="str">
        <f t="shared" si="357"/>
        <v/>
      </c>
      <c r="C2855" s="333" t="str">
        <f t="shared" si="358"/>
        <v/>
      </c>
      <c r="D2855" s="92"/>
      <c r="E2855" s="58" t="str">
        <f t="shared" si="359"/>
        <v/>
      </c>
      <c r="F2855" s="58" t="str">
        <f t="shared" si="360"/>
        <v/>
      </c>
      <c r="G2855" s="58" t="str">
        <f t="shared" si="361"/>
        <v/>
      </c>
      <c r="H2855" s="58" t="str">
        <f t="shared" si="362"/>
        <v/>
      </c>
      <c r="I2855" s="92"/>
      <c r="J2855" s="92"/>
      <c r="K2855" s="92"/>
      <c r="L2855" s="91" t="str">
        <f t="shared" si="363"/>
        <v/>
      </c>
      <c r="M2855" s="91" t="str">
        <f t="shared" si="364"/>
        <v/>
      </c>
    </row>
    <row r="2856" spans="1:13" x14ac:dyDescent="0.25">
      <c r="A2856" s="333" t="str">
        <f t="shared" si="356"/>
        <v/>
      </c>
      <c r="B2856" s="332" t="str">
        <f t="shared" si="357"/>
        <v/>
      </c>
      <c r="C2856" s="333" t="str">
        <f t="shared" si="358"/>
        <v/>
      </c>
      <c r="D2856" s="92"/>
      <c r="E2856" s="58" t="str">
        <f t="shared" si="359"/>
        <v/>
      </c>
      <c r="F2856" s="58" t="str">
        <f t="shared" si="360"/>
        <v/>
      </c>
      <c r="G2856" s="58" t="str">
        <f t="shared" si="361"/>
        <v/>
      </c>
      <c r="H2856" s="58" t="str">
        <f t="shared" si="362"/>
        <v/>
      </c>
      <c r="I2856" s="92"/>
      <c r="J2856" s="92"/>
      <c r="K2856" s="92"/>
      <c r="L2856" s="91" t="str">
        <f t="shared" si="363"/>
        <v/>
      </c>
      <c r="M2856" s="91" t="str">
        <f t="shared" si="364"/>
        <v/>
      </c>
    </row>
    <row r="2857" spans="1:13" x14ac:dyDescent="0.25">
      <c r="A2857" s="333" t="str">
        <f t="shared" si="356"/>
        <v/>
      </c>
      <c r="B2857" s="332" t="str">
        <f t="shared" si="357"/>
        <v/>
      </c>
      <c r="C2857" s="333" t="str">
        <f t="shared" si="358"/>
        <v/>
      </c>
      <c r="D2857" s="92"/>
      <c r="E2857" s="58" t="str">
        <f t="shared" si="359"/>
        <v/>
      </c>
      <c r="F2857" s="58" t="str">
        <f t="shared" si="360"/>
        <v/>
      </c>
      <c r="G2857" s="58" t="str">
        <f t="shared" si="361"/>
        <v/>
      </c>
      <c r="H2857" s="58" t="str">
        <f t="shared" si="362"/>
        <v/>
      </c>
      <c r="I2857" s="92"/>
      <c r="J2857" s="92"/>
      <c r="K2857" s="92"/>
      <c r="L2857" s="91" t="str">
        <f t="shared" si="363"/>
        <v/>
      </c>
      <c r="M2857" s="91" t="str">
        <f t="shared" si="364"/>
        <v/>
      </c>
    </row>
    <row r="2858" spans="1:13" x14ac:dyDescent="0.25">
      <c r="A2858" s="333" t="str">
        <f t="shared" si="356"/>
        <v/>
      </c>
      <c r="B2858" s="332" t="str">
        <f t="shared" si="357"/>
        <v/>
      </c>
      <c r="C2858" s="333" t="str">
        <f t="shared" si="358"/>
        <v/>
      </c>
      <c r="D2858" s="92"/>
      <c r="E2858" s="58" t="str">
        <f t="shared" si="359"/>
        <v/>
      </c>
      <c r="F2858" s="58" t="str">
        <f t="shared" si="360"/>
        <v/>
      </c>
      <c r="G2858" s="58" t="str">
        <f t="shared" si="361"/>
        <v/>
      </c>
      <c r="H2858" s="58" t="str">
        <f t="shared" si="362"/>
        <v/>
      </c>
      <c r="I2858" s="92"/>
      <c r="J2858" s="92"/>
      <c r="K2858" s="92"/>
      <c r="L2858" s="91" t="str">
        <f t="shared" si="363"/>
        <v/>
      </c>
      <c r="M2858" s="91" t="str">
        <f t="shared" si="364"/>
        <v/>
      </c>
    </row>
    <row r="2859" spans="1:13" x14ac:dyDescent="0.25">
      <c r="A2859" s="333" t="str">
        <f t="shared" si="356"/>
        <v/>
      </c>
      <c r="B2859" s="332" t="str">
        <f t="shared" si="357"/>
        <v/>
      </c>
      <c r="C2859" s="333" t="str">
        <f t="shared" si="358"/>
        <v/>
      </c>
      <c r="D2859" s="92"/>
      <c r="E2859" s="58" t="str">
        <f t="shared" si="359"/>
        <v/>
      </c>
      <c r="F2859" s="58" t="str">
        <f t="shared" si="360"/>
        <v/>
      </c>
      <c r="G2859" s="58" t="str">
        <f t="shared" si="361"/>
        <v/>
      </c>
      <c r="H2859" s="58" t="str">
        <f t="shared" si="362"/>
        <v/>
      </c>
      <c r="I2859" s="92"/>
      <c r="J2859" s="92"/>
      <c r="K2859" s="92"/>
      <c r="L2859" s="91" t="str">
        <f t="shared" si="363"/>
        <v/>
      </c>
      <c r="M2859" s="91" t="str">
        <f t="shared" si="364"/>
        <v/>
      </c>
    </row>
    <row r="2860" spans="1:13" x14ac:dyDescent="0.25">
      <c r="A2860" s="333" t="str">
        <f t="shared" si="356"/>
        <v/>
      </c>
      <c r="B2860" s="332" t="str">
        <f t="shared" si="357"/>
        <v/>
      </c>
      <c r="C2860" s="333" t="str">
        <f t="shared" si="358"/>
        <v/>
      </c>
      <c r="D2860" s="92"/>
      <c r="E2860" s="58" t="str">
        <f t="shared" si="359"/>
        <v/>
      </c>
      <c r="F2860" s="58" t="str">
        <f t="shared" si="360"/>
        <v/>
      </c>
      <c r="G2860" s="58" t="str">
        <f t="shared" si="361"/>
        <v/>
      </c>
      <c r="H2860" s="58" t="str">
        <f t="shared" si="362"/>
        <v/>
      </c>
      <c r="I2860" s="92"/>
      <c r="J2860" s="92"/>
      <c r="K2860" s="92"/>
      <c r="L2860" s="91" t="str">
        <f t="shared" si="363"/>
        <v/>
      </c>
      <c r="M2860" s="91" t="str">
        <f t="shared" si="364"/>
        <v/>
      </c>
    </row>
    <row r="2861" spans="1:13" x14ac:dyDescent="0.25">
      <c r="A2861" s="333" t="str">
        <f t="shared" si="356"/>
        <v/>
      </c>
      <c r="B2861" s="332" t="str">
        <f t="shared" si="357"/>
        <v/>
      </c>
      <c r="C2861" s="333" t="str">
        <f t="shared" si="358"/>
        <v/>
      </c>
      <c r="D2861" s="92"/>
      <c r="E2861" s="58" t="str">
        <f t="shared" si="359"/>
        <v/>
      </c>
      <c r="F2861" s="58" t="str">
        <f t="shared" si="360"/>
        <v/>
      </c>
      <c r="G2861" s="58" t="str">
        <f t="shared" si="361"/>
        <v/>
      </c>
      <c r="H2861" s="58" t="str">
        <f t="shared" si="362"/>
        <v/>
      </c>
      <c r="I2861" s="92"/>
      <c r="J2861" s="92"/>
      <c r="K2861" s="92"/>
      <c r="L2861" s="91" t="str">
        <f t="shared" si="363"/>
        <v/>
      </c>
      <c r="M2861" s="91" t="str">
        <f t="shared" si="364"/>
        <v/>
      </c>
    </row>
    <row r="2862" spans="1:13" x14ac:dyDescent="0.25">
      <c r="A2862" s="333" t="str">
        <f t="shared" si="356"/>
        <v/>
      </c>
      <c r="B2862" s="332" t="str">
        <f t="shared" si="357"/>
        <v/>
      </c>
      <c r="C2862" s="333" t="str">
        <f t="shared" si="358"/>
        <v/>
      </c>
      <c r="D2862" s="92"/>
      <c r="E2862" s="58" t="str">
        <f t="shared" si="359"/>
        <v/>
      </c>
      <c r="F2862" s="58" t="str">
        <f t="shared" si="360"/>
        <v/>
      </c>
      <c r="G2862" s="58" t="str">
        <f t="shared" si="361"/>
        <v/>
      </c>
      <c r="H2862" s="58" t="str">
        <f t="shared" si="362"/>
        <v/>
      </c>
      <c r="I2862" s="92"/>
      <c r="J2862" s="92"/>
      <c r="K2862" s="92"/>
      <c r="L2862" s="91" t="str">
        <f t="shared" si="363"/>
        <v/>
      </c>
      <c r="M2862" s="91" t="str">
        <f t="shared" si="364"/>
        <v/>
      </c>
    </row>
    <row r="2863" spans="1:13" x14ac:dyDescent="0.25">
      <c r="A2863" s="333" t="str">
        <f t="shared" si="356"/>
        <v/>
      </c>
      <c r="B2863" s="332" t="str">
        <f t="shared" si="357"/>
        <v/>
      </c>
      <c r="C2863" s="333" t="str">
        <f t="shared" si="358"/>
        <v/>
      </c>
      <c r="D2863" s="92"/>
      <c r="E2863" s="58" t="str">
        <f t="shared" si="359"/>
        <v/>
      </c>
      <c r="F2863" s="58" t="str">
        <f t="shared" si="360"/>
        <v/>
      </c>
      <c r="G2863" s="58" t="str">
        <f t="shared" si="361"/>
        <v/>
      </c>
      <c r="H2863" s="58" t="str">
        <f t="shared" si="362"/>
        <v/>
      </c>
      <c r="I2863" s="92"/>
      <c r="J2863" s="92"/>
      <c r="K2863" s="92"/>
      <c r="L2863" s="91" t="str">
        <f t="shared" si="363"/>
        <v/>
      </c>
      <c r="M2863" s="91" t="str">
        <f t="shared" si="364"/>
        <v/>
      </c>
    </row>
    <row r="2864" spans="1:13" x14ac:dyDescent="0.25">
      <c r="A2864" s="333" t="str">
        <f t="shared" si="356"/>
        <v/>
      </c>
      <c r="B2864" s="332" t="str">
        <f t="shared" si="357"/>
        <v/>
      </c>
      <c r="C2864" s="333" t="str">
        <f t="shared" si="358"/>
        <v/>
      </c>
      <c r="D2864" s="92"/>
      <c r="E2864" s="58" t="str">
        <f t="shared" si="359"/>
        <v/>
      </c>
      <c r="F2864" s="58" t="str">
        <f t="shared" si="360"/>
        <v/>
      </c>
      <c r="G2864" s="58" t="str">
        <f t="shared" si="361"/>
        <v/>
      </c>
      <c r="H2864" s="58" t="str">
        <f t="shared" si="362"/>
        <v/>
      </c>
      <c r="I2864" s="92"/>
      <c r="J2864" s="92"/>
      <c r="K2864" s="92"/>
      <c r="L2864" s="91" t="str">
        <f t="shared" si="363"/>
        <v/>
      </c>
      <c r="M2864" s="91" t="str">
        <f t="shared" si="364"/>
        <v/>
      </c>
    </row>
    <row r="2865" spans="1:13" x14ac:dyDescent="0.25">
      <c r="A2865" s="333" t="str">
        <f t="shared" si="356"/>
        <v/>
      </c>
      <c r="B2865" s="332" t="str">
        <f t="shared" si="357"/>
        <v/>
      </c>
      <c r="C2865" s="333" t="str">
        <f t="shared" si="358"/>
        <v/>
      </c>
      <c r="D2865" s="92"/>
      <c r="E2865" s="58" t="str">
        <f t="shared" si="359"/>
        <v/>
      </c>
      <c r="F2865" s="58" t="str">
        <f t="shared" si="360"/>
        <v/>
      </c>
      <c r="G2865" s="58" t="str">
        <f t="shared" si="361"/>
        <v/>
      </c>
      <c r="H2865" s="58" t="str">
        <f t="shared" si="362"/>
        <v/>
      </c>
      <c r="I2865" s="92"/>
      <c r="J2865" s="92"/>
      <c r="K2865" s="92"/>
      <c r="L2865" s="91" t="str">
        <f t="shared" si="363"/>
        <v/>
      </c>
      <c r="M2865" s="91" t="str">
        <f t="shared" si="364"/>
        <v/>
      </c>
    </row>
    <row r="2866" spans="1:13" x14ac:dyDescent="0.25">
      <c r="A2866" s="333" t="str">
        <f t="shared" si="356"/>
        <v/>
      </c>
      <c r="B2866" s="332" t="str">
        <f t="shared" si="357"/>
        <v/>
      </c>
      <c r="C2866" s="333" t="str">
        <f t="shared" si="358"/>
        <v/>
      </c>
      <c r="D2866" s="92"/>
      <c r="E2866" s="58" t="str">
        <f t="shared" si="359"/>
        <v/>
      </c>
      <c r="F2866" s="58" t="str">
        <f t="shared" si="360"/>
        <v/>
      </c>
      <c r="G2866" s="58" t="str">
        <f t="shared" si="361"/>
        <v/>
      </c>
      <c r="H2866" s="58" t="str">
        <f t="shared" si="362"/>
        <v/>
      </c>
      <c r="I2866" s="92"/>
      <c r="J2866" s="92"/>
      <c r="K2866" s="92"/>
      <c r="L2866" s="91" t="str">
        <f t="shared" si="363"/>
        <v/>
      </c>
      <c r="M2866" s="91" t="str">
        <f t="shared" si="364"/>
        <v/>
      </c>
    </row>
    <row r="2867" spans="1:13" x14ac:dyDescent="0.25">
      <c r="A2867" s="333" t="str">
        <f t="shared" si="356"/>
        <v/>
      </c>
      <c r="B2867" s="332" t="str">
        <f t="shared" si="357"/>
        <v/>
      </c>
      <c r="C2867" s="333" t="str">
        <f t="shared" si="358"/>
        <v/>
      </c>
      <c r="D2867" s="92"/>
      <c r="E2867" s="58" t="str">
        <f t="shared" si="359"/>
        <v/>
      </c>
      <c r="F2867" s="58" t="str">
        <f t="shared" si="360"/>
        <v/>
      </c>
      <c r="G2867" s="58" t="str">
        <f t="shared" si="361"/>
        <v/>
      </c>
      <c r="H2867" s="58" t="str">
        <f t="shared" si="362"/>
        <v/>
      </c>
      <c r="I2867" s="92"/>
      <c r="J2867" s="92"/>
      <c r="K2867" s="92"/>
      <c r="L2867" s="91" t="str">
        <f t="shared" si="363"/>
        <v/>
      </c>
      <c r="M2867" s="91" t="str">
        <f t="shared" si="364"/>
        <v/>
      </c>
    </row>
    <row r="2868" spans="1:13" x14ac:dyDescent="0.25">
      <c r="A2868" s="333" t="str">
        <f t="shared" si="356"/>
        <v/>
      </c>
      <c r="B2868" s="332" t="str">
        <f t="shared" si="357"/>
        <v/>
      </c>
      <c r="C2868" s="333" t="str">
        <f t="shared" si="358"/>
        <v/>
      </c>
      <c r="D2868" s="92"/>
      <c r="E2868" s="58" t="str">
        <f t="shared" si="359"/>
        <v/>
      </c>
      <c r="F2868" s="58" t="str">
        <f t="shared" si="360"/>
        <v/>
      </c>
      <c r="G2868" s="58" t="str">
        <f t="shared" si="361"/>
        <v/>
      </c>
      <c r="H2868" s="58" t="str">
        <f t="shared" si="362"/>
        <v/>
      </c>
      <c r="I2868" s="92"/>
      <c r="J2868" s="92"/>
      <c r="K2868" s="92"/>
      <c r="L2868" s="91" t="str">
        <f t="shared" si="363"/>
        <v/>
      </c>
      <c r="M2868" s="91" t="str">
        <f t="shared" si="364"/>
        <v/>
      </c>
    </row>
    <row r="2869" spans="1:13" x14ac:dyDescent="0.25">
      <c r="A2869" s="333" t="str">
        <f t="shared" si="356"/>
        <v/>
      </c>
      <c r="B2869" s="332" t="str">
        <f t="shared" si="357"/>
        <v/>
      </c>
      <c r="C2869" s="333" t="str">
        <f t="shared" si="358"/>
        <v/>
      </c>
      <c r="D2869" s="92"/>
      <c r="E2869" s="58" t="str">
        <f t="shared" si="359"/>
        <v/>
      </c>
      <c r="F2869" s="58" t="str">
        <f t="shared" si="360"/>
        <v/>
      </c>
      <c r="G2869" s="58" t="str">
        <f t="shared" si="361"/>
        <v/>
      </c>
      <c r="H2869" s="58" t="str">
        <f t="shared" si="362"/>
        <v/>
      </c>
      <c r="I2869" s="92"/>
      <c r="J2869" s="92"/>
      <c r="K2869" s="92"/>
      <c r="L2869" s="91" t="str">
        <f t="shared" si="363"/>
        <v/>
      </c>
      <c r="M2869" s="91" t="str">
        <f t="shared" si="364"/>
        <v/>
      </c>
    </row>
    <row r="2870" spans="1:13" x14ac:dyDescent="0.25">
      <c r="A2870" s="333" t="str">
        <f t="shared" si="356"/>
        <v/>
      </c>
      <c r="B2870" s="332" t="str">
        <f t="shared" si="357"/>
        <v/>
      </c>
      <c r="C2870" s="333" t="str">
        <f t="shared" si="358"/>
        <v/>
      </c>
      <c r="D2870" s="92"/>
      <c r="E2870" s="58" t="str">
        <f t="shared" si="359"/>
        <v/>
      </c>
      <c r="F2870" s="58" t="str">
        <f t="shared" si="360"/>
        <v/>
      </c>
      <c r="G2870" s="58" t="str">
        <f t="shared" si="361"/>
        <v/>
      </c>
      <c r="H2870" s="58" t="str">
        <f t="shared" si="362"/>
        <v/>
      </c>
      <c r="I2870" s="92"/>
      <c r="J2870" s="92"/>
      <c r="K2870" s="92"/>
      <c r="L2870" s="91" t="str">
        <f t="shared" si="363"/>
        <v/>
      </c>
      <c r="M2870" s="91" t="str">
        <f t="shared" si="364"/>
        <v/>
      </c>
    </row>
    <row r="2871" spans="1:13" x14ac:dyDescent="0.25">
      <c r="A2871" s="333" t="str">
        <f t="shared" si="356"/>
        <v/>
      </c>
      <c r="B2871" s="332" t="str">
        <f t="shared" si="357"/>
        <v/>
      </c>
      <c r="C2871" s="333" t="str">
        <f t="shared" si="358"/>
        <v/>
      </c>
      <c r="D2871" s="92"/>
      <c r="E2871" s="58" t="str">
        <f t="shared" si="359"/>
        <v/>
      </c>
      <c r="F2871" s="58" t="str">
        <f t="shared" si="360"/>
        <v/>
      </c>
      <c r="G2871" s="58" t="str">
        <f t="shared" si="361"/>
        <v/>
      </c>
      <c r="H2871" s="58" t="str">
        <f t="shared" si="362"/>
        <v/>
      </c>
      <c r="I2871" s="92"/>
      <c r="J2871" s="92"/>
      <c r="K2871" s="92"/>
      <c r="L2871" s="91" t="str">
        <f t="shared" si="363"/>
        <v/>
      </c>
      <c r="M2871" s="91" t="str">
        <f t="shared" si="364"/>
        <v/>
      </c>
    </row>
    <row r="2872" spans="1:13" x14ac:dyDescent="0.25">
      <c r="A2872" s="333" t="str">
        <f t="shared" si="356"/>
        <v/>
      </c>
      <c r="B2872" s="332" t="str">
        <f t="shared" si="357"/>
        <v/>
      </c>
      <c r="C2872" s="333" t="str">
        <f t="shared" si="358"/>
        <v/>
      </c>
      <c r="D2872" s="92"/>
      <c r="E2872" s="58" t="str">
        <f t="shared" si="359"/>
        <v/>
      </c>
      <c r="F2872" s="58" t="str">
        <f t="shared" si="360"/>
        <v/>
      </c>
      <c r="G2872" s="58" t="str">
        <f t="shared" si="361"/>
        <v/>
      </c>
      <c r="H2872" s="58" t="str">
        <f t="shared" si="362"/>
        <v/>
      </c>
      <c r="I2872" s="92"/>
      <c r="J2872" s="92"/>
      <c r="K2872" s="92"/>
      <c r="L2872" s="91" t="str">
        <f t="shared" si="363"/>
        <v/>
      </c>
      <c r="M2872" s="91" t="str">
        <f t="shared" si="364"/>
        <v/>
      </c>
    </row>
    <row r="2873" spans="1:13" x14ac:dyDescent="0.25">
      <c r="A2873" s="333" t="str">
        <f t="shared" si="356"/>
        <v/>
      </c>
      <c r="B2873" s="332" t="str">
        <f t="shared" si="357"/>
        <v/>
      </c>
      <c r="C2873" s="333" t="str">
        <f t="shared" si="358"/>
        <v/>
      </c>
      <c r="D2873" s="92"/>
      <c r="E2873" s="58" t="str">
        <f t="shared" si="359"/>
        <v/>
      </c>
      <c r="F2873" s="58" t="str">
        <f t="shared" si="360"/>
        <v/>
      </c>
      <c r="G2873" s="58" t="str">
        <f t="shared" si="361"/>
        <v/>
      </c>
      <c r="H2873" s="58" t="str">
        <f t="shared" si="362"/>
        <v/>
      </c>
      <c r="I2873" s="92"/>
      <c r="J2873" s="92"/>
      <c r="K2873" s="92"/>
      <c r="L2873" s="91" t="str">
        <f t="shared" si="363"/>
        <v/>
      </c>
      <c r="M2873" s="91" t="str">
        <f t="shared" si="364"/>
        <v/>
      </c>
    </row>
    <row r="2874" spans="1:13" x14ac:dyDescent="0.25">
      <c r="A2874" s="333" t="str">
        <f t="shared" si="356"/>
        <v/>
      </c>
      <c r="B2874" s="332" t="str">
        <f t="shared" si="357"/>
        <v/>
      </c>
      <c r="C2874" s="333" t="str">
        <f t="shared" si="358"/>
        <v/>
      </c>
      <c r="D2874" s="92"/>
      <c r="E2874" s="58" t="str">
        <f t="shared" si="359"/>
        <v/>
      </c>
      <c r="F2874" s="58" t="str">
        <f t="shared" si="360"/>
        <v/>
      </c>
      <c r="G2874" s="58" t="str">
        <f t="shared" si="361"/>
        <v/>
      </c>
      <c r="H2874" s="58" t="str">
        <f t="shared" si="362"/>
        <v/>
      </c>
      <c r="I2874" s="92"/>
      <c r="J2874" s="92"/>
      <c r="K2874" s="92"/>
      <c r="L2874" s="91" t="str">
        <f t="shared" si="363"/>
        <v/>
      </c>
      <c r="M2874" s="91" t="str">
        <f t="shared" si="364"/>
        <v/>
      </c>
    </row>
    <row r="2875" spans="1:13" x14ac:dyDescent="0.25">
      <c r="A2875" s="333" t="str">
        <f t="shared" si="356"/>
        <v/>
      </c>
      <c r="B2875" s="332" t="str">
        <f t="shared" si="357"/>
        <v/>
      </c>
      <c r="C2875" s="333" t="str">
        <f t="shared" si="358"/>
        <v/>
      </c>
      <c r="D2875" s="92"/>
      <c r="E2875" s="58" t="str">
        <f t="shared" si="359"/>
        <v/>
      </c>
      <c r="F2875" s="58" t="str">
        <f t="shared" si="360"/>
        <v/>
      </c>
      <c r="G2875" s="58" t="str">
        <f t="shared" si="361"/>
        <v/>
      </c>
      <c r="H2875" s="58" t="str">
        <f t="shared" si="362"/>
        <v/>
      </c>
      <c r="I2875" s="92"/>
      <c r="J2875" s="92"/>
      <c r="K2875" s="92"/>
      <c r="L2875" s="91" t="str">
        <f t="shared" si="363"/>
        <v/>
      </c>
      <c r="M2875" s="91" t="str">
        <f t="shared" si="364"/>
        <v/>
      </c>
    </row>
    <row r="2876" spans="1:13" x14ac:dyDescent="0.25">
      <c r="A2876" s="333" t="str">
        <f t="shared" si="356"/>
        <v/>
      </c>
      <c r="B2876" s="332" t="str">
        <f t="shared" si="357"/>
        <v/>
      </c>
      <c r="C2876" s="333" t="str">
        <f t="shared" si="358"/>
        <v/>
      </c>
      <c r="D2876" s="92"/>
      <c r="E2876" s="58" t="str">
        <f t="shared" si="359"/>
        <v/>
      </c>
      <c r="F2876" s="58" t="str">
        <f t="shared" si="360"/>
        <v/>
      </c>
      <c r="G2876" s="58" t="str">
        <f t="shared" si="361"/>
        <v/>
      </c>
      <c r="H2876" s="58" t="str">
        <f t="shared" si="362"/>
        <v/>
      </c>
      <c r="I2876" s="92"/>
      <c r="J2876" s="92"/>
      <c r="K2876" s="92"/>
      <c r="L2876" s="91" t="str">
        <f t="shared" si="363"/>
        <v/>
      </c>
      <c r="M2876" s="91" t="str">
        <f t="shared" si="364"/>
        <v/>
      </c>
    </row>
    <row r="2877" spans="1:13" x14ac:dyDescent="0.25">
      <c r="A2877" s="333" t="str">
        <f t="shared" si="356"/>
        <v/>
      </c>
      <c r="B2877" s="332" t="str">
        <f t="shared" si="357"/>
        <v/>
      </c>
      <c r="C2877" s="333" t="str">
        <f t="shared" si="358"/>
        <v/>
      </c>
      <c r="D2877" s="92"/>
      <c r="E2877" s="58" t="str">
        <f t="shared" si="359"/>
        <v/>
      </c>
      <c r="F2877" s="58" t="str">
        <f t="shared" si="360"/>
        <v/>
      </c>
      <c r="G2877" s="58" t="str">
        <f t="shared" si="361"/>
        <v/>
      </c>
      <c r="H2877" s="58" t="str">
        <f t="shared" si="362"/>
        <v/>
      </c>
      <c r="I2877" s="92"/>
      <c r="J2877" s="92"/>
      <c r="K2877" s="92"/>
      <c r="L2877" s="91" t="str">
        <f t="shared" si="363"/>
        <v/>
      </c>
      <c r="M2877" s="91" t="str">
        <f t="shared" si="364"/>
        <v/>
      </c>
    </row>
    <row r="2878" spans="1:13" x14ac:dyDescent="0.25">
      <c r="A2878" s="333" t="str">
        <f t="shared" si="356"/>
        <v/>
      </c>
      <c r="B2878" s="332" t="str">
        <f t="shared" si="357"/>
        <v/>
      </c>
      <c r="C2878" s="333" t="str">
        <f t="shared" si="358"/>
        <v/>
      </c>
      <c r="D2878" s="92"/>
      <c r="E2878" s="58" t="str">
        <f t="shared" si="359"/>
        <v/>
      </c>
      <c r="F2878" s="58" t="str">
        <f t="shared" si="360"/>
        <v/>
      </c>
      <c r="G2878" s="58" t="str">
        <f t="shared" si="361"/>
        <v/>
      </c>
      <c r="H2878" s="58" t="str">
        <f t="shared" si="362"/>
        <v/>
      </c>
      <c r="I2878" s="92"/>
      <c r="J2878" s="92"/>
      <c r="K2878" s="92"/>
      <c r="L2878" s="91" t="str">
        <f t="shared" si="363"/>
        <v/>
      </c>
      <c r="M2878" s="91" t="str">
        <f t="shared" si="364"/>
        <v/>
      </c>
    </row>
    <row r="2879" spans="1:13" x14ac:dyDescent="0.25">
      <c r="A2879" s="333" t="str">
        <f t="shared" si="356"/>
        <v/>
      </c>
      <c r="B2879" s="332" t="str">
        <f t="shared" si="357"/>
        <v/>
      </c>
      <c r="C2879" s="333" t="str">
        <f t="shared" si="358"/>
        <v/>
      </c>
      <c r="D2879" s="92"/>
      <c r="E2879" s="58" t="str">
        <f t="shared" si="359"/>
        <v/>
      </c>
      <c r="F2879" s="58" t="str">
        <f t="shared" si="360"/>
        <v/>
      </c>
      <c r="G2879" s="58" t="str">
        <f t="shared" si="361"/>
        <v/>
      </c>
      <c r="H2879" s="58" t="str">
        <f t="shared" si="362"/>
        <v/>
      </c>
      <c r="I2879" s="92"/>
      <c r="J2879" s="92"/>
      <c r="K2879" s="92"/>
      <c r="L2879" s="91" t="str">
        <f t="shared" si="363"/>
        <v/>
      </c>
      <c r="M2879" s="91" t="str">
        <f t="shared" si="364"/>
        <v/>
      </c>
    </row>
    <row r="2880" spans="1:13" x14ac:dyDescent="0.25">
      <c r="A2880" s="333" t="str">
        <f t="shared" si="356"/>
        <v/>
      </c>
      <c r="B2880" s="332" t="str">
        <f t="shared" si="357"/>
        <v/>
      </c>
      <c r="C2880" s="333" t="str">
        <f t="shared" si="358"/>
        <v/>
      </c>
      <c r="D2880" s="92"/>
      <c r="E2880" s="58" t="str">
        <f t="shared" si="359"/>
        <v/>
      </c>
      <c r="F2880" s="58" t="str">
        <f t="shared" si="360"/>
        <v/>
      </c>
      <c r="G2880" s="58" t="str">
        <f t="shared" si="361"/>
        <v/>
      </c>
      <c r="H2880" s="58" t="str">
        <f t="shared" si="362"/>
        <v/>
      </c>
      <c r="I2880" s="92"/>
      <c r="J2880" s="92"/>
      <c r="K2880" s="92"/>
      <c r="L2880" s="91" t="str">
        <f t="shared" si="363"/>
        <v/>
      </c>
      <c r="M2880" s="91" t="str">
        <f t="shared" si="364"/>
        <v/>
      </c>
    </row>
    <row r="2881" spans="1:13" x14ac:dyDescent="0.25">
      <c r="A2881" s="333" t="str">
        <f t="shared" si="356"/>
        <v/>
      </c>
      <c r="B2881" s="332" t="str">
        <f t="shared" si="357"/>
        <v/>
      </c>
      <c r="C2881" s="333" t="str">
        <f t="shared" si="358"/>
        <v/>
      </c>
      <c r="D2881" s="92"/>
      <c r="E2881" s="58" t="str">
        <f t="shared" si="359"/>
        <v/>
      </c>
      <c r="F2881" s="58" t="str">
        <f t="shared" si="360"/>
        <v/>
      </c>
      <c r="G2881" s="58" t="str">
        <f t="shared" si="361"/>
        <v/>
      </c>
      <c r="H2881" s="58" t="str">
        <f t="shared" si="362"/>
        <v/>
      </c>
      <c r="I2881" s="92"/>
      <c r="J2881" s="92"/>
      <c r="K2881" s="92"/>
      <c r="L2881" s="91" t="str">
        <f t="shared" si="363"/>
        <v/>
      </c>
      <c r="M2881" s="91" t="str">
        <f t="shared" si="364"/>
        <v/>
      </c>
    </row>
    <row r="2882" spans="1:13" x14ac:dyDescent="0.25">
      <c r="A2882" s="333" t="str">
        <f t="shared" si="356"/>
        <v/>
      </c>
      <c r="B2882" s="332" t="str">
        <f t="shared" si="357"/>
        <v/>
      </c>
      <c r="C2882" s="333" t="str">
        <f t="shared" si="358"/>
        <v/>
      </c>
      <c r="D2882" s="92"/>
      <c r="E2882" s="58" t="str">
        <f t="shared" si="359"/>
        <v/>
      </c>
      <c r="F2882" s="58" t="str">
        <f t="shared" si="360"/>
        <v/>
      </c>
      <c r="G2882" s="58" t="str">
        <f t="shared" si="361"/>
        <v/>
      </c>
      <c r="H2882" s="58" t="str">
        <f t="shared" si="362"/>
        <v/>
      </c>
      <c r="I2882" s="92"/>
      <c r="J2882" s="92"/>
      <c r="K2882" s="92"/>
      <c r="L2882" s="91" t="str">
        <f t="shared" si="363"/>
        <v/>
      </c>
      <c r="M2882" s="91" t="str">
        <f t="shared" si="364"/>
        <v/>
      </c>
    </row>
    <row r="2883" spans="1:13" x14ac:dyDescent="0.25">
      <c r="A2883" s="333" t="str">
        <f t="shared" si="356"/>
        <v/>
      </c>
      <c r="B2883" s="332" t="str">
        <f t="shared" si="357"/>
        <v/>
      </c>
      <c r="C2883" s="333" t="str">
        <f t="shared" si="358"/>
        <v/>
      </c>
      <c r="D2883" s="92"/>
      <c r="E2883" s="58" t="str">
        <f t="shared" si="359"/>
        <v/>
      </c>
      <c r="F2883" s="58" t="str">
        <f t="shared" si="360"/>
        <v/>
      </c>
      <c r="G2883" s="58" t="str">
        <f t="shared" si="361"/>
        <v/>
      </c>
      <c r="H2883" s="58" t="str">
        <f t="shared" si="362"/>
        <v/>
      </c>
      <c r="I2883" s="92"/>
      <c r="J2883" s="92"/>
      <c r="K2883" s="92"/>
      <c r="L2883" s="91" t="str">
        <f t="shared" si="363"/>
        <v/>
      </c>
      <c r="M2883" s="91" t="str">
        <f t="shared" si="364"/>
        <v/>
      </c>
    </row>
    <row r="2884" spans="1:13" x14ac:dyDescent="0.25">
      <c r="A2884" s="333" t="str">
        <f t="shared" si="356"/>
        <v/>
      </c>
      <c r="B2884" s="332" t="str">
        <f t="shared" si="357"/>
        <v/>
      </c>
      <c r="C2884" s="333" t="str">
        <f t="shared" si="358"/>
        <v/>
      </c>
      <c r="D2884" s="92"/>
      <c r="E2884" s="58" t="str">
        <f t="shared" si="359"/>
        <v/>
      </c>
      <c r="F2884" s="58" t="str">
        <f t="shared" si="360"/>
        <v/>
      </c>
      <c r="G2884" s="58" t="str">
        <f t="shared" si="361"/>
        <v/>
      </c>
      <c r="H2884" s="58" t="str">
        <f t="shared" si="362"/>
        <v/>
      </c>
      <c r="I2884" s="92"/>
      <c r="J2884" s="92"/>
      <c r="K2884" s="92"/>
      <c r="L2884" s="91" t="str">
        <f t="shared" si="363"/>
        <v/>
      </c>
      <c r="M2884" s="91" t="str">
        <f t="shared" si="364"/>
        <v/>
      </c>
    </row>
    <row r="2885" spans="1:13" x14ac:dyDescent="0.25">
      <c r="A2885" s="333" t="str">
        <f t="shared" ref="A2885:A2948" si="365">IF(D2885="","",A2884)</f>
        <v/>
      </c>
      <c r="B2885" s="332" t="str">
        <f t="shared" ref="B2885:B2948" si="366">IF(D2885="","",B2884)</f>
        <v/>
      </c>
      <c r="C2885" s="333" t="str">
        <f t="shared" ref="C2885:C2948" si="367">IF(D2885="","",C2884)</f>
        <v/>
      </c>
      <c r="D2885" s="92"/>
      <c r="E2885" s="58" t="str">
        <f t="shared" ref="E2885:E2948" si="368">IF(D2885="","",VLOOKUP(D2885,Master,3,FALSE))</f>
        <v/>
      </c>
      <c r="F2885" s="58" t="str">
        <f t="shared" ref="F2885:F2948" si="369">IF(D2885="","",VLOOKUP(D2885,Master,4,FALSE))</f>
        <v/>
      </c>
      <c r="G2885" s="58" t="str">
        <f t="shared" ref="G2885:G2948" si="370">IF(D2885="","",VLOOKUP(D2885,Master,5,FALSE))</f>
        <v/>
      </c>
      <c r="H2885" s="58" t="str">
        <f t="shared" ref="H2885:H2948" si="371">IF(D2885="","",VLOOKUP(D2885,Master,2,FALSE))</f>
        <v/>
      </c>
      <c r="I2885" s="92"/>
      <c r="J2885" s="92"/>
      <c r="K2885" s="92"/>
      <c r="L2885" s="91" t="str">
        <f t="shared" ref="L2885:L2948" si="372">IF(K2885="","",IF(I2885="",ROUND(HLOOKUP(J2885,kgList,K2885,FALSE),1),ROUND(HLOOKUP(I2885,kgList,K2885,FALSE),1)))</f>
        <v/>
      </c>
      <c r="M2885" s="91" t="str">
        <f t="shared" ref="M2885:M2948" si="373">IF(L2885="","",IF(COUNTA(I2885:J2885)&gt;1,"Edible or Inedible",IF(COUNTA(I2885)=1,L2885*1,IF(COUNTA(J2885)=1,L2885*1,"ERROR"))))</f>
        <v/>
      </c>
    </row>
    <row r="2886" spans="1:13" x14ac:dyDescent="0.25">
      <c r="A2886" s="333" t="str">
        <f t="shared" si="365"/>
        <v/>
      </c>
      <c r="B2886" s="332" t="str">
        <f t="shared" si="366"/>
        <v/>
      </c>
      <c r="C2886" s="333" t="str">
        <f t="shared" si="367"/>
        <v/>
      </c>
      <c r="D2886" s="92"/>
      <c r="E2886" s="58" t="str">
        <f t="shared" si="368"/>
        <v/>
      </c>
      <c r="F2886" s="58" t="str">
        <f t="shared" si="369"/>
        <v/>
      </c>
      <c r="G2886" s="58" t="str">
        <f t="shared" si="370"/>
        <v/>
      </c>
      <c r="H2886" s="58" t="str">
        <f t="shared" si="371"/>
        <v/>
      </c>
      <c r="I2886" s="92"/>
      <c r="J2886" s="92"/>
      <c r="K2886" s="92"/>
      <c r="L2886" s="91" t="str">
        <f t="shared" si="372"/>
        <v/>
      </c>
      <c r="M2886" s="91" t="str">
        <f t="shared" si="373"/>
        <v/>
      </c>
    </row>
    <row r="2887" spans="1:13" x14ac:dyDescent="0.25">
      <c r="A2887" s="333" t="str">
        <f t="shared" si="365"/>
        <v/>
      </c>
      <c r="B2887" s="332" t="str">
        <f t="shared" si="366"/>
        <v/>
      </c>
      <c r="C2887" s="333" t="str">
        <f t="shared" si="367"/>
        <v/>
      </c>
      <c r="D2887" s="92"/>
      <c r="E2887" s="58" t="str">
        <f t="shared" si="368"/>
        <v/>
      </c>
      <c r="F2887" s="58" t="str">
        <f t="shared" si="369"/>
        <v/>
      </c>
      <c r="G2887" s="58" t="str">
        <f t="shared" si="370"/>
        <v/>
      </c>
      <c r="H2887" s="58" t="str">
        <f t="shared" si="371"/>
        <v/>
      </c>
      <c r="I2887" s="92"/>
      <c r="J2887" s="92"/>
      <c r="K2887" s="92"/>
      <c r="L2887" s="91" t="str">
        <f t="shared" si="372"/>
        <v/>
      </c>
      <c r="M2887" s="91" t="str">
        <f t="shared" si="373"/>
        <v/>
      </c>
    </row>
    <row r="2888" spans="1:13" x14ac:dyDescent="0.25">
      <c r="A2888" s="333" t="str">
        <f t="shared" si="365"/>
        <v/>
      </c>
      <c r="B2888" s="332" t="str">
        <f t="shared" si="366"/>
        <v/>
      </c>
      <c r="C2888" s="333" t="str">
        <f t="shared" si="367"/>
        <v/>
      </c>
      <c r="D2888" s="92"/>
      <c r="E2888" s="58" t="str">
        <f t="shared" si="368"/>
        <v/>
      </c>
      <c r="F2888" s="58" t="str">
        <f t="shared" si="369"/>
        <v/>
      </c>
      <c r="G2888" s="58" t="str">
        <f t="shared" si="370"/>
        <v/>
      </c>
      <c r="H2888" s="58" t="str">
        <f t="shared" si="371"/>
        <v/>
      </c>
      <c r="I2888" s="92"/>
      <c r="J2888" s="92"/>
      <c r="K2888" s="92"/>
      <c r="L2888" s="91" t="str">
        <f t="shared" si="372"/>
        <v/>
      </c>
      <c r="M2888" s="91" t="str">
        <f t="shared" si="373"/>
        <v/>
      </c>
    </row>
    <row r="2889" spans="1:13" x14ac:dyDescent="0.25">
      <c r="A2889" s="333" t="str">
        <f t="shared" si="365"/>
        <v/>
      </c>
      <c r="B2889" s="332" t="str">
        <f t="shared" si="366"/>
        <v/>
      </c>
      <c r="C2889" s="333" t="str">
        <f t="shared" si="367"/>
        <v/>
      </c>
      <c r="D2889" s="92"/>
      <c r="E2889" s="58" t="str">
        <f t="shared" si="368"/>
        <v/>
      </c>
      <c r="F2889" s="58" t="str">
        <f t="shared" si="369"/>
        <v/>
      </c>
      <c r="G2889" s="58" t="str">
        <f t="shared" si="370"/>
        <v/>
      </c>
      <c r="H2889" s="58" t="str">
        <f t="shared" si="371"/>
        <v/>
      </c>
      <c r="I2889" s="92"/>
      <c r="J2889" s="92"/>
      <c r="K2889" s="92"/>
      <c r="L2889" s="91" t="str">
        <f t="shared" si="372"/>
        <v/>
      </c>
      <c r="M2889" s="91" t="str">
        <f t="shared" si="373"/>
        <v/>
      </c>
    </row>
    <row r="2890" spans="1:13" x14ac:dyDescent="0.25">
      <c r="A2890" s="333" t="str">
        <f t="shared" si="365"/>
        <v/>
      </c>
      <c r="B2890" s="332" t="str">
        <f t="shared" si="366"/>
        <v/>
      </c>
      <c r="C2890" s="333" t="str">
        <f t="shared" si="367"/>
        <v/>
      </c>
      <c r="D2890" s="92"/>
      <c r="E2890" s="58" t="str">
        <f t="shared" si="368"/>
        <v/>
      </c>
      <c r="F2890" s="58" t="str">
        <f t="shared" si="369"/>
        <v/>
      </c>
      <c r="G2890" s="58" t="str">
        <f t="shared" si="370"/>
        <v/>
      </c>
      <c r="H2890" s="58" t="str">
        <f t="shared" si="371"/>
        <v/>
      </c>
      <c r="I2890" s="92"/>
      <c r="J2890" s="92"/>
      <c r="K2890" s="92"/>
      <c r="L2890" s="91" t="str">
        <f t="shared" si="372"/>
        <v/>
      </c>
      <c r="M2890" s="91" t="str">
        <f t="shared" si="373"/>
        <v/>
      </c>
    </row>
    <row r="2891" spans="1:13" x14ac:dyDescent="0.25">
      <c r="A2891" s="333" t="str">
        <f t="shared" si="365"/>
        <v/>
      </c>
      <c r="B2891" s="332" t="str">
        <f t="shared" si="366"/>
        <v/>
      </c>
      <c r="C2891" s="333" t="str">
        <f t="shared" si="367"/>
        <v/>
      </c>
      <c r="D2891" s="92"/>
      <c r="E2891" s="58" t="str">
        <f t="shared" si="368"/>
        <v/>
      </c>
      <c r="F2891" s="58" t="str">
        <f t="shared" si="369"/>
        <v/>
      </c>
      <c r="G2891" s="58" t="str">
        <f t="shared" si="370"/>
        <v/>
      </c>
      <c r="H2891" s="58" t="str">
        <f t="shared" si="371"/>
        <v/>
      </c>
      <c r="I2891" s="92"/>
      <c r="J2891" s="92"/>
      <c r="K2891" s="92"/>
      <c r="L2891" s="91" t="str">
        <f t="shared" si="372"/>
        <v/>
      </c>
      <c r="M2891" s="91" t="str">
        <f t="shared" si="373"/>
        <v/>
      </c>
    </row>
    <row r="2892" spans="1:13" x14ac:dyDescent="0.25">
      <c r="A2892" s="333" t="str">
        <f t="shared" si="365"/>
        <v/>
      </c>
      <c r="B2892" s="332" t="str">
        <f t="shared" si="366"/>
        <v/>
      </c>
      <c r="C2892" s="333" t="str">
        <f t="shared" si="367"/>
        <v/>
      </c>
      <c r="D2892" s="92"/>
      <c r="E2892" s="58" t="str">
        <f t="shared" si="368"/>
        <v/>
      </c>
      <c r="F2892" s="58" t="str">
        <f t="shared" si="369"/>
        <v/>
      </c>
      <c r="G2892" s="58" t="str">
        <f t="shared" si="370"/>
        <v/>
      </c>
      <c r="H2892" s="58" t="str">
        <f t="shared" si="371"/>
        <v/>
      </c>
      <c r="I2892" s="92"/>
      <c r="J2892" s="92"/>
      <c r="K2892" s="92"/>
      <c r="L2892" s="91" t="str">
        <f t="shared" si="372"/>
        <v/>
      </c>
      <c r="M2892" s="91" t="str">
        <f t="shared" si="373"/>
        <v/>
      </c>
    </row>
    <row r="2893" spans="1:13" x14ac:dyDescent="0.25">
      <c r="A2893" s="333" t="str">
        <f t="shared" si="365"/>
        <v/>
      </c>
      <c r="B2893" s="332" t="str">
        <f t="shared" si="366"/>
        <v/>
      </c>
      <c r="C2893" s="333" t="str">
        <f t="shared" si="367"/>
        <v/>
      </c>
      <c r="D2893" s="92"/>
      <c r="E2893" s="58" t="str">
        <f t="shared" si="368"/>
        <v/>
      </c>
      <c r="F2893" s="58" t="str">
        <f t="shared" si="369"/>
        <v/>
      </c>
      <c r="G2893" s="58" t="str">
        <f t="shared" si="370"/>
        <v/>
      </c>
      <c r="H2893" s="58" t="str">
        <f t="shared" si="371"/>
        <v/>
      </c>
      <c r="I2893" s="92"/>
      <c r="J2893" s="92"/>
      <c r="K2893" s="92"/>
      <c r="L2893" s="91" t="str">
        <f t="shared" si="372"/>
        <v/>
      </c>
      <c r="M2893" s="91" t="str">
        <f t="shared" si="373"/>
        <v/>
      </c>
    </row>
    <row r="2894" spans="1:13" x14ac:dyDescent="0.25">
      <c r="A2894" s="333" t="str">
        <f t="shared" si="365"/>
        <v/>
      </c>
      <c r="B2894" s="332" t="str">
        <f t="shared" si="366"/>
        <v/>
      </c>
      <c r="C2894" s="333" t="str">
        <f t="shared" si="367"/>
        <v/>
      </c>
      <c r="D2894" s="92"/>
      <c r="E2894" s="58" t="str">
        <f t="shared" si="368"/>
        <v/>
      </c>
      <c r="F2894" s="58" t="str">
        <f t="shared" si="369"/>
        <v/>
      </c>
      <c r="G2894" s="58" t="str">
        <f t="shared" si="370"/>
        <v/>
      </c>
      <c r="H2894" s="58" t="str">
        <f t="shared" si="371"/>
        <v/>
      </c>
      <c r="I2894" s="92"/>
      <c r="J2894" s="92"/>
      <c r="K2894" s="92"/>
      <c r="L2894" s="91" t="str">
        <f t="shared" si="372"/>
        <v/>
      </c>
      <c r="M2894" s="91" t="str">
        <f t="shared" si="373"/>
        <v/>
      </c>
    </row>
    <row r="2895" spans="1:13" x14ac:dyDescent="0.25">
      <c r="A2895" s="333" t="str">
        <f t="shared" si="365"/>
        <v/>
      </c>
      <c r="B2895" s="332" t="str">
        <f t="shared" si="366"/>
        <v/>
      </c>
      <c r="C2895" s="333" t="str">
        <f t="shared" si="367"/>
        <v/>
      </c>
      <c r="D2895" s="92"/>
      <c r="E2895" s="58" t="str">
        <f t="shared" si="368"/>
        <v/>
      </c>
      <c r="F2895" s="58" t="str">
        <f t="shared" si="369"/>
        <v/>
      </c>
      <c r="G2895" s="58" t="str">
        <f t="shared" si="370"/>
        <v/>
      </c>
      <c r="H2895" s="58" t="str">
        <f t="shared" si="371"/>
        <v/>
      </c>
      <c r="I2895" s="92"/>
      <c r="J2895" s="92"/>
      <c r="K2895" s="92"/>
      <c r="L2895" s="91" t="str">
        <f t="shared" si="372"/>
        <v/>
      </c>
      <c r="M2895" s="91" t="str">
        <f t="shared" si="373"/>
        <v/>
      </c>
    </row>
    <row r="2896" spans="1:13" x14ac:dyDescent="0.25">
      <c r="A2896" s="333" t="str">
        <f t="shared" si="365"/>
        <v/>
      </c>
      <c r="B2896" s="332" t="str">
        <f t="shared" si="366"/>
        <v/>
      </c>
      <c r="C2896" s="333" t="str">
        <f t="shared" si="367"/>
        <v/>
      </c>
      <c r="D2896" s="92"/>
      <c r="E2896" s="58" t="str">
        <f t="shared" si="368"/>
        <v/>
      </c>
      <c r="F2896" s="58" t="str">
        <f t="shared" si="369"/>
        <v/>
      </c>
      <c r="G2896" s="58" t="str">
        <f t="shared" si="370"/>
        <v/>
      </c>
      <c r="H2896" s="58" t="str">
        <f t="shared" si="371"/>
        <v/>
      </c>
      <c r="I2896" s="92"/>
      <c r="J2896" s="92"/>
      <c r="K2896" s="92"/>
      <c r="L2896" s="91" t="str">
        <f t="shared" si="372"/>
        <v/>
      </c>
      <c r="M2896" s="91" t="str">
        <f t="shared" si="373"/>
        <v/>
      </c>
    </row>
    <row r="2897" spans="1:13" x14ac:dyDescent="0.25">
      <c r="A2897" s="333" t="str">
        <f t="shared" si="365"/>
        <v/>
      </c>
      <c r="B2897" s="332" t="str">
        <f t="shared" si="366"/>
        <v/>
      </c>
      <c r="C2897" s="333" t="str">
        <f t="shared" si="367"/>
        <v/>
      </c>
      <c r="D2897" s="92"/>
      <c r="E2897" s="58" t="str">
        <f t="shared" si="368"/>
        <v/>
      </c>
      <c r="F2897" s="58" t="str">
        <f t="shared" si="369"/>
        <v/>
      </c>
      <c r="G2897" s="58" t="str">
        <f t="shared" si="370"/>
        <v/>
      </c>
      <c r="H2897" s="58" t="str">
        <f t="shared" si="371"/>
        <v/>
      </c>
      <c r="I2897" s="92"/>
      <c r="J2897" s="92"/>
      <c r="K2897" s="92"/>
      <c r="L2897" s="91" t="str">
        <f t="shared" si="372"/>
        <v/>
      </c>
      <c r="M2897" s="91" t="str">
        <f t="shared" si="373"/>
        <v/>
      </c>
    </row>
    <row r="2898" spans="1:13" x14ac:dyDescent="0.25">
      <c r="A2898" s="333" t="str">
        <f t="shared" si="365"/>
        <v/>
      </c>
      <c r="B2898" s="332" t="str">
        <f t="shared" si="366"/>
        <v/>
      </c>
      <c r="C2898" s="333" t="str">
        <f t="shared" si="367"/>
        <v/>
      </c>
      <c r="D2898" s="92"/>
      <c r="E2898" s="58" t="str">
        <f t="shared" si="368"/>
        <v/>
      </c>
      <c r="F2898" s="58" t="str">
        <f t="shared" si="369"/>
        <v/>
      </c>
      <c r="G2898" s="58" t="str">
        <f t="shared" si="370"/>
        <v/>
      </c>
      <c r="H2898" s="58" t="str">
        <f t="shared" si="371"/>
        <v/>
      </c>
      <c r="I2898" s="92"/>
      <c r="J2898" s="92"/>
      <c r="K2898" s="92"/>
      <c r="L2898" s="91" t="str">
        <f t="shared" si="372"/>
        <v/>
      </c>
      <c r="M2898" s="91" t="str">
        <f t="shared" si="373"/>
        <v/>
      </c>
    </row>
    <row r="2899" spans="1:13" x14ac:dyDescent="0.25">
      <c r="A2899" s="333" t="str">
        <f t="shared" si="365"/>
        <v/>
      </c>
      <c r="B2899" s="332" t="str">
        <f t="shared" si="366"/>
        <v/>
      </c>
      <c r="C2899" s="333" t="str">
        <f t="shared" si="367"/>
        <v/>
      </c>
      <c r="D2899" s="92"/>
      <c r="E2899" s="58" t="str">
        <f t="shared" si="368"/>
        <v/>
      </c>
      <c r="F2899" s="58" t="str">
        <f t="shared" si="369"/>
        <v/>
      </c>
      <c r="G2899" s="58" t="str">
        <f t="shared" si="370"/>
        <v/>
      </c>
      <c r="H2899" s="58" t="str">
        <f t="shared" si="371"/>
        <v/>
      </c>
      <c r="I2899" s="92"/>
      <c r="J2899" s="92"/>
      <c r="K2899" s="92"/>
      <c r="L2899" s="91" t="str">
        <f t="shared" si="372"/>
        <v/>
      </c>
      <c r="M2899" s="91" t="str">
        <f t="shared" si="373"/>
        <v/>
      </c>
    </row>
    <row r="2900" spans="1:13" x14ac:dyDescent="0.25">
      <c r="A2900" s="333" t="str">
        <f t="shared" si="365"/>
        <v/>
      </c>
      <c r="B2900" s="332" t="str">
        <f t="shared" si="366"/>
        <v/>
      </c>
      <c r="C2900" s="333" t="str">
        <f t="shared" si="367"/>
        <v/>
      </c>
      <c r="D2900" s="92"/>
      <c r="E2900" s="58" t="str">
        <f t="shared" si="368"/>
        <v/>
      </c>
      <c r="F2900" s="58" t="str">
        <f t="shared" si="369"/>
        <v/>
      </c>
      <c r="G2900" s="58" t="str">
        <f t="shared" si="370"/>
        <v/>
      </c>
      <c r="H2900" s="58" t="str">
        <f t="shared" si="371"/>
        <v/>
      </c>
      <c r="I2900" s="92"/>
      <c r="J2900" s="92"/>
      <c r="K2900" s="92"/>
      <c r="L2900" s="91" t="str">
        <f t="shared" si="372"/>
        <v/>
      </c>
      <c r="M2900" s="91" t="str">
        <f t="shared" si="373"/>
        <v/>
      </c>
    </row>
    <row r="2901" spans="1:13" x14ac:dyDescent="0.25">
      <c r="A2901" s="333" t="str">
        <f t="shared" si="365"/>
        <v/>
      </c>
      <c r="B2901" s="332" t="str">
        <f t="shared" si="366"/>
        <v/>
      </c>
      <c r="C2901" s="333" t="str">
        <f t="shared" si="367"/>
        <v/>
      </c>
      <c r="D2901" s="92"/>
      <c r="E2901" s="58" t="str">
        <f t="shared" si="368"/>
        <v/>
      </c>
      <c r="F2901" s="58" t="str">
        <f t="shared" si="369"/>
        <v/>
      </c>
      <c r="G2901" s="58" t="str">
        <f t="shared" si="370"/>
        <v/>
      </c>
      <c r="H2901" s="58" t="str">
        <f t="shared" si="371"/>
        <v/>
      </c>
      <c r="I2901" s="92"/>
      <c r="J2901" s="92"/>
      <c r="K2901" s="92"/>
      <c r="L2901" s="91" t="str">
        <f t="shared" si="372"/>
        <v/>
      </c>
      <c r="M2901" s="91" t="str">
        <f t="shared" si="373"/>
        <v/>
      </c>
    </row>
    <row r="2902" spans="1:13" x14ac:dyDescent="0.25">
      <c r="A2902" s="333" t="str">
        <f t="shared" si="365"/>
        <v/>
      </c>
      <c r="B2902" s="332" t="str">
        <f t="shared" si="366"/>
        <v/>
      </c>
      <c r="C2902" s="333" t="str">
        <f t="shared" si="367"/>
        <v/>
      </c>
      <c r="D2902" s="92"/>
      <c r="E2902" s="58" t="str">
        <f t="shared" si="368"/>
        <v/>
      </c>
      <c r="F2902" s="58" t="str">
        <f t="shared" si="369"/>
        <v/>
      </c>
      <c r="G2902" s="58" t="str">
        <f t="shared" si="370"/>
        <v/>
      </c>
      <c r="H2902" s="58" t="str">
        <f t="shared" si="371"/>
        <v/>
      </c>
      <c r="I2902" s="92"/>
      <c r="J2902" s="92"/>
      <c r="K2902" s="92"/>
      <c r="L2902" s="91" t="str">
        <f t="shared" si="372"/>
        <v/>
      </c>
      <c r="M2902" s="91" t="str">
        <f t="shared" si="373"/>
        <v/>
      </c>
    </row>
    <row r="2903" spans="1:13" x14ac:dyDescent="0.25">
      <c r="A2903" s="333" t="str">
        <f t="shared" si="365"/>
        <v/>
      </c>
      <c r="B2903" s="332" t="str">
        <f t="shared" si="366"/>
        <v/>
      </c>
      <c r="C2903" s="333" t="str">
        <f t="shared" si="367"/>
        <v/>
      </c>
      <c r="D2903" s="92"/>
      <c r="E2903" s="58" t="str">
        <f t="shared" si="368"/>
        <v/>
      </c>
      <c r="F2903" s="58" t="str">
        <f t="shared" si="369"/>
        <v/>
      </c>
      <c r="G2903" s="58" t="str">
        <f t="shared" si="370"/>
        <v/>
      </c>
      <c r="H2903" s="58" t="str">
        <f t="shared" si="371"/>
        <v/>
      </c>
      <c r="I2903" s="92"/>
      <c r="J2903" s="92"/>
      <c r="K2903" s="92"/>
      <c r="L2903" s="91" t="str">
        <f t="shared" si="372"/>
        <v/>
      </c>
      <c r="M2903" s="91" t="str">
        <f t="shared" si="373"/>
        <v/>
      </c>
    </row>
    <row r="2904" spans="1:13" x14ac:dyDescent="0.25">
      <c r="A2904" s="333" t="str">
        <f t="shared" si="365"/>
        <v/>
      </c>
      <c r="B2904" s="332" t="str">
        <f t="shared" si="366"/>
        <v/>
      </c>
      <c r="C2904" s="333" t="str">
        <f t="shared" si="367"/>
        <v/>
      </c>
      <c r="D2904" s="92"/>
      <c r="E2904" s="58" t="str">
        <f t="shared" si="368"/>
        <v/>
      </c>
      <c r="F2904" s="58" t="str">
        <f t="shared" si="369"/>
        <v/>
      </c>
      <c r="G2904" s="58" t="str">
        <f t="shared" si="370"/>
        <v/>
      </c>
      <c r="H2904" s="58" t="str">
        <f t="shared" si="371"/>
        <v/>
      </c>
      <c r="I2904" s="92"/>
      <c r="J2904" s="92"/>
      <c r="K2904" s="92"/>
      <c r="L2904" s="91" t="str">
        <f t="shared" si="372"/>
        <v/>
      </c>
      <c r="M2904" s="91" t="str">
        <f t="shared" si="373"/>
        <v/>
      </c>
    </row>
    <row r="2905" spans="1:13" x14ac:dyDescent="0.25">
      <c r="A2905" s="333" t="str">
        <f t="shared" si="365"/>
        <v/>
      </c>
      <c r="B2905" s="332" t="str">
        <f t="shared" si="366"/>
        <v/>
      </c>
      <c r="C2905" s="333" t="str">
        <f t="shared" si="367"/>
        <v/>
      </c>
      <c r="D2905" s="92"/>
      <c r="E2905" s="58" t="str">
        <f t="shared" si="368"/>
        <v/>
      </c>
      <c r="F2905" s="58" t="str">
        <f t="shared" si="369"/>
        <v/>
      </c>
      <c r="G2905" s="58" t="str">
        <f t="shared" si="370"/>
        <v/>
      </c>
      <c r="H2905" s="58" t="str">
        <f t="shared" si="371"/>
        <v/>
      </c>
      <c r="I2905" s="92"/>
      <c r="J2905" s="92"/>
      <c r="K2905" s="92"/>
      <c r="L2905" s="91" t="str">
        <f t="shared" si="372"/>
        <v/>
      </c>
      <c r="M2905" s="91" t="str">
        <f t="shared" si="373"/>
        <v/>
      </c>
    </row>
    <row r="2906" spans="1:13" x14ac:dyDescent="0.25">
      <c r="A2906" s="333" t="str">
        <f t="shared" si="365"/>
        <v/>
      </c>
      <c r="B2906" s="332" t="str">
        <f t="shared" si="366"/>
        <v/>
      </c>
      <c r="C2906" s="333" t="str">
        <f t="shared" si="367"/>
        <v/>
      </c>
      <c r="D2906" s="92"/>
      <c r="E2906" s="58" t="str">
        <f t="shared" si="368"/>
        <v/>
      </c>
      <c r="F2906" s="58" t="str">
        <f t="shared" si="369"/>
        <v/>
      </c>
      <c r="G2906" s="58" t="str">
        <f t="shared" si="370"/>
        <v/>
      </c>
      <c r="H2906" s="58" t="str">
        <f t="shared" si="371"/>
        <v/>
      </c>
      <c r="I2906" s="92"/>
      <c r="J2906" s="92"/>
      <c r="K2906" s="92"/>
      <c r="L2906" s="91" t="str">
        <f t="shared" si="372"/>
        <v/>
      </c>
      <c r="M2906" s="91" t="str">
        <f t="shared" si="373"/>
        <v/>
      </c>
    </row>
    <row r="2907" spans="1:13" x14ac:dyDescent="0.25">
      <c r="A2907" s="333" t="str">
        <f t="shared" si="365"/>
        <v/>
      </c>
      <c r="B2907" s="332" t="str">
        <f t="shared" si="366"/>
        <v/>
      </c>
      <c r="C2907" s="333" t="str">
        <f t="shared" si="367"/>
        <v/>
      </c>
      <c r="D2907" s="92"/>
      <c r="E2907" s="58" t="str">
        <f t="shared" si="368"/>
        <v/>
      </c>
      <c r="F2907" s="58" t="str">
        <f t="shared" si="369"/>
        <v/>
      </c>
      <c r="G2907" s="58" t="str">
        <f t="shared" si="370"/>
        <v/>
      </c>
      <c r="H2907" s="58" t="str">
        <f t="shared" si="371"/>
        <v/>
      </c>
      <c r="I2907" s="92"/>
      <c r="J2907" s="92"/>
      <c r="K2907" s="92"/>
      <c r="L2907" s="91" t="str">
        <f t="shared" si="372"/>
        <v/>
      </c>
      <c r="M2907" s="91" t="str">
        <f t="shared" si="373"/>
        <v/>
      </c>
    </row>
    <row r="2908" spans="1:13" x14ac:dyDescent="0.25">
      <c r="A2908" s="333" t="str">
        <f t="shared" si="365"/>
        <v/>
      </c>
      <c r="B2908" s="332" t="str">
        <f t="shared" si="366"/>
        <v/>
      </c>
      <c r="C2908" s="333" t="str">
        <f t="shared" si="367"/>
        <v/>
      </c>
      <c r="D2908" s="92"/>
      <c r="E2908" s="58" t="str">
        <f t="shared" si="368"/>
        <v/>
      </c>
      <c r="F2908" s="58" t="str">
        <f t="shared" si="369"/>
        <v/>
      </c>
      <c r="G2908" s="58" t="str">
        <f t="shared" si="370"/>
        <v/>
      </c>
      <c r="H2908" s="58" t="str">
        <f t="shared" si="371"/>
        <v/>
      </c>
      <c r="I2908" s="92"/>
      <c r="J2908" s="92"/>
      <c r="K2908" s="92"/>
      <c r="L2908" s="91" t="str">
        <f t="shared" si="372"/>
        <v/>
      </c>
      <c r="M2908" s="91" t="str">
        <f t="shared" si="373"/>
        <v/>
      </c>
    </row>
    <row r="2909" spans="1:13" x14ac:dyDescent="0.25">
      <c r="A2909" s="333" t="str">
        <f t="shared" si="365"/>
        <v/>
      </c>
      <c r="B2909" s="332" t="str">
        <f t="shared" si="366"/>
        <v/>
      </c>
      <c r="C2909" s="333" t="str">
        <f t="shared" si="367"/>
        <v/>
      </c>
      <c r="D2909" s="92"/>
      <c r="E2909" s="58" t="str">
        <f t="shared" si="368"/>
        <v/>
      </c>
      <c r="F2909" s="58" t="str">
        <f t="shared" si="369"/>
        <v/>
      </c>
      <c r="G2909" s="58" t="str">
        <f t="shared" si="370"/>
        <v/>
      </c>
      <c r="H2909" s="58" t="str">
        <f t="shared" si="371"/>
        <v/>
      </c>
      <c r="I2909" s="92"/>
      <c r="J2909" s="92"/>
      <c r="K2909" s="92"/>
      <c r="L2909" s="91" t="str">
        <f t="shared" si="372"/>
        <v/>
      </c>
      <c r="M2909" s="91" t="str">
        <f t="shared" si="373"/>
        <v/>
      </c>
    </row>
    <row r="2910" spans="1:13" x14ac:dyDescent="0.25">
      <c r="A2910" s="333" t="str">
        <f t="shared" si="365"/>
        <v/>
      </c>
      <c r="B2910" s="332" t="str">
        <f t="shared" si="366"/>
        <v/>
      </c>
      <c r="C2910" s="333" t="str">
        <f t="shared" si="367"/>
        <v/>
      </c>
      <c r="D2910" s="92"/>
      <c r="E2910" s="58" t="str">
        <f t="shared" si="368"/>
        <v/>
      </c>
      <c r="F2910" s="58" t="str">
        <f t="shared" si="369"/>
        <v/>
      </c>
      <c r="G2910" s="58" t="str">
        <f t="shared" si="370"/>
        <v/>
      </c>
      <c r="H2910" s="58" t="str">
        <f t="shared" si="371"/>
        <v/>
      </c>
      <c r="I2910" s="92"/>
      <c r="J2910" s="92"/>
      <c r="K2910" s="92"/>
      <c r="L2910" s="91" t="str">
        <f t="shared" si="372"/>
        <v/>
      </c>
      <c r="M2910" s="91" t="str">
        <f t="shared" si="373"/>
        <v/>
      </c>
    </row>
    <row r="2911" spans="1:13" x14ac:dyDescent="0.25">
      <c r="A2911" s="333" t="str">
        <f t="shared" si="365"/>
        <v/>
      </c>
      <c r="B2911" s="332" t="str">
        <f t="shared" si="366"/>
        <v/>
      </c>
      <c r="C2911" s="333" t="str">
        <f t="shared" si="367"/>
        <v/>
      </c>
      <c r="D2911" s="92"/>
      <c r="E2911" s="58" t="str">
        <f t="shared" si="368"/>
        <v/>
      </c>
      <c r="F2911" s="58" t="str">
        <f t="shared" si="369"/>
        <v/>
      </c>
      <c r="G2911" s="58" t="str">
        <f t="shared" si="370"/>
        <v/>
      </c>
      <c r="H2911" s="58" t="str">
        <f t="shared" si="371"/>
        <v/>
      </c>
      <c r="I2911" s="92"/>
      <c r="J2911" s="92"/>
      <c r="K2911" s="92"/>
      <c r="L2911" s="91" t="str">
        <f t="shared" si="372"/>
        <v/>
      </c>
      <c r="M2911" s="91" t="str">
        <f t="shared" si="373"/>
        <v/>
      </c>
    </row>
    <row r="2912" spans="1:13" x14ac:dyDescent="0.25">
      <c r="A2912" s="333" t="str">
        <f t="shared" si="365"/>
        <v/>
      </c>
      <c r="B2912" s="332" t="str">
        <f t="shared" si="366"/>
        <v/>
      </c>
      <c r="C2912" s="333" t="str">
        <f t="shared" si="367"/>
        <v/>
      </c>
      <c r="D2912" s="92"/>
      <c r="E2912" s="58" t="str">
        <f t="shared" si="368"/>
        <v/>
      </c>
      <c r="F2912" s="58" t="str">
        <f t="shared" si="369"/>
        <v/>
      </c>
      <c r="G2912" s="58" t="str">
        <f t="shared" si="370"/>
        <v/>
      </c>
      <c r="H2912" s="58" t="str">
        <f t="shared" si="371"/>
        <v/>
      </c>
      <c r="I2912" s="92"/>
      <c r="J2912" s="92"/>
      <c r="K2912" s="92"/>
      <c r="L2912" s="91" t="str">
        <f t="shared" si="372"/>
        <v/>
      </c>
      <c r="M2912" s="91" t="str">
        <f t="shared" si="373"/>
        <v/>
      </c>
    </row>
    <row r="2913" spans="1:13" x14ac:dyDescent="0.25">
      <c r="A2913" s="333" t="str">
        <f t="shared" si="365"/>
        <v/>
      </c>
      <c r="B2913" s="332" t="str">
        <f t="shared" si="366"/>
        <v/>
      </c>
      <c r="C2913" s="333" t="str">
        <f t="shared" si="367"/>
        <v/>
      </c>
      <c r="D2913" s="92"/>
      <c r="E2913" s="58" t="str">
        <f t="shared" si="368"/>
        <v/>
      </c>
      <c r="F2913" s="58" t="str">
        <f t="shared" si="369"/>
        <v/>
      </c>
      <c r="G2913" s="58" t="str">
        <f t="shared" si="370"/>
        <v/>
      </c>
      <c r="H2913" s="58" t="str">
        <f t="shared" si="371"/>
        <v/>
      </c>
      <c r="I2913" s="92"/>
      <c r="J2913" s="92"/>
      <c r="K2913" s="92"/>
      <c r="L2913" s="91" t="str">
        <f t="shared" si="372"/>
        <v/>
      </c>
      <c r="M2913" s="91" t="str">
        <f t="shared" si="373"/>
        <v/>
      </c>
    </row>
    <row r="2914" spans="1:13" x14ac:dyDescent="0.25">
      <c r="A2914" s="333" t="str">
        <f t="shared" si="365"/>
        <v/>
      </c>
      <c r="B2914" s="332" t="str">
        <f t="shared" si="366"/>
        <v/>
      </c>
      <c r="C2914" s="333" t="str">
        <f t="shared" si="367"/>
        <v/>
      </c>
      <c r="D2914" s="92"/>
      <c r="E2914" s="58" t="str">
        <f t="shared" si="368"/>
        <v/>
      </c>
      <c r="F2914" s="58" t="str">
        <f t="shared" si="369"/>
        <v/>
      </c>
      <c r="G2914" s="58" t="str">
        <f t="shared" si="370"/>
        <v/>
      </c>
      <c r="H2914" s="58" t="str">
        <f t="shared" si="371"/>
        <v/>
      </c>
      <c r="I2914" s="92"/>
      <c r="J2914" s="92"/>
      <c r="K2914" s="92"/>
      <c r="L2914" s="91" t="str">
        <f t="shared" si="372"/>
        <v/>
      </c>
      <c r="M2914" s="91" t="str">
        <f t="shared" si="373"/>
        <v/>
      </c>
    </row>
    <row r="2915" spans="1:13" x14ac:dyDescent="0.25">
      <c r="A2915" s="333" t="str">
        <f t="shared" si="365"/>
        <v/>
      </c>
      <c r="B2915" s="332" t="str">
        <f t="shared" si="366"/>
        <v/>
      </c>
      <c r="C2915" s="333" t="str">
        <f t="shared" si="367"/>
        <v/>
      </c>
      <c r="D2915" s="92"/>
      <c r="E2915" s="58" t="str">
        <f t="shared" si="368"/>
        <v/>
      </c>
      <c r="F2915" s="58" t="str">
        <f t="shared" si="369"/>
        <v/>
      </c>
      <c r="G2915" s="58" t="str">
        <f t="shared" si="370"/>
        <v/>
      </c>
      <c r="H2915" s="58" t="str">
        <f t="shared" si="371"/>
        <v/>
      </c>
      <c r="I2915" s="92"/>
      <c r="J2915" s="92"/>
      <c r="K2915" s="92"/>
      <c r="L2915" s="91" t="str">
        <f t="shared" si="372"/>
        <v/>
      </c>
      <c r="M2915" s="91" t="str">
        <f t="shared" si="373"/>
        <v/>
      </c>
    </row>
    <row r="2916" spans="1:13" x14ac:dyDescent="0.25">
      <c r="A2916" s="333" t="str">
        <f t="shared" si="365"/>
        <v/>
      </c>
      <c r="B2916" s="332" t="str">
        <f t="shared" si="366"/>
        <v/>
      </c>
      <c r="C2916" s="333" t="str">
        <f t="shared" si="367"/>
        <v/>
      </c>
      <c r="D2916" s="92"/>
      <c r="E2916" s="58" t="str">
        <f t="shared" si="368"/>
        <v/>
      </c>
      <c r="F2916" s="58" t="str">
        <f t="shared" si="369"/>
        <v/>
      </c>
      <c r="G2916" s="58" t="str">
        <f t="shared" si="370"/>
        <v/>
      </c>
      <c r="H2916" s="58" t="str">
        <f t="shared" si="371"/>
        <v/>
      </c>
      <c r="I2916" s="92"/>
      <c r="J2916" s="92"/>
      <c r="K2916" s="92"/>
      <c r="L2916" s="91" t="str">
        <f t="shared" si="372"/>
        <v/>
      </c>
      <c r="M2916" s="91" t="str">
        <f t="shared" si="373"/>
        <v/>
      </c>
    </row>
    <row r="2917" spans="1:13" x14ac:dyDescent="0.25">
      <c r="A2917" s="333" t="str">
        <f t="shared" si="365"/>
        <v/>
      </c>
      <c r="B2917" s="332" t="str">
        <f t="shared" si="366"/>
        <v/>
      </c>
      <c r="C2917" s="333" t="str">
        <f t="shared" si="367"/>
        <v/>
      </c>
      <c r="D2917" s="92"/>
      <c r="E2917" s="58" t="str">
        <f t="shared" si="368"/>
        <v/>
      </c>
      <c r="F2917" s="58" t="str">
        <f t="shared" si="369"/>
        <v/>
      </c>
      <c r="G2917" s="58" t="str">
        <f t="shared" si="370"/>
        <v/>
      </c>
      <c r="H2917" s="58" t="str">
        <f t="shared" si="371"/>
        <v/>
      </c>
      <c r="I2917" s="92"/>
      <c r="J2917" s="92"/>
      <c r="K2917" s="92"/>
      <c r="L2917" s="91" t="str">
        <f t="shared" si="372"/>
        <v/>
      </c>
      <c r="M2917" s="91" t="str">
        <f t="shared" si="373"/>
        <v/>
      </c>
    </row>
    <row r="2918" spans="1:13" x14ac:dyDescent="0.25">
      <c r="A2918" s="333" t="str">
        <f t="shared" si="365"/>
        <v/>
      </c>
      <c r="B2918" s="332" t="str">
        <f t="shared" si="366"/>
        <v/>
      </c>
      <c r="C2918" s="333" t="str">
        <f t="shared" si="367"/>
        <v/>
      </c>
      <c r="D2918" s="92"/>
      <c r="E2918" s="58" t="str">
        <f t="shared" si="368"/>
        <v/>
      </c>
      <c r="F2918" s="58" t="str">
        <f t="shared" si="369"/>
        <v/>
      </c>
      <c r="G2918" s="58" t="str">
        <f t="shared" si="370"/>
        <v/>
      </c>
      <c r="H2918" s="58" t="str">
        <f t="shared" si="371"/>
        <v/>
      </c>
      <c r="I2918" s="92"/>
      <c r="J2918" s="92"/>
      <c r="K2918" s="92"/>
      <c r="L2918" s="91" t="str">
        <f t="shared" si="372"/>
        <v/>
      </c>
      <c r="M2918" s="91" t="str">
        <f t="shared" si="373"/>
        <v/>
      </c>
    </row>
    <row r="2919" spans="1:13" x14ac:dyDescent="0.25">
      <c r="A2919" s="333" t="str">
        <f t="shared" si="365"/>
        <v/>
      </c>
      <c r="B2919" s="332" t="str">
        <f t="shared" si="366"/>
        <v/>
      </c>
      <c r="C2919" s="333" t="str">
        <f t="shared" si="367"/>
        <v/>
      </c>
      <c r="D2919" s="92"/>
      <c r="E2919" s="58" t="str">
        <f t="shared" si="368"/>
        <v/>
      </c>
      <c r="F2919" s="58" t="str">
        <f t="shared" si="369"/>
        <v/>
      </c>
      <c r="G2919" s="58" t="str">
        <f t="shared" si="370"/>
        <v/>
      </c>
      <c r="H2919" s="58" t="str">
        <f t="shared" si="371"/>
        <v/>
      </c>
      <c r="I2919" s="92"/>
      <c r="J2919" s="92"/>
      <c r="K2919" s="92"/>
      <c r="L2919" s="91" t="str">
        <f t="shared" si="372"/>
        <v/>
      </c>
      <c r="M2919" s="91" t="str">
        <f t="shared" si="373"/>
        <v/>
      </c>
    </row>
    <row r="2920" spans="1:13" x14ac:dyDescent="0.25">
      <c r="A2920" s="333" t="str">
        <f t="shared" si="365"/>
        <v/>
      </c>
      <c r="B2920" s="332" t="str">
        <f t="shared" si="366"/>
        <v/>
      </c>
      <c r="C2920" s="333" t="str">
        <f t="shared" si="367"/>
        <v/>
      </c>
      <c r="D2920" s="92"/>
      <c r="E2920" s="58" t="str">
        <f t="shared" si="368"/>
        <v/>
      </c>
      <c r="F2920" s="58" t="str">
        <f t="shared" si="369"/>
        <v/>
      </c>
      <c r="G2920" s="58" t="str">
        <f t="shared" si="370"/>
        <v/>
      </c>
      <c r="H2920" s="58" t="str">
        <f t="shared" si="371"/>
        <v/>
      </c>
      <c r="I2920" s="92"/>
      <c r="J2920" s="92"/>
      <c r="K2920" s="92"/>
      <c r="L2920" s="91" t="str">
        <f t="shared" si="372"/>
        <v/>
      </c>
      <c r="M2920" s="91" t="str">
        <f t="shared" si="373"/>
        <v/>
      </c>
    </row>
    <row r="2921" spans="1:13" x14ac:dyDescent="0.25">
      <c r="A2921" s="333" t="str">
        <f t="shared" si="365"/>
        <v/>
      </c>
      <c r="B2921" s="332" t="str">
        <f t="shared" si="366"/>
        <v/>
      </c>
      <c r="C2921" s="333" t="str">
        <f t="shared" si="367"/>
        <v/>
      </c>
      <c r="D2921" s="92"/>
      <c r="E2921" s="58" t="str">
        <f t="shared" si="368"/>
        <v/>
      </c>
      <c r="F2921" s="58" t="str">
        <f t="shared" si="369"/>
        <v/>
      </c>
      <c r="G2921" s="58" t="str">
        <f t="shared" si="370"/>
        <v/>
      </c>
      <c r="H2921" s="58" t="str">
        <f t="shared" si="371"/>
        <v/>
      </c>
      <c r="I2921" s="92"/>
      <c r="J2921" s="92"/>
      <c r="K2921" s="92"/>
      <c r="L2921" s="91" t="str">
        <f t="shared" si="372"/>
        <v/>
      </c>
      <c r="M2921" s="91" t="str">
        <f t="shared" si="373"/>
        <v/>
      </c>
    </row>
    <row r="2922" spans="1:13" x14ac:dyDescent="0.25">
      <c r="A2922" s="333" t="str">
        <f t="shared" si="365"/>
        <v/>
      </c>
      <c r="B2922" s="332" t="str">
        <f t="shared" si="366"/>
        <v/>
      </c>
      <c r="C2922" s="333" t="str">
        <f t="shared" si="367"/>
        <v/>
      </c>
      <c r="D2922" s="92"/>
      <c r="E2922" s="58" t="str">
        <f t="shared" si="368"/>
        <v/>
      </c>
      <c r="F2922" s="58" t="str">
        <f t="shared" si="369"/>
        <v/>
      </c>
      <c r="G2922" s="58" t="str">
        <f t="shared" si="370"/>
        <v/>
      </c>
      <c r="H2922" s="58" t="str">
        <f t="shared" si="371"/>
        <v/>
      </c>
      <c r="I2922" s="92"/>
      <c r="J2922" s="92"/>
      <c r="K2922" s="92"/>
      <c r="L2922" s="91" t="str">
        <f t="shared" si="372"/>
        <v/>
      </c>
      <c r="M2922" s="91" t="str">
        <f t="shared" si="373"/>
        <v/>
      </c>
    </row>
    <row r="2923" spans="1:13" x14ac:dyDescent="0.25">
      <c r="A2923" s="333" t="str">
        <f t="shared" si="365"/>
        <v/>
      </c>
      <c r="B2923" s="332" t="str">
        <f t="shared" si="366"/>
        <v/>
      </c>
      <c r="C2923" s="333" t="str">
        <f t="shared" si="367"/>
        <v/>
      </c>
      <c r="D2923" s="92"/>
      <c r="E2923" s="58" t="str">
        <f t="shared" si="368"/>
        <v/>
      </c>
      <c r="F2923" s="58" t="str">
        <f t="shared" si="369"/>
        <v/>
      </c>
      <c r="G2923" s="58" t="str">
        <f t="shared" si="370"/>
        <v/>
      </c>
      <c r="H2923" s="58" t="str">
        <f t="shared" si="371"/>
        <v/>
      </c>
      <c r="I2923" s="92"/>
      <c r="J2923" s="92"/>
      <c r="K2923" s="92"/>
      <c r="L2923" s="91" t="str">
        <f t="shared" si="372"/>
        <v/>
      </c>
      <c r="M2923" s="91" t="str">
        <f t="shared" si="373"/>
        <v/>
      </c>
    </row>
    <row r="2924" spans="1:13" x14ac:dyDescent="0.25">
      <c r="A2924" s="333" t="str">
        <f t="shared" si="365"/>
        <v/>
      </c>
      <c r="B2924" s="332" t="str">
        <f t="shared" si="366"/>
        <v/>
      </c>
      <c r="C2924" s="333" t="str">
        <f t="shared" si="367"/>
        <v/>
      </c>
      <c r="D2924" s="92"/>
      <c r="E2924" s="58" t="str">
        <f t="shared" si="368"/>
        <v/>
      </c>
      <c r="F2924" s="58" t="str">
        <f t="shared" si="369"/>
        <v/>
      </c>
      <c r="G2924" s="58" t="str">
        <f t="shared" si="370"/>
        <v/>
      </c>
      <c r="H2924" s="58" t="str">
        <f t="shared" si="371"/>
        <v/>
      </c>
      <c r="I2924" s="92"/>
      <c r="J2924" s="92"/>
      <c r="K2924" s="92"/>
      <c r="L2924" s="91" t="str">
        <f t="shared" si="372"/>
        <v/>
      </c>
      <c r="M2924" s="91" t="str">
        <f t="shared" si="373"/>
        <v/>
      </c>
    </row>
    <row r="2925" spans="1:13" x14ac:dyDescent="0.25">
      <c r="A2925" s="333" t="str">
        <f t="shared" si="365"/>
        <v/>
      </c>
      <c r="B2925" s="332" t="str">
        <f t="shared" si="366"/>
        <v/>
      </c>
      <c r="C2925" s="333" t="str">
        <f t="shared" si="367"/>
        <v/>
      </c>
      <c r="D2925" s="92"/>
      <c r="E2925" s="58" t="str">
        <f t="shared" si="368"/>
        <v/>
      </c>
      <c r="F2925" s="58" t="str">
        <f t="shared" si="369"/>
        <v/>
      </c>
      <c r="G2925" s="58" t="str">
        <f t="shared" si="370"/>
        <v/>
      </c>
      <c r="H2925" s="58" t="str">
        <f t="shared" si="371"/>
        <v/>
      </c>
      <c r="I2925" s="92"/>
      <c r="J2925" s="92"/>
      <c r="K2925" s="92"/>
      <c r="L2925" s="91" t="str">
        <f t="shared" si="372"/>
        <v/>
      </c>
      <c r="M2925" s="91" t="str">
        <f t="shared" si="373"/>
        <v/>
      </c>
    </row>
    <row r="2926" spans="1:13" x14ac:dyDescent="0.25">
      <c r="A2926" s="333" t="str">
        <f t="shared" si="365"/>
        <v/>
      </c>
      <c r="B2926" s="332" t="str">
        <f t="shared" si="366"/>
        <v/>
      </c>
      <c r="C2926" s="333" t="str">
        <f t="shared" si="367"/>
        <v/>
      </c>
      <c r="D2926" s="92"/>
      <c r="E2926" s="58" t="str">
        <f t="shared" si="368"/>
        <v/>
      </c>
      <c r="F2926" s="58" t="str">
        <f t="shared" si="369"/>
        <v/>
      </c>
      <c r="G2926" s="58" t="str">
        <f t="shared" si="370"/>
        <v/>
      </c>
      <c r="H2926" s="58" t="str">
        <f t="shared" si="371"/>
        <v/>
      </c>
      <c r="I2926" s="92"/>
      <c r="J2926" s="92"/>
      <c r="K2926" s="92"/>
      <c r="L2926" s="91" t="str">
        <f t="shared" si="372"/>
        <v/>
      </c>
      <c r="M2926" s="91" t="str">
        <f t="shared" si="373"/>
        <v/>
      </c>
    </row>
    <row r="2927" spans="1:13" x14ac:dyDescent="0.25">
      <c r="A2927" s="333" t="str">
        <f t="shared" si="365"/>
        <v/>
      </c>
      <c r="B2927" s="332" t="str">
        <f t="shared" si="366"/>
        <v/>
      </c>
      <c r="C2927" s="333" t="str">
        <f t="shared" si="367"/>
        <v/>
      </c>
      <c r="D2927" s="92"/>
      <c r="E2927" s="58" t="str">
        <f t="shared" si="368"/>
        <v/>
      </c>
      <c r="F2927" s="58" t="str">
        <f t="shared" si="369"/>
        <v/>
      </c>
      <c r="G2927" s="58" t="str">
        <f t="shared" si="370"/>
        <v/>
      </c>
      <c r="H2927" s="58" t="str">
        <f t="shared" si="371"/>
        <v/>
      </c>
      <c r="I2927" s="92"/>
      <c r="J2927" s="92"/>
      <c r="K2927" s="92"/>
      <c r="L2927" s="91" t="str">
        <f t="shared" si="372"/>
        <v/>
      </c>
      <c r="M2927" s="91" t="str">
        <f t="shared" si="373"/>
        <v/>
      </c>
    </row>
    <row r="2928" spans="1:13" x14ac:dyDescent="0.25">
      <c r="A2928" s="333" t="str">
        <f t="shared" si="365"/>
        <v/>
      </c>
      <c r="B2928" s="332" t="str">
        <f t="shared" si="366"/>
        <v/>
      </c>
      <c r="C2928" s="333" t="str">
        <f t="shared" si="367"/>
        <v/>
      </c>
      <c r="D2928" s="92"/>
      <c r="E2928" s="58" t="str">
        <f t="shared" si="368"/>
        <v/>
      </c>
      <c r="F2928" s="58" t="str">
        <f t="shared" si="369"/>
        <v/>
      </c>
      <c r="G2928" s="58" t="str">
        <f t="shared" si="370"/>
        <v/>
      </c>
      <c r="H2928" s="58" t="str">
        <f t="shared" si="371"/>
        <v/>
      </c>
      <c r="I2928" s="92"/>
      <c r="J2928" s="92"/>
      <c r="K2928" s="92"/>
      <c r="L2928" s="91" t="str">
        <f t="shared" si="372"/>
        <v/>
      </c>
      <c r="M2928" s="91" t="str">
        <f t="shared" si="373"/>
        <v/>
      </c>
    </row>
    <row r="2929" spans="1:13" x14ac:dyDescent="0.25">
      <c r="A2929" s="333" t="str">
        <f t="shared" si="365"/>
        <v/>
      </c>
      <c r="B2929" s="332" t="str">
        <f t="shared" si="366"/>
        <v/>
      </c>
      <c r="C2929" s="333" t="str">
        <f t="shared" si="367"/>
        <v/>
      </c>
      <c r="D2929" s="92"/>
      <c r="E2929" s="58" t="str">
        <f t="shared" si="368"/>
        <v/>
      </c>
      <c r="F2929" s="58" t="str">
        <f t="shared" si="369"/>
        <v/>
      </c>
      <c r="G2929" s="58" t="str">
        <f t="shared" si="370"/>
        <v/>
      </c>
      <c r="H2929" s="58" t="str">
        <f t="shared" si="371"/>
        <v/>
      </c>
      <c r="I2929" s="92"/>
      <c r="J2929" s="92"/>
      <c r="K2929" s="92"/>
      <c r="L2929" s="91" t="str">
        <f t="shared" si="372"/>
        <v/>
      </c>
      <c r="M2929" s="91" t="str">
        <f t="shared" si="373"/>
        <v/>
      </c>
    </row>
    <row r="2930" spans="1:13" x14ac:dyDescent="0.25">
      <c r="A2930" s="333" t="str">
        <f t="shared" si="365"/>
        <v/>
      </c>
      <c r="B2930" s="332" t="str">
        <f t="shared" si="366"/>
        <v/>
      </c>
      <c r="C2930" s="333" t="str">
        <f t="shared" si="367"/>
        <v/>
      </c>
      <c r="D2930" s="92"/>
      <c r="E2930" s="58" t="str">
        <f t="shared" si="368"/>
        <v/>
      </c>
      <c r="F2930" s="58" t="str">
        <f t="shared" si="369"/>
        <v/>
      </c>
      <c r="G2930" s="58" t="str">
        <f t="shared" si="370"/>
        <v/>
      </c>
      <c r="H2930" s="58" t="str">
        <f t="shared" si="371"/>
        <v/>
      </c>
      <c r="I2930" s="92"/>
      <c r="J2930" s="92"/>
      <c r="K2930" s="92"/>
      <c r="L2930" s="91" t="str">
        <f t="shared" si="372"/>
        <v/>
      </c>
      <c r="M2930" s="91" t="str">
        <f t="shared" si="373"/>
        <v/>
      </c>
    </row>
    <row r="2931" spans="1:13" x14ac:dyDescent="0.25">
      <c r="A2931" s="333" t="str">
        <f t="shared" si="365"/>
        <v/>
      </c>
      <c r="B2931" s="332" t="str">
        <f t="shared" si="366"/>
        <v/>
      </c>
      <c r="C2931" s="333" t="str">
        <f t="shared" si="367"/>
        <v/>
      </c>
      <c r="D2931" s="92"/>
      <c r="E2931" s="58" t="str">
        <f t="shared" si="368"/>
        <v/>
      </c>
      <c r="F2931" s="58" t="str">
        <f t="shared" si="369"/>
        <v/>
      </c>
      <c r="G2931" s="58" t="str">
        <f t="shared" si="370"/>
        <v/>
      </c>
      <c r="H2931" s="58" t="str">
        <f t="shared" si="371"/>
        <v/>
      </c>
      <c r="I2931" s="92"/>
      <c r="J2931" s="92"/>
      <c r="K2931" s="92"/>
      <c r="L2931" s="91" t="str">
        <f t="shared" si="372"/>
        <v/>
      </c>
      <c r="M2931" s="91" t="str">
        <f t="shared" si="373"/>
        <v/>
      </c>
    </row>
    <row r="2932" spans="1:13" x14ac:dyDescent="0.25">
      <c r="A2932" s="333" t="str">
        <f t="shared" si="365"/>
        <v/>
      </c>
      <c r="B2932" s="332" t="str">
        <f t="shared" si="366"/>
        <v/>
      </c>
      <c r="C2932" s="333" t="str">
        <f t="shared" si="367"/>
        <v/>
      </c>
      <c r="D2932" s="92"/>
      <c r="E2932" s="58" t="str">
        <f t="shared" si="368"/>
        <v/>
      </c>
      <c r="F2932" s="58" t="str">
        <f t="shared" si="369"/>
        <v/>
      </c>
      <c r="G2932" s="58" t="str">
        <f t="shared" si="370"/>
        <v/>
      </c>
      <c r="H2932" s="58" t="str">
        <f t="shared" si="371"/>
        <v/>
      </c>
      <c r="I2932" s="92"/>
      <c r="J2932" s="92"/>
      <c r="K2932" s="92"/>
      <c r="L2932" s="91" t="str">
        <f t="shared" si="372"/>
        <v/>
      </c>
      <c r="M2932" s="91" t="str">
        <f t="shared" si="373"/>
        <v/>
      </c>
    </row>
    <row r="2933" spans="1:13" x14ac:dyDescent="0.25">
      <c r="A2933" s="333" t="str">
        <f t="shared" si="365"/>
        <v/>
      </c>
      <c r="B2933" s="332" t="str">
        <f t="shared" si="366"/>
        <v/>
      </c>
      <c r="C2933" s="333" t="str">
        <f t="shared" si="367"/>
        <v/>
      </c>
      <c r="D2933" s="92"/>
      <c r="E2933" s="58" t="str">
        <f t="shared" si="368"/>
        <v/>
      </c>
      <c r="F2933" s="58" t="str">
        <f t="shared" si="369"/>
        <v/>
      </c>
      <c r="G2933" s="58" t="str">
        <f t="shared" si="370"/>
        <v/>
      </c>
      <c r="H2933" s="58" t="str">
        <f t="shared" si="371"/>
        <v/>
      </c>
      <c r="I2933" s="92"/>
      <c r="J2933" s="92"/>
      <c r="K2933" s="92"/>
      <c r="L2933" s="91" t="str">
        <f t="shared" si="372"/>
        <v/>
      </c>
      <c r="M2933" s="91" t="str">
        <f t="shared" si="373"/>
        <v/>
      </c>
    </row>
    <row r="2934" spans="1:13" x14ac:dyDescent="0.25">
      <c r="A2934" s="333" t="str">
        <f t="shared" si="365"/>
        <v/>
      </c>
      <c r="B2934" s="332" t="str">
        <f t="shared" si="366"/>
        <v/>
      </c>
      <c r="C2934" s="333" t="str">
        <f t="shared" si="367"/>
        <v/>
      </c>
      <c r="D2934" s="92"/>
      <c r="E2934" s="58" t="str">
        <f t="shared" si="368"/>
        <v/>
      </c>
      <c r="F2934" s="58" t="str">
        <f t="shared" si="369"/>
        <v/>
      </c>
      <c r="G2934" s="58" t="str">
        <f t="shared" si="370"/>
        <v/>
      </c>
      <c r="H2934" s="58" t="str">
        <f t="shared" si="371"/>
        <v/>
      </c>
      <c r="I2934" s="92"/>
      <c r="J2934" s="92"/>
      <c r="K2934" s="92"/>
      <c r="L2934" s="91" t="str">
        <f t="shared" si="372"/>
        <v/>
      </c>
      <c r="M2934" s="91" t="str">
        <f t="shared" si="373"/>
        <v/>
      </c>
    </row>
    <row r="2935" spans="1:13" x14ac:dyDescent="0.25">
      <c r="A2935" s="333" t="str">
        <f t="shared" si="365"/>
        <v/>
      </c>
      <c r="B2935" s="332" t="str">
        <f t="shared" si="366"/>
        <v/>
      </c>
      <c r="C2935" s="333" t="str">
        <f t="shared" si="367"/>
        <v/>
      </c>
      <c r="D2935" s="92"/>
      <c r="E2935" s="58" t="str">
        <f t="shared" si="368"/>
        <v/>
      </c>
      <c r="F2935" s="58" t="str">
        <f t="shared" si="369"/>
        <v/>
      </c>
      <c r="G2935" s="58" t="str">
        <f t="shared" si="370"/>
        <v/>
      </c>
      <c r="H2935" s="58" t="str">
        <f t="shared" si="371"/>
        <v/>
      </c>
      <c r="I2935" s="92"/>
      <c r="J2935" s="92"/>
      <c r="K2935" s="92"/>
      <c r="L2935" s="91" t="str">
        <f t="shared" si="372"/>
        <v/>
      </c>
      <c r="M2935" s="91" t="str">
        <f t="shared" si="373"/>
        <v/>
      </c>
    </row>
    <row r="2936" spans="1:13" x14ac:dyDescent="0.25">
      <c r="A2936" s="333" t="str">
        <f t="shared" si="365"/>
        <v/>
      </c>
      <c r="B2936" s="332" t="str">
        <f t="shared" si="366"/>
        <v/>
      </c>
      <c r="C2936" s="333" t="str">
        <f t="shared" si="367"/>
        <v/>
      </c>
      <c r="D2936" s="92"/>
      <c r="E2936" s="58" t="str">
        <f t="shared" si="368"/>
        <v/>
      </c>
      <c r="F2936" s="58" t="str">
        <f t="shared" si="369"/>
        <v/>
      </c>
      <c r="G2936" s="58" t="str">
        <f t="shared" si="370"/>
        <v/>
      </c>
      <c r="H2936" s="58" t="str">
        <f t="shared" si="371"/>
        <v/>
      </c>
      <c r="I2936" s="92"/>
      <c r="J2936" s="92"/>
      <c r="K2936" s="92"/>
      <c r="L2936" s="91" t="str">
        <f t="shared" si="372"/>
        <v/>
      </c>
      <c r="M2936" s="91" t="str">
        <f t="shared" si="373"/>
        <v/>
      </c>
    </row>
    <row r="2937" spans="1:13" x14ac:dyDescent="0.25">
      <c r="A2937" s="333" t="str">
        <f t="shared" si="365"/>
        <v/>
      </c>
      <c r="B2937" s="332" t="str">
        <f t="shared" si="366"/>
        <v/>
      </c>
      <c r="C2937" s="333" t="str">
        <f t="shared" si="367"/>
        <v/>
      </c>
      <c r="D2937" s="92"/>
      <c r="E2937" s="58" t="str">
        <f t="shared" si="368"/>
        <v/>
      </c>
      <c r="F2937" s="58" t="str">
        <f t="shared" si="369"/>
        <v/>
      </c>
      <c r="G2937" s="58" t="str">
        <f t="shared" si="370"/>
        <v/>
      </c>
      <c r="H2937" s="58" t="str">
        <f t="shared" si="371"/>
        <v/>
      </c>
      <c r="I2937" s="92"/>
      <c r="J2937" s="92"/>
      <c r="K2937" s="92"/>
      <c r="L2937" s="91" t="str">
        <f t="shared" si="372"/>
        <v/>
      </c>
      <c r="M2937" s="91" t="str">
        <f t="shared" si="373"/>
        <v/>
      </c>
    </row>
    <row r="2938" spans="1:13" x14ac:dyDescent="0.25">
      <c r="A2938" s="333" t="str">
        <f t="shared" si="365"/>
        <v/>
      </c>
      <c r="B2938" s="332" t="str">
        <f t="shared" si="366"/>
        <v/>
      </c>
      <c r="C2938" s="333" t="str">
        <f t="shared" si="367"/>
        <v/>
      </c>
      <c r="D2938" s="92"/>
      <c r="E2938" s="58" t="str">
        <f t="shared" si="368"/>
        <v/>
      </c>
      <c r="F2938" s="58" t="str">
        <f t="shared" si="369"/>
        <v/>
      </c>
      <c r="G2938" s="58" t="str">
        <f t="shared" si="370"/>
        <v/>
      </c>
      <c r="H2938" s="58" t="str">
        <f t="shared" si="371"/>
        <v/>
      </c>
      <c r="I2938" s="92"/>
      <c r="J2938" s="92"/>
      <c r="K2938" s="92"/>
      <c r="L2938" s="91" t="str">
        <f t="shared" si="372"/>
        <v/>
      </c>
      <c r="M2938" s="91" t="str">
        <f t="shared" si="373"/>
        <v/>
      </c>
    </row>
    <row r="2939" spans="1:13" x14ac:dyDescent="0.25">
      <c r="A2939" s="333" t="str">
        <f t="shared" si="365"/>
        <v/>
      </c>
      <c r="B2939" s="332" t="str">
        <f t="shared" si="366"/>
        <v/>
      </c>
      <c r="C2939" s="333" t="str">
        <f t="shared" si="367"/>
        <v/>
      </c>
      <c r="D2939" s="92"/>
      <c r="E2939" s="58" t="str">
        <f t="shared" si="368"/>
        <v/>
      </c>
      <c r="F2939" s="58" t="str">
        <f t="shared" si="369"/>
        <v/>
      </c>
      <c r="G2939" s="58" t="str">
        <f t="shared" si="370"/>
        <v/>
      </c>
      <c r="H2939" s="58" t="str">
        <f t="shared" si="371"/>
        <v/>
      </c>
      <c r="I2939" s="92"/>
      <c r="J2939" s="92"/>
      <c r="K2939" s="92"/>
      <c r="L2939" s="91" t="str">
        <f t="shared" si="372"/>
        <v/>
      </c>
      <c r="M2939" s="91" t="str">
        <f t="shared" si="373"/>
        <v/>
      </c>
    </row>
    <row r="2940" spans="1:13" x14ac:dyDescent="0.25">
      <c r="A2940" s="333" t="str">
        <f t="shared" si="365"/>
        <v/>
      </c>
      <c r="B2940" s="332" t="str">
        <f t="shared" si="366"/>
        <v/>
      </c>
      <c r="C2940" s="333" t="str">
        <f t="shared" si="367"/>
        <v/>
      </c>
      <c r="D2940" s="92"/>
      <c r="E2940" s="58" t="str">
        <f t="shared" si="368"/>
        <v/>
      </c>
      <c r="F2940" s="58" t="str">
        <f t="shared" si="369"/>
        <v/>
      </c>
      <c r="G2940" s="58" t="str">
        <f t="shared" si="370"/>
        <v/>
      </c>
      <c r="H2940" s="58" t="str">
        <f t="shared" si="371"/>
        <v/>
      </c>
      <c r="I2940" s="92"/>
      <c r="J2940" s="92"/>
      <c r="K2940" s="92"/>
      <c r="L2940" s="91" t="str">
        <f t="shared" si="372"/>
        <v/>
      </c>
      <c r="M2940" s="91" t="str">
        <f t="shared" si="373"/>
        <v/>
      </c>
    </row>
    <row r="2941" spans="1:13" x14ac:dyDescent="0.25">
      <c r="A2941" s="333" t="str">
        <f t="shared" si="365"/>
        <v/>
      </c>
      <c r="B2941" s="332" t="str">
        <f t="shared" si="366"/>
        <v/>
      </c>
      <c r="C2941" s="333" t="str">
        <f t="shared" si="367"/>
        <v/>
      </c>
      <c r="D2941" s="92"/>
      <c r="E2941" s="58" t="str">
        <f t="shared" si="368"/>
        <v/>
      </c>
      <c r="F2941" s="58" t="str">
        <f t="shared" si="369"/>
        <v/>
      </c>
      <c r="G2941" s="58" t="str">
        <f t="shared" si="370"/>
        <v/>
      </c>
      <c r="H2941" s="58" t="str">
        <f t="shared" si="371"/>
        <v/>
      </c>
      <c r="I2941" s="92"/>
      <c r="J2941" s="92"/>
      <c r="K2941" s="92"/>
      <c r="L2941" s="91" t="str">
        <f t="shared" si="372"/>
        <v/>
      </c>
      <c r="M2941" s="91" t="str">
        <f t="shared" si="373"/>
        <v/>
      </c>
    </row>
    <row r="2942" spans="1:13" x14ac:dyDescent="0.25">
      <c r="A2942" s="333" t="str">
        <f t="shared" si="365"/>
        <v/>
      </c>
      <c r="B2942" s="332" t="str">
        <f t="shared" si="366"/>
        <v/>
      </c>
      <c r="C2942" s="333" t="str">
        <f t="shared" si="367"/>
        <v/>
      </c>
      <c r="D2942" s="92"/>
      <c r="E2942" s="58" t="str">
        <f t="shared" si="368"/>
        <v/>
      </c>
      <c r="F2942" s="58" t="str">
        <f t="shared" si="369"/>
        <v/>
      </c>
      <c r="G2942" s="58" t="str">
        <f t="shared" si="370"/>
        <v/>
      </c>
      <c r="H2942" s="58" t="str">
        <f t="shared" si="371"/>
        <v/>
      </c>
      <c r="I2942" s="92"/>
      <c r="J2942" s="92"/>
      <c r="K2942" s="92"/>
      <c r="L2942" s="91" t="str">
        <f t="shared" si="372"/>
        <v/>
      </c>
      <c r="M2942" s="91" t="str">
        <f t="shared" si="373"/>
        <v/>
      </c>
    </row>
    <row r="2943" spans="1:13" x14ac:dyDescent="0.25">
      <c r="A2943" s="333" t="str">
        <f t="shared" si="365"/>
        <v/>
      </c>
      <c r="B2943" s="332" t="str">
        <f t="shared" si="366"/>
        <v/>
      </c>
      <c r="C2943" s="333" t="str">
        <f t="shared" si="367"/>
        <v/>
      </c>
      <c r="D2943" s="92"/>
      <c r="E2943" s="58" t="str">
        <f t="shared" si="368"/>
        <v/>
      </c>
      <c r="F2943" s="58" t="str">
        <f t="shared" si="369"/>
        <v/>
      </c>
      <c r="G2943" s="58" t="str">
        <f t="shared" si="370"/>
        <v/>
      </c>
      <c r="H2943" s="58" t="str">
        <f t="shared" si="371"/>
        <v/>
      </c>
      <c r="I2943" s="92"/>
      <c r="J2943" s="92"/>
      <c r="K2943" s="92"/>
      <c r="L2943" s="91" t="str">
        <f t="shared" si="372"/>
        <v/>
      </c>
      <c r="M2943" s="91" t="str">
        <f t="shared" si="373"/>
        <v/>
      </c>
    </row>
    <row r="2944" spans="1:13" x14ac:dyDescent="0.25">
      <c r="A2944" s="333" t="str">
        <f t="shared" si="365"/>
        <v/>
      </c>
      <c r="B2944" s="332" t="str">
        <f t="shared" si="366"/>
        <v/>
      </c>
      <c r="C2944" s="333" t="str">
        <f t="shared" si="367"/>
        <v/>
      </c>
      <c r="D2944" s="92"/>
      <c r="E2944" s="58" t="str">
        <f t="shared" si="368"/>
        <v/>
      </c>
      <c r="F2944" s="58" t="str">
        <f t="shared" si="369"/>
        <v/>
      </c>
      <c r="G2944" s="58" t="str">
        <f t="shared" si="370"/>
        <v/>
      </c>
      <c r="H2944" s="58" t="str">
        <f t="shared" si="371"/>
        <v/>
      </c>
      <c r="I2944" s="92"/>
      <c r="J2944" s="92"/>
      <c r="K2944" s="92"/>
      <c r="L2944" s="91" t="str">
        <f t="shared" si="372"/>
        <v/>
      </c>
      <c r="M2944" s="91" t="str">
        <f t="shared" si="373"/>
        <v/>
      </c>
    </row>
    <row r="2945" spans="1:13" x14ac:dyDescent="0.25">
      <c r="A2945" s="333" t="str">
        <f t="shared" si="365"/>
        <v/>
      </c>
      <c r="B2945" s="332" t="str">
        <f t="shared" si="366"/>
        <v/>
      </c>
      <c r="C2945" s="333" t="str">
        <f t="shared" si="367"/>
        <v/>
      </c>
      <c r="D2945" s="92"/>
      <c r="E2945" s="58" t="str">
        <f t="shared" si="368"/>
        <v/>
      </c>
      <c r="F2945" s="58" t="str">
        <f t="shared" si="369"/>
        <v/>
      </c>
      <c r="G2945" s="58" t="str">
        <f t="shared" si="370"/>
        <v/>
      </c>
      <c r="H2945" s="58" t="str">
        <f t="shared" si="371"/>
        <v/>
      </c>
      <c r="I2945" s="92"/>
      <c r="J2945" s="92"/>
      <c r="K2945" s="92"/>
      <c r="L2945" s="91" t="str">
        <f t="shared" si="372"/>
        <v/>
      </c>
      <c r="M2945" s="91" t="str">
        <f t="shared" si="373"/>
        <v/>
      </c>
    </row>
    <row r="2946" spans="1:13" x14ac:dyDescent="0.25">
      <c r="A2946" s="333" t="str">
        <f t="shared" si="365"/>
        <v/>
      </c>
      <c r="B2946" s="332" t="str">
        <f t="shared" si="366"/>
        <v/>
      </c>
      <c r="C2946" s="333" t="str">
        <f t="shared" si="367"/>
        <v/>
      </c>
      <c r="D2946" s="92"/>
      <c r="E2946" s="58" t="str">
        <f t="shared" si="368"/>
        <v/>
      </c>
      <c r="F2946" s="58" t="str">
        <f t="shared" si="369"/>
        <v/>
      </c>
      <c r="G2946" s="58" t="str">
        <f t="shared" si="370"/>
        <v/>
      </c>
      <c r="H2946" s="58" t="str">
        <f t="shared" si="371"/>
        <v/>
      </c>
      <c r="I2946" s="92"/>
      <c r="J2946" s="92"/>
      <c r="K2946" s="92"/>
      <c r="L2946" s="91" t="str">
        <f t="shared" si="372"/>
        <v/>
      </c>
      <c r="M2946" s="91" t="str">
        <f t="shared" si="373"/>
        <v/>
      </c>
    </row>
    <row r="2947" spans="1:13" x14ac:dyDescent="0.25">
      <c r="A2947" s="333" t="str">
        <f t="shared" si="365"/>
        <v/>
      </c>
      <c r="B2947" s="332" t="str">
        <f t="shared" si="366"/>
        <v/>
      </c>
      <c r="C2947" s="333" t="str">
        <f t="shared" si="367"/>
        <v/>
      </c>
      <c r="D2947" s="92"/>
      <c r="E2947" s="58" t="str">
        <f t="shared" si="368"/>
        <v/>
      </c>
      <c r="F2947" s="58" t="str">
        <f t="shared" si="369"/>
        <v/>
      </c>
      <c r="G2947" s="58" t="str">
        <f t="shared" si="370"/>
        <v/>
      </c>
      <c r="H2947" s="58" t="str">
        <f t="shared" si="371"/>
        <v/>
      </c>
      <c r="I2947" s="92"/>
      <c r="J2947" s="92"/>
      <c r="K2947" s="92"/>
      <c r="L2947" s="91" t="str">
        <f t="shared" si="372"/>
        <v/>
      </c>
      <c r="M2947" s="91" t="str">
        <f t="shared" si="373"/>
        <v/>
      </c>
    </row>
    <row r="2948" spans="1:13" x14ac:dyDescent="0.25">
      <c r="A2948" s="333" t="str">
        <f t="shared" si="365"/>
        <v/>
      </c>
      <c r="B2948" s="332" t="str">
        <f t="shared" si="366"/>
        <v/>
      </c>
      <c r="C2948" s="333" t="str">
        <f t="shared" si="367"/>
        <v/>
      </c>
      <c r="D2948" s="92"/>
      <c r="E2948" s="58" t="str">
        <f t="shared" si="368"/>
        <v/>
      </c>
      <c r="F2948" s="58" t="str">
        <f t="shared" si="369"/>
        <v/>
      </c>
      <c r="G2948" s="58" t="str">
        <f t="shared" si="370"/>
        <v/>
      </c>
      <c r="H2948" s="58" t="str">
        <f t="shared" si="371"/>
        <v/>
      </c>
      <c r="I2948" s="92"/>
      <c r="J2948" s="92"/>
      <c r="K2948" s="92"/>
      <c r="L2948" s="91" t="str">
        <f t="shared" si="372"/>
        <v/>
      </c>
      <c r="M2948" s="91" t="str">
        <f t="shared" si="373"/>
        <v/>
      </c>
    </row>
    <row r="2949" spans="1:13" x14ac:dyDescent="0.25">
      <c r="A2949" s="333" t="str">
        <f t="shared" ref="A2949:A3000" si="374">IF(D2949="","",A2948)</f>
        <v/>
      </c>
      <c r="B2949" s="332" t="str">
        <f t="shared" ref="B2949:B3000" si="375">IF(D2949="","",B2948)</f>
        <v/>
      </c>
      <c r="C2949" s="333" t="str">
        <f t="shared" ref="C2949:C3000" si="376">IF(D2949="","",C2948)</f>
        <v/>
      </c>
      <c r="D2949" s="92"/>
      <c r="E2949" s="58" t="str">
        <f t="shared" ref="E2949:E3000" si="377">IF(D2949="","",VLOOKUP(D2949,Master,3,FALSE))</f>
        <v/>
      </c>
      <c r="F2949" s="58" t="str">
        <f t="shared" ref="F2949:F3000" si="378">IF(D2949="","",VLOOKUP(D2949,Master,4,FALSE))</f>
        <v/>
      </c>
      <c r="G2949" s="58" t="str">
        <f t="shared" ref="G2949:G3000" si="379">IF(D2949="","",VLOOKUP(D2949,Master,5,FALSE))</f>
        <v/>
      </c>
      <c r="H2949" s="58" t="str">
        <f t="shared" ref="H2949:H3000" si="380">IF(D2949="","",VLOOKUP(D2949,Master,2,FALSE))</f>
        <v/>
      </c>
      <c r="I2949" s="92"/>
      <c r="J2949" s="92"/>
      <c r="K2949" s="92"/>
      <c r="L2949" s="91" t="str">
        <f t="shared" ref="L2949:L3000" si="381">IF(K2949="","",IF(I2949="",ROUND(HLOOKUP(J2949,kgList,K2949,FALSE),1),ROUND(HLOOKUP(I2949,kgList,K2949,FALSE),1)))</f>
        <v/>
      </c>
      <c r="M2949" s="91" t="str">
        <f t="shared" ref="M2949:M3000" si="382">IF(L2949="","",IF(COUNTA(I2949:J2949)&gt;1,"Edible or Inedible",IF(COUNTA(I2949)=1,L2949*1,IF(COUNTA(J2949)=1,L2949*1,"ERROR"))))</f>
        <v/>
      </c>
    </row>
    <row r="2950" spans="1:13" x14ac:dyDescent="0.25">
      <c r="A2950" s="333" t="str">
        <f t="shared" si="374"/>
        <v/>
      </c>
      <c r="B2950" s="332" t="str">
        <f t="shared" si="375"/>
        <v/>
      </c>
      <c r="C2950" s="333" t="str">
        <f t="shared" si="376"/>
        <v/>
      </c>
      <c r="D2950" s="92"/>
      <c r="E2950" s="58" t="str">
        <f t="shared" si="377"/>
        <v/>
      </c>
      <c r="F2950" s="58" t="str">
        <f t="shared" si="378"/>
        <v/>
      </c>
      <c r="G2950" s="58" t="str">
        <f t="shared" si="379"/>
        <v/>
      </c>
      <c r="H2950" s="58" t="str">
        <f t="shared" si="380"/>
        <v/>
      </c>
      <c r="I2950" s="92"/>
      <c r="J2950" s="92"/>
      <c r="K2950" s="92"/>
      <c r="L2950" s="91" t="str">
        <f t="shared" si="381"/>
        <v/>
      </c>
      <c r="M2950" s="91" t="str">
        <f t="shared" si="382"/>
        <v/>
      </c>
    </row>
    <row r="2951" spans="1:13" x14ac:dyDescent="0.25">
      <c r="A2951" s="333" t="str">
        <f t="shared" si="374"/>
        <v/>
      </c>
      <c r="B2951" s="332" t="str">
        <f t="shared" si="375"/>
        <v/>
      </c>
      <c r="C2951" s="333" t="str">
        <f t="shared" si="376"/>
        <v/>
      </c>
      <c r="D2951" s="92"/>
      <c r="E2951" s="58" t="str">
        <f t="shared" si="377"/>
        <v/>
      </c>
      <c r="F2951" s="58" t="str">
        <f t="shared" si="378"/>
        <v/>
      </c>
      <c r="G2951" s="58" t="str">
        <f t="shared" si="379"/>
        <v/>
      </c>
      <c r="H2951" s="58" t="str">
        <f t="shared" si="380"/>
        <v/>
      </c>
      <c r="I2951" s="92"/>
      <c r="J2951" s="92"/>
      <c r="K2951" s="92"/>
      <c r="L2951" s="91" t="str">
        <f t="shared" si="381"/>
        <v/>
      </c>
      <c r="M2951" s="91" t="str">
        <f t="shared" si="382"/>
        <v/>
      </c>
    </row>
    <row r="2952" spans="1:13" x14ac:dyDescent="0.25">
      <c r="A2952" s="333" t="str">
        <f t="shared" si="374"/>
        <v/>
      </c>
      <c r="B2952" s="332" t="str">
        <f t="shared" si="375"/>
        <v/>
      </c>
      <c r="C2952" s="333" t="str">
        <f t="shared" si="376"/>
        <v/>
      </c>
      <c r="D2952" s="92"/>
      <c r="E2952" s="58" t="str">
        <f t="shared" si="377"/>
        <v/>
      </c>
      <c r="F2952" s="58" t="str">
        <f t="shared" si="378"/>
        <v/>
      </c>
      <c r="G2952" s="58" t="str">
        <f t="shared" si="379"/>
        <v/>
      </c>
      <c r="H2952" s="58" t="str">
        <f t="shared" si="380"/>
        <v/>
      </c>
      <c r="I2952" s="92"/>
      <c r="J2952" s="92"/>
      <c r="K2952" s="92"/>
      <c r="L2952" s="91" t="str">
        <f t="shared" si="381"/>
        <v/>
      </c>
      <c r="M2952" s="91" t="str">
        <f t="shared" si="382"/>
        <v/>
      </c>
    </row>
    <row r="2953" spans="1:13" x14ac:dyDescent="0.25">
      <c r="A2953" s="333" t="str">
        <f t="shared" si="374"/>
        <v/>
      </c>
      <c r="B2953" s="332" t="str">
        <f t="shared" si="375"/>
        <v/>
      </c>
      <c r="C2953" s="333" t="str">
        <f t="shared" si="376"/>
        <v/>
      </c>
      <c r="D2953" s="92"/>
      <c r="E2953" s="58" t="str">
        <f t="shared" si="377"/>
        <v/>
      </c>
      <c r="F2953" s="58" t="str">
        <f t="shared" si="378"/>
        <v/>
      </c>
      <c r="G2953" s="58" t="str">
        <f t="shared" si="379"/>
        <v/>
      </c>
      <c r="H2953" s="58" t="str">
        <f t="shared" si="380"/>
        <v/>
      </c>
      <c r="I2953" s="92"/>
      <c r="J2953" s="92"/>
      <c r="K2953" s="92"/>
      <c r="L2953" s="91" t="str">
        <f t="shared" si="381"/>
        <v/>
      </c>
      <c r="M2953" s="91" t="str">
        <f t="shared" si="382"/>
        <v/>
      </c>
    </row>
    <row r="2954" spans="1:13" x14ac:dyDescent="0.25">
      <c r="A2954" s="333" t="str">
        <f t="shared" si="374"/>
        <v/>
      </c>
      <c r="B2954" s="332" t="str">
        <f t="shared" si="375"/>
        <v/>
      </c>
      <c r="C2954" s="333" t="str">
        <f t="shared" si="376"/>
        <v/>
      </c>
      <c r="D2954" s="92"/>
      <c r="E2954" s="58" t="str">
        <f t="shared" si="377"/>
        <v/>
      </c>
      <c r="F2954" s="58" t="str">
        <f t="shared" si="378"/>
        <v/>
      </c>
      <c r="G2954" s="58" t="str">
        <f t="shared" si="379"/>
        <v/>
      </c>
      <c r="H2954" s="58" t="str">
        <f t="shared" si="380"/>
        <v/>
      </c>
      <c r="I2954" s="92"/>
      <c r="J2954" s="92"/>
      <c r="K2954" s="92"/>
      <c r="L2954" s="91" t="str">
        <f t="shared" si="381"/>
        <v/>
      </c>
      <c r="M2954" s="91" t="str">
        <f t="shared" si="382"/>
        <v/>
      </c>
    </row>
    <row r="2955" spans="1:13" x14ac:dyDescent="0.25">
      <c r="A2955" s="333" t="str">
        <f t="shared" si="374"/>
        <v/>
      </c>
      <c r="B2955" s="332" t="str">
        <f t="shared" si="375"/>
        <v/>
      </c>
      <c r="C2955" s="333" t="str">
        <f t="shared" si="376"/>
        <v/>
      </c>
      <c r="D2955" s="92"/>
      <c r="E2955" s="58" t="str">
        <f t="shared" si="377"/>
        <v/>
      </c>
      <c r="F2955" s="58" t="str">
        <f t="shared" si="378"/>
        <v/>
      </c>
      <c r="G2955" s="58" t="str">
        <f t="shared" si="379"/>
        <v/>
      </c>
      <c r="H2955" s="58" t="str">
        <f t="shared" si="380"/>
        <v/>
      </c>
      <c r="I2955" s="92"/>
      <c r="J2955" s="92"/>
      <c r="K2955" s="92"/>
      <c r="L2955" s="91" t="str">
        <f t="shared" si="381"/>
        <v/>
      </c>
      <c r="M2955" s="91" t="str">
        <f t="shared" si="382"/>
        <v/>
      </c>
    </row>
    <row r="2956" spans="1:13" x14ac:dyDescent="0.25">
      <c r="A2956" s="333" t="str">
        <f t="shared" si="374"/>
        <v/>
      </c>
      <c r="B2956" s="332" t="str">
        <f t="shared" si="375"/>
        <v/>
      </c>
      <c r="C2956" s="333" t="str">
        <f t="shared" si="376"/>
        <v/>
      </c>
      <c r="D2956" s="92"/>
      <c r="E2956" s="58" t="str">
        <f t="shared" si="377"/>
        <v/>
      </c>
      <c r="F2956" s="58" t="str">
        <f t="shared" si="378"/>
        <v/>
      </c>
      <c r="G2956" s="58" t="str">
        <f t="shared" si="379"/>
        <v/>
      </c>
      <c r="H2956" s="58" t="str">
        <f t="shared" si="380"/>
        <v/>
      </c>
      <c r="I2956" s="92"/>
      <c r="J2956" s="92"/>
      <c r="K2956" s="92"/>
      <c r="L2956" s="91" t="str">
        <f t="shared" si="381"/>
        <v/>
      </c>
      <c r="M2956" s="91" t="str">
        <f t="shared" si="382"/>
        <v/>
      </c>
    </row>
    <row r="2957" spans="1:13" x14ac:dyDescent="0.25">
      <c r="A2957" s="333" t="str">
        <f t="shared" si="374"/>
        <v/>
      </c>
      <c r="B2957" s="332" t="str">
        <f t="shared" si="375"/>
        <v/>
      </c>
      <c r="C2957" s="333" t="str">
        <f t="shared" si="376"/>
        <v/>
      </c>
      <c r="D2957" s="92"/>
      <c r="E2957" s="58" t="str">
        <f t="shared" si="377"/>
        <v/>
      </c>
      <c r="F2957" s="58" t="str">
        <f t="shared" si="378"/>
        <v/>
      </c>
      <c r="G2957" s="58" t="str">
        <f t="shared" si="379"/>
        <v/>
      </c>
      <c r="H2957" s="58" t="str">
        <f t="shared" si="380"/>
        <v/>
      </c>
      <c r="I2957" s="92"/>
      <c r="J2957" s="92"/>
      <c r="K2957" s="92"/>
      <c r="L2957" s="91" t="str">
        <f t="shared" si="381"/>
        <v/>
      </c>
      <c r="M2957" s="91" t="str">
        <f t="shared" si="382"/>
        <v/>
      </c>
    </row>
    <row r="2958" spans="1:13" x14ac:dyDescent="0.25">
      <c r="A2958" s="333" t="str">
        <f t="shared" si="374"/>
        <v/>
      </c>
      <c r="B2958" s="332" t="str">
        <f t="shared" si="375"/>
        <v/>
      </c>
      <c r="C2958" s="333" t="str">
        <f t="shared" si="376"/>
        <v/>
      </c>
      <c r="D2958" s="92"/>
      <c r="E2958" s="58" t="str">
        <f t="shared" si="377"/>
        <v/>
      </c>
      <c r="F2958" s="58" t="str">
        <f t="shared" si="378"/>
        <v/>
      </c>
      <c r="G2958" s="58" t="str">
        <f t="shared" si="379"/>
        <v/>
      </c>
      <c r="H2958" s="58" t="str">
        <f t="shared" si="380"/>
        <v/>
      </c>
      <c r="I2958" s="92"/>
      <c r="J2958" s="92"/>
      <c r="K2958" s="92"/>
      <c r="L2958" s="91" t="str">
        <f t="shared" si="381"/>
        <v/>
      </c>
      <c r="M2958" s="91" t="str">
        <f t="shared" si="382"/>
        <v/>
      </c>
    </row>
    <row r="2959" spans="1:13" x14ac:dyDescent="0.25">
      <c r="A2959" s="333" t="str">
        <f t="shared" si="374"/>
        <v/>
      </c>
      <c r="B2959" s="332" t="str">
        <f t="shared" si="375"/>
        <v/>
      </c>
      <c r="C2959" s="333" t="str">
        <f t="shared" si="376"/>
        <v/>
      </c>
      <c r="D2959" s="92"/>
      <c r="E2959" s="58" t="str">
        <f t="shared" si="377"/>
        <v/>
      </c>
      <c r="F2959" s="58" t="str">
        <f t="shared" si="378"/>
        <v/>
      </c>
      <c r="G2959" s="58" t="str">
        <f t="shared" si="379"/>
        <v/>
      </c>
      <c r="H2959" s="58" t="str">
        <f t="shared" si="380"/>
        <v/>
      </c>
      <c r="I2959" s="92"/>
      <c r="J2959" s="92"/>
      <c r="K2959" s="92"/>
      <c r="L2959" s="91" t="str">
        <f t="shared" si="381"/>
        <v/>
      </c>
      <c r="M2959" s="91" t="str">
        <f t="shared" si="382"/>
        <v/>
      </c>
    </row>
    <row r="2960" spans="1:13" x14ac:dyDescent="0.25">
      <c r="A2960" s="333" t="str">
        <f t="shared" si="374"/>
        <v/>
      </c>
      <c r="B2960" s="332" t="str">
        <f t="shared" si="375"/>
        <v/>
      </c>
      <c r="C2960" s="333" t="str">
        <f t="shared" si="376"/>
        <v/>
      </c>
      <c r="D2960" s="92"/>
      <c r="E2960" s="58" t="str">
        <f t="shared" si="377"/>
        <v/>
      </c>
      <c r="F2960" s="58" t="str">
        <f t="shared" si="378"/>
        <v/>
      </c>
      <c r="G2960" s="58" t="str">
        <f t="shared" si="379"/>
        <v/>
      </c>
      <c r="H2960" s="58" t="str">
        <f t="shared" si="380"/>
        <v/>
      </c>
      <c r="I2960" s="92"/>
      <c r="J2960" s="92"/>
      <c r="K2960" s="92"/>
      <c r="L2960" s="91" t="str">
        <f t="shared" si="381"/>
        <v/>
      </c>
      <c r="M2960" s="91" t="str">
        <f t="shared" si="382"/>
        <v/>
      </c>
    </row>
    <row r="2961" spans="1:13" x14ac:dyDescent="0.25">
      <c r="A2961" s="333" t="str">
        <f t="shared" si="374"/>
        <v/>
      </c>
      <c r="B2961" s="332" t="str">
        <f t="shared" si="375"/>
        <v/>
      </c>
      <c r="C2961" s="333" t="str">
        <f t="shared" si="376"/>
        <v/>
      </c>
      <c r="D2961" s="92"/>
      <c r="E2961" s="58" t="str">
        <f t="shared" si="377"/>
        <v/>
      </c>
      <c r="F2961" s="58" t="str">
        <f t="shared" si="378"/>
        <v/>
      </c>
      <c r="G2961" s="58" t="str">
        <f t="shared" si="379"/>
        <v/>
      </c>
      <c r="H2961" s="58" t="str">
        <f t="shared" si="380"/>
        <v/>
      </c>
      <c r="I2961" s="92"/>
      <c r="J2961" s="92"/>
      <c r="K2961" s="92"/>
      <c r="L2961" s="91" t="str">
        <f t="shared" si="381"/>
        <v/>
      </c>
      <c r="M2961" s="91" t="str">
        <f t="shared" si="382"/>
        <v/>
      </c>
    </row>
    <row r="2962" spans="1:13" x14ac:dyDescent="0.25">
      <c r="A2962" s="333" t="str">
        <f t="shared" si="374"/>
        <v/>
      </c>
      <c r="B2962" s="332" t="str">
        <f t="shared" si="375"/>
        <v/>
      </c>
      <c r="C2962" s="333" t="str">
        <f t="shared" si="376"/>
        <v/>
      </c>
      <c r="D2962" s="92"/>
      <c r="E2962" s="58" t="str">
        <f t="shared" si="377"/>
        <v/>
      </c>
      <c r="F2962" s="58" t="str">
        <f t="shared" si="378"/>
        <v/>
      </c>
      <c r="G2962" s="58" t="str">
        <f t="shared" si="379"/>
        <v/>
      </c>
      <c r="H2962" s="58" t="str">
        <f t="shared" si="380"/>
        <v/>
      </c>
      <c r="I2962" s="92"/>
      <c r="J2962" s="92"/>
      <c r="K2962" s="92"/>
      <c r="L2962" s="91" t="str">
        <f t="shared" si="381"/>
        <v/>
      </c>
      <c r="M2962" s="91" t="str">
        <f t="shared" si="382"/>
        <v/>
      </c>
    </row>
    <row r="2963" spans="1:13" x14ac:dyDescent="0.25">
      <c r="A2963" s="333" t="str">
        <f t="shared" si="374"/>
        <v/>
      </c>
      <c r="B2963" s="332" t="str">
        <f t="shared" si="375"/>
        <v/>
      </c>
      <c r="C2963" s="333" t="str">
        <f t="shared" si="376"/>
        <v/>
      </c>
      <c r="D2963" s="92"/>
      <c r="E2963" s="58" t="str">
        <f t="shared" si="377"/>
        <v/>
      </c>
      <c r="F2963" s="58" t="str">
        <f t="shared" si="378"/>
        <v/>
      </c>
      <c r="G2963" s="58" t="str">
        <f t="shared" si="379"/>
        <v/>
      </c>
      <c r="H2963" s="58" t="str">
        <f t="shared" si="380"/>
        <v/>
      </c>
      <c r="I2963" s="92"/>
      <c r="J2963" s="92"/>
      <c r="K2963" s="92"/>
      <c r="L2963" s="91" t="str">
        <f t="shared" si="381"/>
        <v/>
      </c>
      <c r="M2963" s="91" t="str">
        <f t="shared" si="382"/>
        <v/>
      </c>
    </row>
    <row r="2964" spans="1:13" x14ac:dyDescent="0.25">
      <c r="A2964" s="333" t="str">
        <f t="shared" si="374"/>
        <v/>
      </c>
      <c r="B2964" s="332" t="str">
        <f t="shared" si="375"/>
        <v/>
      </c>
      <c r="C2964" s="333" t="str">
        <f t="shared" si="376"/>
        <v/>
      </c>
      <c r="D2964" s="92"/>
      <c r="E2964" s="58" t="str">
        <f t="shared" si="377"/>
        <v/>
      </c>
      <c r="F2964" s="58" t="str">
        <f t="shared" si="378"/>
        <v/>
      </c>
      <c r="G2964" s="58" t="str">
        <f t="shared" si="379"/>
        <v/>
      </c>
      <c r="H2964" s="58" t="str">
        <f t="shared" si="380"/>
        <v/>
      </c>
      <c r="I2964" s="92"/>
      <c r="J2964" s="92"/>
      <c r="K2964" s="92"/>
      <c r="L2964" s="91" t="str">
        <f t="shared" si="381"/>
        <v/>
      </c>
      <c r="M2964" s="91" t="str">
        <f t="shared" si="382"/>
        <v/>
      </c>
    </row>
    <row r="2965" spans="1:13" x14ac:dyDescent="0.25">
      <c r="A2965" s="333" t="str">
        <f t="shared" si="374"/>
        <v/>
      </c>
      <c r="B2965" s="332" t="str">
        <f t="shared" si="375"/>
        <v/>
      </c>
      <c r="C2965" s="333" t="str">
        <f t="shared" si="376"/>
        <v/>
      </c>
      <c r="D2965" s="92"/>
      <c r="E2965" s="58" t="str">
        <f t="shared" si="377"/>
        <v/>
      </c>
      <c r="F2965" s="58" t="str">
        <f t="shared" si="378"/>
        <v/>
      </c>
      <c r="G2965" s="58" t="str">
        <f t="shared" si="379"/>
        <v/>
      </c>
      <c r="H2965" s="58" t="str">
        <f t="shared" si="380"/>
        <v/>
      </c>
      <c r="I2965" s="92"/>
      <c r="J2965" s="92"/>
      <c r="K2965" s="92"/>
      <c r="L2965" s="91" t="str">
        <f t="shared" si="381"/>
        <v/>
      </c>
      <c r="M2965" s="91" t="str">
        <f t="shared" si="382"/>
        <v/>
      </c>
    </row>
    <row r="2966" spans="1:13" x14ac:dyDescent="0.25">
      <c r="A2966" s="333" t="str">
        <f t="shared" si="374"/>
        <v/>
      </c>
      <c r="B2966" s="332" t="str">
        <f t="shared" si="375"/>
        <v/>
      </c>
      <c r="C2966" s="333" t="str">
        <f t="shared" si="376"/>
        <v/>
      </c>
      <c r="D2966" s="92"/>
      <c r="E2966" s="58" t="str">
        <f t="shared" si="377"/>
        <v/>
      </c>
      <c r="F2966" s="58" t="str">
        <f t="shared" si="378"/>
        <v/>
      </c>
      <c r="G2966" s="58" t="str">
        <f t="shared" si="379"/>
        <v/>
      </c>
      <c r="H2966" s="58" t="str">
        <f t="shared" si="380"/>
        <v/>
      </c>
      <c r="I2966" s="92"/>
      <c r="J2966" s="92"/>
      <c r="K2966" s="92"/>
      <c r="L2966" s="91" t="str">
        <f t="shared" si="381"/>
        <v/>
      </c>
      <c r="M2966" s="91" t="str">
        <f t="shared" si="382"/>
        <v/>
      </c>
    </row>
    <row r="2967" spans="1:13" x14ac:dyDescent="0.25">
      <c r="A2967" s="333" t="str">
        <f t="shared" si="374"/>
        <v/>
      </c>
      <c r="B2967" s="332" t="str">
        <f t="shared" si="375"/>
        <v/>
      </c>
      <c r="C2967" s="333" t="str">
        <f t="shared" si="376"/>
        <v/>
      </c>
      <c r="D2967" s="92"/>
      <c r="E2967" s="58" t="str">
        <f t="shared" si="377"/>
        <v/>
      </c>
      <c r="F2967" s="58" t="str">
        <f t="shared" si="378"/>
        <v/>
      </c>
      <c r="G2967" s="58" t="str">
        <f t="shared" si="379"/>
        <v/>
      </c>
      <c r="H2967" s="58" t="str">
        <f t="shared" si="380"/>
        <v/>
      </c>
      <c r="I2967" s="92"/>
      <c r="J2967" s="92"/>
      <c r="K2967" s="92"/>
      <c r="L2967" s="91" t="str">
        <f t="shared" si="381"/>
        <v/>
      </c>
      <c r="M2967" s="91" t="str">
        <f t="shared" si="382"/>
        <v/>
      </c>
    </row>
    <row r="2968" spans="1:13" x14ac:dyDescent="0.25">
      <c r="A2968" s="333" t="str">
        <f t="shared" si="374"/>
        <v/>
      </c>
      <c r="B2968" s="332" t="str">
        <f t="shared" si="375"/>
        <v/>
      </c>
      <c r="C2968" s="333" t="str">
        <f t="shared" si="376"/>
        <v/>
      </c>
      <c r="D2968" s="92"/>
      <c r="E2968" s="58" t="str">
        <f t="shared" si="377"/>
        <v/>
      </c>
      <c r="F2968" s="58" t="str">
        <f t="shared" si="378"/>
        <v/>
      </c>
      <c r="G2968" s="58" t="str">
        <f t="shared" si="379"/>
        <v/>
      </c>
      <c r="H2968" s="58" t="str">
        <f t="shared" si="380"/>
        <v/>
      </c>
      <c r="I2968" s="92"/>
      <c r="J2968" s="92"/>
      <c r="K2968" s="92"/>
      <c r="L2968" s="91" t="str">
        <f t="shared" si="381"/>
        <v/>
      </c>
      <c r="M2968" s="91" t="str">
        <f t="shared" si="382"/>
        <v/>
      </c>
    </row>
    <row r="2969" spans="1:13" x14ac:dyDescent="0.25">
      <c r="A2969" s="333" t="str">
        <f t="shared" si="374"/>
        <v/>
      </c>
      <c r="B2969" s="332" t="str">
        <f t="shared" si="375"/>
        <v/>
      </c>
      <c r="C2969" s="333" t="str">
        <f t="shared" si="376"/>
        <v/>
      </c>
      <c r="D2969" s="92"/>
      <c r="E2969" s="58" t="str">
        <f t="shared" si="377"/>
        <v/>
      </c>
      <c r="F2969" s="58" t="str">
        <f t="shared" si="378"/>
        <v/>
      </c>
      <c r="G2969" s="58" t="str">
        <f t="shared" si="379"/>
        <v/>
      </c>
      <c r="H2969" s="58" t="str">
        <f t="shared" si="380"/>
        <v/>
      </c>
      <c r="I2969" s="92"/>
      <c r="J2969" s="92"/>
      <c r="K2969" s="92"/>
      <c r="L2969" s="91" t="str">
        <f t="shared" si="381"/>
        <v/>
      </c>
      <c r="M2969" s="91" t="str">
        <f t="shared" si="382"/>
        <v/>
      </c>
    </row>
    <row r="2970" spans="1:13" x14ac:dyDescent="0.25">
      <c r="A2970" s="333" t="str">
        <f t="shared" si="374"/>
        <v/>
      </c>
      <c r="B2970" s="332" t="str">
        <f t="shared" si="375"/>
        <v/>
      </c>
      <c r="C2970" s="333" t="str">
        <f t="shared" si="376"/>
        <v/>
      </c>
      <c r="D2970" s="92"/>
      <c r="E2970" s="58" t="str">
        <f t="shared" si="377"/>
        <v/>
      </c>
      <c r="F2970" s="58" t="str">
        <f t="shared" si="378"/>
        <v/>
      </c>
      <c r="G2970" s="58" t="str">
        <f t="shared" si="379"/>
        <v/>
      </c>
      <c r="H2970" s="58" t="str">
        <f t="shared" si="380"/>
        <v/>
      </c>
      <c r="I2970" s="92"/>
      <c r="J2970" s="92"/>
      <c r="K2970" s="92"/>
      <c r="L2970" s="91" t="str">
        <f t="shared" si="381"/>
        <v/>
      </c>
      <c r="M2970" s="91" t="str">
        <f t="shared" si="382"/>
        <v/>
      </c>
    </row>
    <row r="2971" spans="1:13" x14ac:dyDescent="0.25">
      <c r="A2971" s="333" t="str">
        <f t="shared" si="374"/>
        <v/>
      </c>
      <c r="B2971" s="332" t="str">
        <f t="shared" si="375"/>
        <v/>
      </c>
      <c r="C2971" s="333" t="str">
        <f t="shared" si="376"/>
        <v/>
      </c>
      <c r="D2971" s="92"/>
      <c r="E2971" s="58" t="str">
        <f t="shared" si="377"/>
        <v/>
      </c>
      <c r="F2971" s="58" t="str">
        <f t="shared" si="378"/>
        <v/>
      </c>
      <c r="G2971" s="58" t="str">
        <f t="shared" si="379"/>
        <v/>
      </c>
      <c r="H2971" s="58" t="str">
        <f t="shared" si="380"/>
        <v/>
      </c>
      <c r="I2971" s="92"/>
      <c r="J2971" s="92"/>
      <c r="K2971" s="92"/>
      <c r="L2971" s="91" t="str">
        <f t="shared" si="381"/>
        <v/>
      </c>
      <c r="M2971" s="91" t="str">
        <f t="shared" si="382"/>
        <v/>
      </c>
    </row>
    <row r="2972" spans="1:13" x14ac:dyDescent="0.25">
      <c r="A2972" s="333" t="str">
        <f t="shared" si="374"/>
        <v/>
      </c>
      <c r="B2972" s="332" t="str">
        <f t="shared" si="375"/>
        <v/>
      </c>
      <c r="C2972" s="333" t="str">
        <f t="shared" si="376"/>
        <v/>
      </c>
      <c r="D2972" s="92"/>
      <c r="E2972" s="58" t="str">
        <f t="shared" si="377"/>
        <v/>
      </c>
      <c r="F2972" s="58" t="str">
        <f t="shared" si="378"/>
        <v/>
      </c>
      <c r="G2972" s="58" t="str">
        <f t="shared" si="379"/>
        <v/>
      </c>
      <c r="H2972" s="58" t="str">
        <f t="shared" si="380"/>
        <v/>
      </c>
      <c r="I2972" s="92"/>
      <c r="J2972" s="92"/>
      <c r="K2972" s="92"/>
      <c r="L2972" s="91" t="str">
        <f t="shared" si="381"/>
        <v/>
      </c>
      <c r="M2972" s="91" t="str">
        <f t="shared" si="382"/>
        <v/>
      </c>
    </row>
    <row r="2973" spans="1:13" x14ac:dyDescent="0.25">
      <c r="A2973" s="333" t="str">
        <f t="shared" si="374"/>
        <v/>
      </c>
      <c r="B2973" s="332" t="str">
        <f t="shared" si="375"/>
        <v/>
      </c>
      <c r="C2973" s="333" t="str">
        <f t="shared" si="376"/>
        <v/>
      </c>
      <c r="D2973" s="92"/>
      <c r="E2973" s="58" t="str">
        <f t="shared" si="377"/>
        <v/>
      </c>
      <c r="F2973" s="58" t="str">
        <f t="shared" si="378"/>
        <v/>
      </c>
      <c r="G2973" s="58" t="str">
        <f t="shared" si="379"/>
        <v/>
      </c>
      <c r="H2973" s="58" t="str">
        <f t="shared" si="380"/>
        <v/>
      </c>
      <c r="I2973" s="92"/>
      <c r="J2973" s="92"/>
      <c r="K2973" s="92"/>
      <c r="L2973" s="91" t="str">
        <f t="shared" si="381"/>
        <v/>
      </c>
      <c r="M2973" s="91" t="str">
        <f t="shared" si="382"/>
        <v/>
      </c>
    </row>
    <row r="2974" spans="1:13" x14ac:dyDescent="0.25">
      <c r="A2974" s="333" t="str">
        <f t="shared" si="374"/>
        <v/>
      </c>
      <c r="B2974" s="332" t="str">
        <f t="shared" si="375"/>
        <v/>
      </c>
      <c r="C2974" s="333" t="str">
        <f t="shared" si="376"/>
        <v/>
      </c>
      <c r="D2974" s="92"/>
      <c r="E2974" s="58" t="str">
        <f t="shared" si="377"/>
        <v/>
      </c>
      <c r="F2974" s="58" t="str">
        <f t="shared" si="378"/>
        <v/>
      </c>
      <c r="G2974" s="58" t="str">
        <f t="shared" si="379"/>
        <v/>
      </c>
      <c r="H2974" s="58" t="str">
        <f t="shared" si="380"/>
        <v/>
      </c>
      <c r="I2974" s="92"/>
      <c r="J2974" s="92"/>
      <c r="K2974" s="92"/>
      <c r="L2974" s="91" t="str">
        <f t="shared" si="381"/>
        <v/>
      </c>
      <c r="M2974" s="91" t="str">
        <f t="shared" si="382"/>
        <v/>
      </c>
    </row>
    <row r="2975" spans="1:13" x14ac:dyDescent="0.25">
      <c r="A2975" s="333" t="str">
        <f t="shared" si="374"/>
        <v/>
      </c>
      <c r="B2975" s="332" t="str">
        <f t="shared" si="375"/>
        <v/>
      </c>
      <c r="C2975" s="333" t="str">
        <f t="shared" si="376"/>
        <v/>
      </c>
      <c r="D2975" s="92"/>
      <c r="E2975" s="58" t="str">
        <f t="shared" si="377"/>
        <v/>
      </c>
      <c r="F2975" s="58" t="str">
        <f t="shared" si="378"/>
        <v/>
      </c>
      <c r="G2975" s="58" t="str">
        <f t="shared" si="379"/>
        <v/>
      </c>
      <c r="H2975" s="58" t="str">
        <f t="shared" si="380"/>
        <v/>
      </c>
      <c r="I2975" s="92"/>
      <c r="J2975" s="92"/>
      <c r="K2975" s="92"/>
      <c r="L2975" s="91" t="str">
        <f t="shared" si="381"/>
        <v/>
      </c>
      <c r="M2975" s="91" t="str">
        <f t="shared" si="382"/>
        <v/>
      </c>
    </row>
    <row r="2976" spans="1:13" x14ac:dyDescent="0.25">
      <c r="A2976" s="333" t="str">
        <f t="shared" si="374"/>
        <v/>
      </c>
      <c r="B2976" s="332" t="str">
        <f t="shared" si="375"/>
        <v/>
      </c>
      <c r="C2976" s="333" t="str">
        <f t="shared" si="376"/>
        <v/>
      </c>
      <c r="D2976" s="92"/>
      <c r="E2976" s="58" t="str">
        <f t="shared" si="377"/>
        <v/>
      </c>
      <c r="F2976" s="58" t="str">
        <f t="shared" si="378"/>
        <v/>
      </c>
      <c r="G2976" s="58" t="str">
        <f t="shared" si="379"/>
        <v/>
      </c>
      <c r="H2976" s="58" t="str">
        <f t="shared" si="380"/>
        <v/>
      </c>
      <c r="I2976" s="92"/>
      <c r="J2976" s="92"/>
      <c r="K2976" s="92"/>
      <c r="L2976" s="91" t="str">
        <f t="shared" si="381"/>
        <v/>
      </c>
      <c r="M2976" s="91" t="str">
        <f t="shared" si="382"/>
        <v/>
      </c>
    </row>
    <row r="2977" spans="1:13" x14ac:dyDescent="0.25">
      <c r="A2977" s="333" t="str">
        <f t="shared" si="374"/>
        <v/>
      </c>
      <c r="B2977" s="332" t="str">
        <f t="shared" si="375"/>
        <v/>
      </c>
      <c r="C2977" s="333" t="str">
        <f t="shared" si="376"/>
        <v/>
      </c>
      <c r="D2977" s="92"/>
      <c r="E2977" s="58" t="str">
        <f t="shared" si="377"/>
        <v/>
      </c>
      <c r="F2977" s="58" t="str">
        <f t="shared" si="378"/>
        <v/>
      </c>
      <c r="G2977" s="58" t="str">
        <f t="shared" si="379"/>
        <v/>
      </c>
      <c r="H2977" s="58" t="str">
        <f t="shared" si="380"/>
        <v/>
      </c>
      <c r="I2977" s="92"/>
      <c r="J2977" s="92"/>
      <c r="K2977" s="92"/>
      <c r="L2977" s="91" t="str">
        <f t="shared" si="381"/>
        <v/>
      </c>
      <c r="M2977" s="91" t="str">
        <f t="shared" si="382"/>
        <v/>
      </c>
    </row>
    <row r="2978" spans="1:13" x14ac:dyDescent="0.25">
      <c r="A2978" s="333" t="str">
        <f t="shared" si="374"/>
        <v/>
      </c>
      <c r="B2978" s="332" t="str">
        <f t="shared" si="375"/>
        <v/>
      </c>
      <c r="C2978" s="333" t="str">
        <f t="shared" si="376"/>
        <v/>
      </c>
      <c r="D2978" s="92"/>
      <c r="E2978" s="58" t="str">
        <f t="shared" si="377"/>
        <v/>
      </c>
      <c r="F2978" s="58" t="str">
        <f t="shared" si="378"/>
        <v/>
      </c>
      <c r="G2978" s="58" t="str">
        <f t="shared" si="379"/>
        <v/>
      </c>
      <c r="H2978" s="58" t="str">
        <f t="shared" si="380"/>
        <v/>
      </c>
      <c r="I2978" s="92"/>
      <c r="J2978" s="92"/>
      <c r="K2978" s="92"/>
      <c r="L2978" s="91" t="str">
        <f t="shared" si="381"/>
        <v/>
      </c>
      <c r="M2978" s="91" t="str">
        <f t="shared" si="382"/>
        <v/>
      </c>
    </row>
    <row r="2979" spans="1:13" x14ac:dyDescent="0.25">
      <c r="A2979" s="333" t="str">
        <f t="shared" si="374"/>
        <v/>
      </c>
      <c r="B2979" s="332" t="str">
        <f t="shared" si="375"/>
        <v/>
      </c>
      <c r="C2979" s="333" t="str">
        <f t="shared" si="376"/>
        <v/>
      </c>
      <c r="D2979" s="92"/>
      <c r="E2979" s="58" t="str">
        <f t="shared" si="377"/>
        <v/>
      </c>
      <c r="F2979" s="58" t="str">
        <f t="shared" si="378"/>
        <v/>
      </c>
      <c r="G2979" s="58" t="str">
        <f t="shared" si="379"/>
        <v/>
      </c>
      <c r="H2979" s="58" t="str">
        <f t="shared" si="380"/>
        <v/>
      </c>
      <c r="I2979" s="92"/>
      <c r="J2979" s="92"/>
      <c r="K2979" s="92"/>
      <c r="L2979" s="91" t="str">
        <f t="shared" si="381"/>
        <v/>
      </c>
      <c r="M2979" s="91" t="str">
        <f t="shared" si="382"/>
        <v/>
      </c>
    </row>
    <row r="2980" spans="1:13" x14ac:dyDescent="0.25">
      <c r="A2980" s="333" t="str">
        <f t="shared" si="374"/>
        <v/>
      </c>
      <c r="B2980" s="332" t="str">
        <f t="shared" si="375"/>
        <v/>
      </c>
      <c r="C2980" s="333" t="str">
        <f t="shared" si="376"/>
        <v/>
      </c>
      <c r="D2980" s="92"/>
      <c r="E2980" s="58" t="str">
        <f t="shared" si="377"/>
        <v/>
      </c>
      <c r="F2980" s="58" t="str">
        <f t="shared" si="378"/>
        <v/>
      </c>
      <c r="G2980" s="58" t="str">
        <f t="shared" si="379"/>
        <v/>
      </c>
      <c r="H2980" s="58" t="str">
        <f t="shared" si="380"/>
        <v/>
      </c>
      <c r="I2980" s="92"/>
      <c r="J2980" s="92"/>
      <c r="K2980" s="92"/>
      <c r="L2980" s="91" t="str">
        <f t="shared" si="381"/>
        <v/>
      </c>
      <c r="M2980" s="91" t="str">
        <f t="shared" si="382"/>
        <v/>
      </c>
    </row>
    <row r="2981" spans="1:13" x14ac:dyDescent="0.25">
      <c r="A2981" s="333" t="str">
        <f t="shared" si="374"/>
        <v/>
      </c>
      <c r="B2981" s="332" t="str">
        <f t="shared" si="375"/>
        <v/>
      </c>
      <c r="C2981" s="333" t="str">
        <f t="shared" si="376"/>
        <v/>
      </c>
      <c r="D2981" s="92"/>
      <c r="E2981" s="58" t="str">
        <f t="shared" si="377"/>
        <v/>
      </c>
      <c r="F2981" s="58" t="str">
        <f t="shared" si="378"/>
        <v/>
      </c>
      <c r="G2981" s="58" t="str">
        <f t="shared" si="379"/>
        <v/>
      </c>
      <c r="H2981" s="58" t="str">
        <f t="shared" si="380"/>
        <v/>
      </c>
      <c r="I2981" s="92"/>
      <c r="J2981" s="92"/>
      <c r="K2981" s="92"/>
      <c r="L2981" s="91" t="str">
        <f t="shared" si="381"/>
        <v/>
      </c>
      <c r="M2981" s="91" t="str">
        <f t="shared" si="382"/>
        <v/>
      </c>
    </row>
    <row r="2982" spans="1:13" x14ac:dyDescent="0.25">
      <c r="A2982" s="333" t="str">
        <f t="shared" si="374"/>
        <v/>
      </c>
      <c r="B2982" s="332" t="str">
        <f t="shared" si="375"/>
        <v/>
      </c>
      <c r="C2982" s="333" t="str">
        <f t="shared" si="376"/>
        <v/>
      </c>
      <c r="D2982" s="92"/>
      <c r="E2982" s="58" t="str">
        <f t="shared" si="377"/>
        <v/>
      </c>
      <c r="F2982" s="58" t="str">
        <f t="shared" si="378"/>
        <v/>
      </c>
      <c r="G2982" s="58" t="str">
        <f t="shared" si="379"/>
        <v/>
      </c>
      <c r="H2982" s="58" t="str">
        <f t="shared" si="380"/>
        <v/>
      </c>
      <c r="I2982" s="92"/>
      <c r="J2982" s="92"/>
      <c r="K2982" s="92"/>
      <c r="L2982" s="91" t="str">
        <f t="shared" si="381"/>
        <v/>
      </c>
      <c r="M2982" s="91" t="str">
        <f t="shared" si="382"/>
        <v/>
      </c>
    </row>
    <row r="2983" spans="1:13" x14ac:dyDescent="0.25">
      <c r="A2983" s="333" t="str">
        <f t="shared" si="374"/>
        <v/>
      </c>
      <c r="B2983" s="332" t="str">
        <f t="shared" si="375"/>
        <v/>
      </c>
      <c r="C2983" s="333" t="str">
        <f t="shared" si="376"/>
        <v/>
      </c>
      <c r="D2983" s="92"/>
      <c r="E2983" s="58" t="str">
        <f t="shared" si="377"/>
        <v/>
      </c>
      <c r="F2983" s="58" t="str">
        <f t="shared" si="378"/>
        <v/>
      </c>
      <c r="G2983" s="58" t="str">
        <f t="shared" si="379"/>
        <v/>
      </c>
      <c r="H2983" s="58" t="str">
        <f t="shared" si="380"/>
        <v/>
      </c>
      <c r="I2983" s="92"/>
      <c r="J2983" s="92"/>
      <c r="K2983" s="92"/>
      <c r="L2983" s="91" t="str">
        <f t="shared" si="381"/>
        <v/>
      </c>
      <c r="M2983" s="91" t="str">
        <f t="shared" si="382"/>
        <v/>
      </c>
    </row>
    <row r="2984" spans="1:13" x14ac:dyDescent="0.25">
      <c r="A2984" s="333" t="str">
        <f t="shared" si="374"/>
        <v/>
      </c>
      <c r="B2984" s="332" t="str">
        <f t="shared" si="375"/>
        <v/>
      </c>
      <c r="C2984" s="333" t="str">
        <f t="shared" si="376"/>
        <v/>
      </c>
      <c r="D2984" s="92"/>
      <c r="E2984" s="58" t="str">
        <f t="shared" si="377"/>
        <v/>
      </c>
      <c r="F2984" s="58" t="str">
        <f t="shared" si="378"/>
        <v/>
      </c>
      <c r="G2984" s="58" t="str">
        <f t="shared" si="379"/>
        <v/>
      </c>
      <c r="H2984" s="58" t="str">
        <f t="shared" si="380"/>
        <v/>
      </c>
      <c r="I2984" s="92"/>
      <c r="J2984" s="92"/>
      <c r="K2984" s="92"/>
      <c r="L2984" s="91" t="str">
        <f t="shared" si="381"/>
        <v/>
      </c>
      <c r="M2984" s="91" t="str">
        <f t="shared" si="382"/>
        <v/>
      </c>
    </row>
    <row r="2985" spans="1:13" x14ac:dyDescent="0.25">
      <c r="A2985" s="333" t="str">
        <f t="shared" si="374"/>
        <v/>
      </c>
      <c r="B2985" s="332" t="str">
        <f t="shared" si="375"/>
        <v/>
      </c>
      <c r="C2985" s="333" t="str">
        <f t="shared" si="376"/>
        <v/>
      </c>
      <c r="D2985" s="92"/>
      <c r="E2985" s="58" t="str">
        <f t="shared" si="377"/>
        <v/>
      </c>
      <c r="F2985" s="58" t="str">
        <f t="shared" si="378"/>
        <v/>
      </c>
      <c r="G2985" s="58" t="str">
        <f t="shared" si="379"/>
        <v/>
      </c>
      <c r="H2985" s="58" t="str">
        <f t="shared" si="380"/>
        <v/>
      </c>
      <c r="I2985" s="92"/>
      <c r="J2985" s="92"/>
      <c r="K2985" s="92"/>
      <c r="L2985" s="91" t="str">
        <f t="shared" si="381"/>
        <v/>
      </c>
      <c r="M2985" s="91" t="str">
        <f t="shared" si="382"/>
        <v/>
      </c>
    </row>
    <row r="2986" spans="1:13" x14ac:dyDescent="0.25">
      <c r="A2986" s="333" t="str">
        <f t="shared" si="374"/>
        <v/>
      </c>
      <c r="B2986" s="332" t="str">
        <f t="shared" si="375"/>
        <v/>
      </c>
      <c r="C2986" s="333" t="str">
        <f t="shared" si="376"/>
        <v/>
      </c>
      <c r="D2986" s="92"/>
      <c r="E2986" s="58" t="str">
        <f t="shared" si="377"/>
        <v/>
      </c>
      <c r="F2986" s="58" t="str">
        <f t="shared" si="378"/>
        <v/>
      </c>
      <c r="G2986" s="58" t="str">
        <f t="shared" si="379"/>
        <v/>
      </c>
      <c r="H2986" s="58" t="str">
        <f t="shared" si="380"/>
        <v/>
      </c>
      <c r="I2986" s="92"/>
      <c r="J2986" s="92"/>
      <c r="K2986" s="92"/>
      <c r="L2986" s="91" t="str">
        <f t="shared" si="381"/>
        <v/>
      </c>
      <c r="M2986" s="91" t="str">
        <f t="shared" si="382"/>
        <v/>
      </c>
    </row>
    <row r="2987" spans="1:13" x14ac:dyDescent="0.25">
      <c r="A2987" s="333" t="str">
        <f t="shared" si="374"/>
        <v/>
      </c>
      <c r="B2987" s="332" t="str">
        <f t="shared" si="375"/>
        <v/>
      </c>
      <c r="C2987" s="333" t="str">
        <f t="shared" si="376"/>
        <v/>
      </c>
      <c r="D2987" s="92"/>
      <c r="E2987" s="58" t="str">
        <f t="shared" si="377"/>
        <v/>
      </c>
      <c r="F2987" s="58" t="str">
        <f t="shared" si="378"/>
        <v/>
      </c>
      <c r="G2987" s="58" t="str">
        <f t="shared" si="379"/>
        <v/>
      </c>
      <c r="H2987" s="58" t="str">
        <f t="shared" si="380"/>
        <v/>
      </c>
      <c r="I2987" s="92"/>
      <c r="J2987" s="92"/>
      <c r="K2987" s="92"/>
      <c r="L2987" s="91" t="str">
        <f t="shared" si="381"/>
        <v/>
      </c>
      <c r="M2987" s="91" t="str">
        <f t="shared" si="382"/>
        <v/>
      </c>
    </row>
    <row r="2988" spans="1:13" x14ac:dyDescent="0.25">
      <c r="A2988" s="333" t="str">
        <f t="shared" si="374"/>
        <v/>
      </c>
      <c r="B2988" s="332" t="str">
        <f t="shared" si="375"/>
        <v/>
      </c>
      <c r="C2988" s="333" t="str">
        <f t="shared" si="376"/>
        <v/>
      </c>
      <c r="D2988" s="92"/>
      <c r="E2988" s="58" t="str">
        <f t="shared" si="377"/>
        <v/>
      </c>
      <c r="F2988" s="58" t="str">
        <f t="shared" si="378"/>
        <v/>
      </c>
      <c r="G2988" s="58" t="str">
        <f t="shared" si="379"/>
        <v/>
      </c>
      <c r="H2988" s="58" t="str">
        <f t="shared" si="380"/>
        <v/>
      </c>
      <c r="I2988" s="92"/>
      <c r="J2988" s="92"/>
      <c r="K2988" s="92"/>
      <c r="L2988" s="91" t="str">
        <f t="shared" si="381"/>
        <v/>
      </c>
      <c r="M2988" s="91" t="str">
        <f t="shared" si="382"/>
        <v/>
      </c>
    </row>
    <row r="2989" spans="1:13" x14ac:dyDescent="0.25">
      <c r="A2989" s="333" t="str">
        <f t="shared" si="374"/>
        <v/>
      </c>
      <c r="B2989" s="332" t="str">
        <f t="shared" si="375"/>
        <v/>
      </c>
      <c r="C2989" s="333" t="str">
        <f t="shared" si="376"/>
        <v/>
      </c>
      <c r="D2989" s="92"/>
      <c r="E2989" s="58" t="str">
        <f t="shared" si="377"/>
        <v/>
      </c>
      <c r="F2989" s="58" t="str">
        <f t="shared" si="378"/>
        <v/>
      </c>
      <c r="G2989" s="58" t="str">
        <f t="shared" si="379"/>
        <v/>
      </c>
      <c r="H2989" s="58" t="str">
        <f t="shared" si="380"/>
        <v/>
      </c>
      <c r="I2989" s="92"/>
      <c r="J2989" s="92"/>
      <c r="K2989" s="92"/>
      <c r="L2989" s="91" t="str">
        <f t="shared" si="381"/>
        <v/>
      </c>
      <c r="M2989" s="91" t="str">
        <f t="shared" si="382"/>
        <v/>
      </c>
    </row>
    <row r="2990" spans="1:13" x14ac:dyDescent="0.25">
      <c r="A2990" s="333" t="str">
        <f t="shared" si="374"/>
        <v/>
      </c>
      <c r="B2990" s="332" t="str">
        <f t="shared" si="375"/>
        <v/>
      </c>
      <c r="C2990" s="333" t="str">
        <f t="shared" si="376"/>
        <v/>
      </c>
      <c r="D2990" s="92"/>
      <c r="E2990" s="58" t="str">
        <f t="shared" si="377"/>
        <v/>
      </c>
      <c r="F2990" s="58" t="str">
        <f t="shared" si="378"/>
        <v/>
      </c>
      <c r="G2990" s="58" t="str">
        <f t="shared" si="379"/>
        <v/>
      </c>
      <c r="H2990" s="58" t="str">
        <f t="shared" si="380"/>
        <v/>
      </c>
      <c r="I2990" s="92"/>
      <c r="J2990" s="92"/>
      <c r="K2990" s="92"/>
      <c r="L2990" s="91" t="str">
        <f t="shared" si="381"/>
        <v/>
      </c>
      <c r="M2990" s="91" t="str">
        <f t="shared" si="382"/>
        <v/>
      </c>
    </row>
    <row r="2991" spans="1:13" x14ac:dyDescent="0.25">
      <c r="A2991" s="333" t="str">
        <f t="shared" si="374"/>
        <v/>
      </c>
      <c r="B2991" s="332" t="str">
        <f t="shared" si="375"/>
        <v/>
      </c>
      <c r="C2991" s="333" t="str">
        <f t="shared" si="376"/>
        <v/>
      </c>
      <c r="D2991" s="92"/>
      <c r="E2991" s="58" t="str">
        <f t="shared" si="377"/>
        <v/>
      </c>
      <c r="F2991" s="58" t="str">
        <f t="shared" si="378"/>
        <v/>
      </c>
      <c r="G2991" s="58" t="str">
        <f t="shared" si="379"/>
        <v/>
      </c>
      <c r="H2991" s="58" t="str">
        <f t="shared" si="380"/>
        <v/>
      </c>
      <c r="I2991" s="92"/>
      <c r="J2991" s="92"/>
      <c r="K2991" s="92"/>
      <c r="L2991" s="91" t="str">
        <f t="shared" si="381"/>
        <v/>
      </c>
      <c r="M2991" s="91" t="str">
        <f t="shared" si="382"/>
        <v/>
      </c>
    </row>
    <row r="2992" spans="1:13" x14ac:dyDescent="0.25">
      <c r="A2992" s="333" t="str">
        <f t="shared" si="374"/>
        <v/>
      </c>
      <c r="B2992" s="332" t="str">
        <f t="shared" si="375"/>
        <v/>
      </c>
      <c r="C2992" s="333" t="str">
        <f t="shared" si="376"/>
        <v/>
      </c>
      <c r="D2992" s="92"/>
      <c r="E2992" s="58" t="str">
        <f t="shared" si="377"/>
        <v/>
      </c>
      <c r="F2992" s="58" t="str">
        <f t="shared" si="378"/>
        <v/>
      </c>
      <c r="G2992" s="58" t="str">
        <f t="shared" si="379"/>
        <v/>
      </c>
      <c r="H2992" s="58" t="str">
        <f t="shared" si="380"/>
        <v/>
      </c>
      <c r="I2992" s="92"/>
      <c r="J2992" s="92"/>
      <c r="K2992" s="92"/>
      <c r="L2992" s="91" t="str">
        <f t="shared" si="381"/>
        <v/>
      </c>
      <c r="M2992" s="91" t="str">
        <f t="shared" si="382"/>
        <v/>
      </c>
    </row>
    <row r="2993" spans="1:13" x14ac:dyDescent="0.25">
      <c r="A2993" s="333" t="str">
        <f t="shared" si="374"/>
        <v/>
      </c>
      <c r="B2993" s="332" t="str">
        <f t="shared" si="375"/>
        <v/>
      </c>
      <c r="C2993" s="333" t="str">
        <f t="shared" si="376"/>
        <v/>
      </c>
      <c r="D2993" s="92"/>
      <c r="E2993" s="58" t="str">
        <f t="shared" si="377"/>
        <v/>
      </c>
      <c r="F2993" s="58" t="str">
        <f t="shared" si="378"/>
        <v/>
      </c>
      <c r="G2993" s="58" t="str">
        <f t="shared" si="379"/>
        <v/>
      </c>
      <c r="H2993" s="58" t="str">
        <f t="shared" si="380"/>
        <v/>
      </c>
      <c r="I2993" s="92"/>
      <c r="J2993" s="92"/>
      <c r="K2993" s="92"/>
      <c r="L2993" s="91" t="str">
        <f t="shared" si="381"/>
        <v/>
      </c>
      <c r="M2993" s="91" t="str">
        <f t="shared" si="382"/>
        <v/>
      </c>
    </row>
    <row r="2994" spans="1:13" x14ac:dyDescent="0.25">
      <c r="A2994" s="333" t="str">
        <f t="shared" si="374"/>
        <v/>
      </c>
      <c r="B2994" s="332" t="str">
        <f t="shared" si="375"/>
        <v/>
      </c>
      <c r="C2994" s="333" t="str">
        <f t="shared" si="376"/>
        <v/>
      </c>
      <c r="D2994" s="92"/>
      <c r="E2994" s="58" t="str">
        <f t="shared" si="377"/>
        <v/>
      </c>
      <c r="F2994" s="58" t="str">
        <f t="shared" si="378"/>
        <v/>
      </c>
      <c r="G2994" s="58" t="str">
        <f t="shared" si="379"/>
        <v/>
      </c>
      <c r="H2994" s="58" t="str">
        <f t="shared" si="380"/>
        <v/>
      </c>
      <c r="I2994" s="92"/>
      <c r="J2994" s="92"/>
      <c r="K2994" s="92"/>
      <c r="L2994" s="91" t="str">
        <f t="shared" si="381"/>
        <v/>
      </c>
      <c r="M2994" s="91" t="str">
        <f t="shared" si="382"/>
        <v/>
      </c>
    </row>
    <row r="2995" spans="1:13" x14ac:dyDescent="0.25">
      <c r="A2995" s="333" t="str">
        <f t="shared" si="374"/>
        <v/>
      </c>
      <c r="B2995" s="332" t="str">
        <f t="shared" si="375"/>
        <v/>
      </c>
      <c r="C2995" s="333" t="str">
        <f t="shared" si="376"/>
        <v/>
      </c>
      <c r="D2995" s="92"/>
      <c r="E2995" s="58" t="str">
        <f t="shared" si="377"/>
        <v/>
      </c>
      <c r="F2995" s="58" t="str">
        <f t="shared" si="378"/>
        <v/>
      </c>
      <c r="G2995" s="58" t="str">
        <f t="shared" si="379"/>
        <v/>
      </c>
      <c r="H2995" s="58" t="str">
        <f t="shared" si="380"/>
        <v/>
      </c>
      <c r="I2995" s="92"/>
      <c r="J2995" s="92"/>
      <c r="K2995" s="92"/>
      <c r="L2995" s="91" t="str">
        <f t="shared" si="381"/>
        <v/>
      </c>
      <c r="M2995" s="91" t="str">
        <f t="shared" si="382"/>
        <v/>
      </c>
    </row>
    <row r="2996" spans="1:13" x14ac:dyDescent="0.25">
      <c r="A2996" s="333" t="str">
        <f t="shared" si="374"/>
        <v/>
      </c>
      <c r="B2996" s="332" t="str">
        <f t="shared" si="375"/>
        <v/>
      </c>
      <c r="C2996" s="333" t="str">
        <f t="shared" si="376"/>
        <v/>
      </c>
      <c r="D2996" s="92"/>
      <c r="E2996" s="58" t="str">
        <f t="shared" si="377"/>
        <v/>
      </c>
      <c r="F2996" s="58" t="str">
        <f t="shared" si="378"/>
        <v/>
      </c>
      <c r="G2996" s="58" t="str">
        <f t="shared" si="379"/>
        <v/>
      </c>
      <c r="H2996" s="58" t="str">
        <f t="shared" si="380"/>
        <v/>
      </c>
      <c r="I2996" s="92"/>
      <c r="J2996" s="92"/>
      <c r="K2996" s="92"/>
      <c r="L2996" s="91" t="str">
        <f t="shared" si="381"/>
        <v/>
      </c>
      <c r="M2996" s="91" t="str">
        <f t="shared" si="382"/>
        <v/>
      </c>
    </row>
    <row r="2997" spans="1:13" x14ac:dyDescent="0.25">
      <c r="A2997" s="333" t="str">
        <f t="shared" si="374"/>
        <v/>
      </c>
      <c r="B2997" s="332" t="str">
        <f t="shared" si="375"/>
        <v/>
      </c>
      <c r="C2997" s="333" t="str">
        <f t="shared" si="376"/>
        <v/>
      </c>
      <c r="D2997" s="92"/>
      <c r="E2997" s="58" t="str">
        <f t="shared" si="377"/>
        <v/>
      </c>
      <c r="F2997" s="58" t="str">
        <f t="shared" si="378"/>
        <v/>
      </c>
      <c r="G2997" s="58" t="str">
        <f t="shared" si="379"/>
        <v/>
      </c>
      <c r="H2997" s="58" t="str">
        <f t="shared" si="380"/>
        <v/>
      </c>
      <c r="I2997" s="92"/>
      <c r="J2997" s="92"/>
      <c r="K2997" s="92"/>
      <c r="L2997" s="91" t="str">
        <f t="shared" si="381"/>
        <v/>
      </c>
      <c r="M2997" s="91" t="str">
        <f t="shared" si="382"/>
        <v/>
      </c>
    </row>
    <row r="2998" spans="1:13" x14ac:dyDescent="0.25">
      <c r="A2998" s="333" t="str">
        <f t="shared" si="374"/>
        <v/>
      </c>
      <c r="B2998" s="332" t="str">
        <f t="shared" si="375"/>
        <v/>
      </c>
      <c r="C2998" s="333" t="str">
        <f t="shared" si="376"/>
        <v/>
      </c>
      <c r="D2998" s="92"/>
      <c r="E2998" s="58" t="str">
        <f t="shared" si="377"/>
        <v/>
      </c>
      <c r="F2998" s="58" t="str">
        <f t="shared" si="378"/>
        <v/>
      </c>
      <c r="G2998" s="58" t="str">
        <f t="shared" si="379"/>
        <v/>
      </c>
      <c r="H2998" s="58" t="str">
        <f t="shared" si="380"/>
        <v/>
      </c>
      <c r="I2998" s="92"/>
      <c r="J2998" s="92"/>
      <c r="K2998" s="92"/>
      <c r="L2998" s="91" t="str">
        <f t="shared" si="381"/>
        <v/>
      </c>
      <c r="M2998" s="91" t="str">
        <f t="shared" si="382"/>
        <v/>
      </c>
    </row>
    <row r="2999" spans="1:13" x14ac:dyDescent="0.25">
      <c r="A2999" s="333" t="str">
        <f t="shared" si="374"/>
        <v/>
      </c>
      <c r="B2999" s="332" t="str">
        <f t="shared" si="375"/>
        <v/>
      </c>
      <c r="C2999" s="333" t="str">
        <f t="shared" si="376"/>
        <v/>
      </c>
      <c r="D2999" s="92"/>
      <c r="E2999" s="58" t="str">
        <f t="shared" si="377"/>
        <v/>
      </c>
      <c r="F2999" s="58" t="str">
        <f t="shared" si="378"/>
        <v/>
      </c>
      <c r="G2999" s="58" t="str">
        <f t="shared" si="379"/>
        <v/>
      </c>
      <c r="H2999" s="58" t="str">
        <f t="shared" si="380"/>
        <v/>
      </c>
      <c r="I2999" s="92"/>
      <c r="J2999" s="92"/>
      <c r="K2999" s="92"/>
      <c r="L2999" s="91" t="str">
        <f t="shared" si="381"/>
        <v/>
      </c>
      <c r="M2999" s="91" t="str">
        <f t="shared" si="382"/>
        <v/>
      </c>
    </row>
    <row r="3000" spans="1:13" x14ac:dyDescent="0.25">
      <c r="A3000" s="333" t="str">
        <f t="shared" si="374"/>
        <v/>
      </c>
      <c r="B3000" s="332" t="str">
        <f t="shared" si="375"/>
        <v/>
      </c>
      <c r="C3000" s="333" t="str">
        <f t="shared" si="376"/>
        <v/>
      </c>
      <c r="D3000" s="92"/>
      <c r="E3000" s="58" t="str">
        <f t="shared" si="377"/>
        <v/>
      </c>
      <c r="F3000" s="58" t="str">
        <f t="shared" si="378"/>
        <v/>
      </c>
      <c r="G3000" s="58" t="str">
        <f t="shared" si="379"/>
        <v/>
      </c>
      <c r="H3000" s="58" t="str">
        <f t="shared" si="380"/>
        <v/>
      </c>
      <c r="I3000" s="92"/>
      <c r="J3000" s="92"/>
      <c r="K3000" s="92"/>
      <c r="L3000" s="91" t="str">
        <f t="shared" si="381"/>
        <v/>
      </c>
      <c r="M3000" s="91" t="str">
        <f t="shared" si="382"/>
        <v/>
      </c>
    </row>
    <row r="1045734" spans="4:4" x14ac:dyDescent="0.2">
      <c r="D1045734" s="93" t="s">
        <v>806</v>
      </c>
    </row>
  </sheetData>
  <autoFilter ref="A1:N2400" xr:uid="{00000000-0009-0000-0000-000002000000}"/>
  <phoneticPr fontId="41" type="noConversion"/>
  <dataValidations count="2">
    <dataValidation type="list" allowBlank="1" showInputMessage="1" showErrorMessage="1" sqref="J2:J3000" xr:uid="{00000000-0002-0000-0200-000000000000}">
      <formula1>Inedibles</formula1>
    </dataValidation>
    <dataValidation type="list" allowBlank="1" showInputMessage="1" showErrorMessage="1" sqref="I2:I3000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2:R313"/>
  <sheetViews>
    <sheetView tabSelected="1" zoomScaleNormal="100" workbookViewId="0">
      <selection activeCell="C5" sqref="C5"/>
    </sheetView>
  </sheetViews>
  <sheetFormatPr defaultRowHeight="12.75" x14ac:dyDescent="0.2"/>
  <cols>
    <col min="1" max="1" width="3.85546875" style="80" customWidth="1"/>
    <col min="2" max="2" width="13.7109375" style="78" customWidth="1"/>
    <col min="3" max="3" width="21.140625" style="78" bestFit="1" customWidth="1"/>
    <col min="4" max="4" width="25" style="78" bestFit="1" customWidth="1"/>
    <col min="5" max="5" width="18.5703125" style="78" bestFit="1" customWidth="1"/>
    <col min="6" max="6" width="5.5703125" style="78" bestFit="1" customWidth="1"/>
    <col min="7" max="7" width="7.28515625" style="78" bestFit="1" customWidth="1"/>
    <col min="8" max="8" width="6.140625" style="105" bestFit="1" customWidth="1"/>
    <col min="9" max="9" width="6.5703125" style="109" bestFit="1" customWidth="1"/>
    <col min="10" max="10" width="9.42578125" style="112" customWidth="1"/>
    <col min="11" max="11" width="4" style="78" customWidth="1"/>
    <col min="12" max="16" width="9.140625" style="78"/>
    <col min="17" max="18" width="9.140625" style="80"/>
    <col min="19" max="16384" width="9.140625" style="78"/>
  </cols>
  <sheetData>
    <row r="2" spans="1:18" s="62" customFormat="1" ht="18" x14ac:dyDescent="0.2">
      <c r="A2" s="135"/>
      <c r="B2" s="102"/>
      <c r="C2" s="102"/>
      <c r="D2" s="368" t="s">
        <v>1790</v>
      </c>
      <c r="E2" s="368"/>
      <c r="F2" s="368"/>
      <c r="G2" s="122" t="s">
        <v>2130</v>
      </c>
      <c r="H2" s="104"/>
      <c r="I2" s="107"/>
      <c r="J2" s="110"/>
      <c r="K2" s="102"/>
      <c r="Q2" s="21"/>
      <c r="R2" s="21"/>
    </row>
    <row r="3" spans="1:18" s="62" customFormat="1" ht="13.5" x14ac:dyDescent="0.2">
      <c r="A3" s="135"/>
      <c r="B3" s="79" t="s">
        <v>485</v>
      </c>
      <c r="C3" s="80" t="s">
        <v>2129</v>
      </c>
      <c r="D3" s="102" t="str">
        <f>$C$4&amp;" "&amp; Individuals!$G$2</f>
        <v>(All) Inter Club 2nd Leg 2022</v>
      </c>
      <c r="E3" s="102"/>
      <c r="F3" s="102"/>
      <c r="G3" s="102"/>
      <c r="H3" s="104"/>
      <c r="I3" s="107"/>
      <c r="J3" s="110"/>
      <c r="K3" s="102"/>
      <c r="Q3" s="21"/>
      <c r="R3" s="21"/>
    </row>
    <row r="4" spans="1:18" ht="13.5" x14ac:dyDescent="0.2">
      <c r="A4" s="135"/>
      <c r="B4" s="83" t="s">
        <v>4</v>
      </c>
      <c r="C4" s="80" t="s">
        <v>2114</v>
      </c>
      <c r="D4" s="102"/>
      <c r="E4" s="102"/>
      <c r="F4" s="102"/>
      <c r="G4" s="102"/>
      <c r="H4" s="104"/>
      <c r="I4" s="107"/>
      <c r="J4" s="110"/>
      <c r="K4" s="102"/>
    </row>
    <row r="5" spans="1:18" ht="13.5" x14ac:dyDescent="0.2">
      <c r="A5" s="135"/>
      <c r="B5" s="102"/>
      <c r="C5" s="102"/>
      <c r="D5" s="102"/>
      <c r="E5" s="102"/>
      <c r="F5" s="102"/>
      <c r="G5" s="102"/>
      <c r="H5" s="104"/>
      <c r="I5" s="107"/>
      <c r="J5" s="110"/>
      <c r="K5" s="102"/>
    </row>
    <row r="6" spans="1:18" s="76" customFormat="1" ht="38.25" x14ac:dyDescent="0.2">
      <c r="A6" s="103"/>
      <c r="B6" s="99" t="s">
        <v>488</v>
      </c>
      <c r="C6" s="99" t="s">
        <v>1</v>
      </c>
      <c r="D6" s="99" t="s">
        <v>2</v>
      </c>
      <c r="E6" s="99" t="s">
        <v>489</v>
      </c>
      <c r="F6" s="364" t="s">
        <v>495</v>
      </c>
      <c r="G6" s="364" t="s">
        <v>1330</v>
      </c>
      <c r="H6" s="106" t="s">
        <v>1162</v>
      </c>
      <c r="I6" s="108" t="s">
        <v>1331</v>
      </c>
      <c r="J6" s="111" t="s">
        <v>1384</v>
      </c>
      <c r="K6" s="103"/>
      <c r="Q6" s="367"/>
      <c r="R6" s="367"/>
    </row>
    <row r="7" spans="1:18" ht="13.5" x14ac:dyDescent="0.2">
      <c r="A7" s="135">
        <v>1</v>
      </c>
      <c r="B7" s="80" t="s">
        <v>595</v>
      </c>
      <c r="C7" s="80" t="s">
        <v>475</v>
      </c>
      <c r="D7" s="80" t="s">
        <v>499</v>
      </c>
      <c r="E7" s="80" t="s">
        <v>39</v>
      </c>
      <c r="F7" s="100"/>
      <c r="G7" s="100">
        <v>3</v>
      </c>
      <c r="H7" s="223">
        <v>43.7</v>
      </c>
      <c r="I7" s="224">
        <v>43.7</v>
      </c>
      <c r="J7" s="111">
        <v>300</v>
      </c>
      <c r="K7" s="102">
        <v>1</v>
      </c>
    </row>
    <row r="8" spans="1:18" ht="13.5" x14ac:dyDescent="0.2">
      <c r="A8" s="135">
        <v>2</v>
      </c>
      <c r="B8" s="80" t="s">
        <v>622</v>
      </c>
      <c r="C8" s="80" t="s">
        <v>435</v>
      </c>
      <c r="D8" s="80" t="s">
        <v>206</v>
      </c>
      <c r="E8" s="80" t="s">
        <v>38</v>
      </c>
      <c r="F8" s="100">
        <v>1</v>
      </c>
      <c r="G8" s="100">
        <v>2</v>
      </c>
      <c r="H8" s="223">
        <v>43.7</v>
      </c>
      <c r="I8" s="224">
        <v>43.7</v>
      </c>
      <c r="J8" s="111">
        <f>IF(I8=I7,J7,IF(I8=0,ROUNDDOWN(20,0),J7-K7))</f>
        <v>300</v>
      </c>
      <c r="K8" s="102">
        <f>IF(I8&lt;I7,1,IF(I8=I7,K7+1,0))</f>
        <v>2</v>
      </c>
      <c r="Q8" s="78"/>
      <c r="R8" s="78"/>
    </row>
    <row r="9" spans="1:18" ht="13.5" x14ac:dyDescent="0.2">
      <c r="A9" s="135">
        <v>3</v>
      </c>
      <c r="B9" s="80" t="s">
        <v>597</v>
      </c>
      <c r="C9" s="80" t="s">
        <v>246</v>
      </c>
      <c r="D9" s="80" t="s">
        <v>2085</v>
      </c>
      <c r="E9" s="80" t="s">
        <v>37</v>
      </c>
      <c r="F9" s="100"/>
      <c r="G9" s="100">
        <v>3</v>
      </c>
      <c r="H9" s="223">
        <v>41</v>
      </c>
      <c r="I9" s="224">
        <v>41</v>
      </c>
      <c r="J9" s="111">
        <f t="shared" ref="J9:J72" si="0">IF(I9=I8,J8,IF(I9=0,ROUNDDOWN(20,0),J8-K8))</f>
        <v>298</v>
      </c>
      <c r="K9" s="102">
        <f t="shared" ref="K9:K72" si="1">IF(I9&lt;I8,1,IF(I9=I8,K8+1,0))</f>
        <v>1</v>
      </c>
      <c r="Q9" s="78"/>
      <c r="R9" s="78"/>
    </row>
    <row r="10" spans="1:18" ht="13.5" x14ac:dyDescent="0.2">
      <c r="A10" s="135">
        <v>4</v>
      </c>
      <c r="B10" s="80" t="s">
        <v>1226</v>
      </c>
      <c r="C10" s="80" t="s">
        <v>193</v>
      </c>
      <c r="D10" s="80" t="s">
        <v>240</v>
      </c>
      <c r="E10" s="80" t="s">
        <v>39</v>
      </c>
      <c r="F10" s="100"/>
      <c r="G10" s="100">
        <v>3</v>
      </c>
      <c r="H10" s="223">
        <v>34.6</v>
      </c>
      <c r="I10" s="224">
        <v>34.6</v>
      </c>
      <c r="J10" s="111">
        <f t="shared" si="0"/>
        <v>297</v>
      </c>
      <c r="K10" s="102">
        <f t="shared" si="1"/>
        <v>1</v>
      </c>
      <c r="Q10" s="78"/>
      <c r="R10" s="78"/>
    </row>
    <row r="11" spans="1:18" ht="13.5" x14ac:dyDescent="0.2">
      <c r="A11" s="135">
        <v>5</v>
      </c>
      <c r="B11" s="80" t="s">
        <v>889</v>
      </c>
      <c r="C11" s="80" t="s">
        <v>440</v>
      </c>
      <c r="D11" s="80" t="s">
        <v>295</v>
      </c>
      <c r="E11" s="80" t="s">
        <v>37</v>
      </c>
      <c r="F11" s="100"/>
      <c r="G11" s="100">
        <v>2</v>
      </c>
      <c r="H11" s="223">
        <v>31</v>
      </c>
      <c r="I11" s="224">
        <v>31</v>
      </c>
      <c r="J11" s="111">
        <f t="shared" si="0"/>
        <v>296</v>
      </c>
      <c r="K11" s="102">
        <f t="shared" si="1"/>
        <v>1</v>
      </c>
      <c r="Q11" s="78"/>
      <c r="R11" s="78"/>
    </row>
    <row r="12" spans="1:18" ht="13.5" x14ac:dyDescent="0.2">
      <c r="A12" s="135">
        <v>6</v>
      </c>
      <c r="B12" s="80" t="s">
        <v>623</v>
      </c>
      <c r="C12" s="80" t="s">
        <v>459</v>
      </c>
      <c r="D12" s="80" t="s">
        <v>78</v>
      </c>
      <c r="E12" s="80" t="s">
        <v>39</v>
      </c>
      <c r="F12" s="100"/>
      <c r="G12" s="100">
        <v>2</v>
      </c>
      <c r="H12" s="223">
        <v>30</v>
      </c>
      <c r="I12" s="224">
        <v>30</v>
      </c>
      <c r="J12" s="111">
        <f t="shared" si="0"/>
        <v>295</v>
      </c>
      <c r="K12" s="102">
        <f t="shared" si="1"/>
        <v>1</v>
      </c>
      <c r="Q12" s="78"/>
      <c r="R12" s="78"/>
    </row>
    <row r="13" spans="1:18" ht="13.5" x14ac:dyDescent="0.2">
      <c r="A13" s="135">
        <v>7</v>
      </c>
      <c r="B13" s="80" t="s">
        <v>544</v>
      </c>
      <c r="C13" s="80" t="s">
        <v>149</v>
      </c>
      <c r="D13" s="80" t="s">
        <v>70</v>
      </c>
      <c r="E13" s="80" t="s">
        <v>38</v>
      </c>
      <c r="F13" s="100"/>
      <c r="G13" s="100">
        <v>3</v>
      </c>
      <c r="H13" s="223">
        <v>29.7</v>
      </c>
      <c r="I13" s="224">
        <v>29.7</v>
      </c>
      <c r="J13" s="111">
        <f t="shared" si="0"/>
        <v>294</v>
      </c>
      <c r="K13" s="102">
        <f t="shared" si="1"/>
        <v>1</v>
      </c>
      <c r="Q13" s="78"/>
      <c r="R13" s="78"/>
    </row>
    <row r="14" spans="1:18" ht="13.5" x14ac:dyDescent="0.2">
      <c r="A14" s="135">
        <v>8</v>
      </c>
      <c r="B14" s="80" t="s">
        <v>690</v>
      </c>
      <c r="C14" s="80" t="s">
        <v>305</v>
      </c>
      <c r="D14" s="80" t="s">
        <v>290</v>
      </c>
      <c r="E14" s="80" t="s">
        <v>37</v>
      </c>
      <c r="F14" s="100"/>
      <c r="G14" s="100">
        <v>3</v>
      </c>
      <c r="H14" s="223">
        <v>28.3</v>
      </c>
      <c r="I14" s="224">
        <v>28.3</v>
      </c>
      <c r="J14" s="111">
        <f t="shared" si="0"/>
        <v>293</v>
      </c>
      <c r="K14" s="102">
        <f t="shared" si="1"/>
        <v>1</v>
      </c>
      <c r="Q14" s="78"/>
      <c r="R14" s="78"/>
    </row>
    <row r="15" spans="1:18" ht="13.5" x14ac:dyDescent="0.2">
      <c r="A15" s="135">
        <v>9</v>
      </c>
      <c r="B15" s="80" t="s">
        <v>507</v>
      </c>
      <c r="C15" s="80" t="s">
        <v>204</v>
      </c>
      <c r="D15" s="80" t="s">
        <v>205</v>
      </c>
      <c r="E15" s="80" t="s">
        <v>38</v>
      </c>
      <c r="F15" s="100"/>
      <c r="G15" s="100">
        <v>3</v>
      </c>
      <c r="H15" s="223">
        <v>28.1</v>
      </c>
      <c r="I15" s="224">
        <v>28.1</v>
      </c>
      <c r="J15" s="111">
        <f t="shared" si="0"/>
        <v>292</v>
      </c>
      <c r="K15" s="102">
        <f t="shared" si="1"/>
        <v>1</v>
      </c>
      <c r="Q15" s="78"/>
      <c r="R15" s="78"/>
    </row>
    <row r="16" spans="1:18" ht="13.5" x14ac:dyDescent="0.2">
      <c r="A16" s="135">
        <v>10</v>
      </c>
      <c r="B16" s="80" t="s">
        <v>1772</v>
      </c>
      <c r="C16" s="80" t="s">
        <v>108</v>
      </c>
      <c r="D16" s="80" t="s">
        <v>240</v>
      </c>
      <c r="E16" s="80" t="s">
        <v>39</v>
      </c>
      <c r="F16" s="100"/>
      <c r="G16" s="100">
        <v>5</v>
      </c>
      <c r="H16" s="223">
        <v>26.7</v>
      </c>
      <c r="I16" s="224">
        <v>26.7</v>
      </c>
      <c r="J16" s="111">
        <f t="shared" si="0"/>
        <v>291</v>
      </c>
      <c r="K16" s="102">
        <f t="shared" si="1"/>
        <v>1</v>
      </c>
      <c r="Q16" s="78"/>
      <c r="R16" s="78"/>
    </row>
    <row r="17" spans="1:18" ht="13.5" x14ac:dyDescent="0.2">
      <c r="A17" s="135">
        <v>11</v>
      </c>
      <c r="B17" s="80" t="s">
        <v>1508</v>
      </c>
      <c r="C17" s="80" t="s">
        <v>307</v>
      </c>
      <c r="D17" s="80" t="s">
        <v>295</v>
      </c>
      <c r="E17" s="80" t="s">
        <v>37</v>
      </c>
      <c r="F17" s="100"/>
      <c r="G17" s="100">
        <v>1</v>
      </c>
      <c r="H17" s="223">
        <v>25.7</v>
      </c>
      <c r="I17" s="224">
        <v>25.7</v>
      </c>
      <c r="J17" s="111">
        <f t="shared" si="0"/>
        <v>290</v>
      </c>
      <c r="K17" s="102">
        <f t="shared" si="1"/>
        <v>1</v>
      </c>
      <c r="Q17" s="78"/>
      <c r="R17" s="78"/>
    </row>
    <row r="18" spans="1:18" ht="13.5" x14ac:dyDescent="0.2">
      <c r="A18" s="135">
        <v>12</v>
      </c>
      <c r="B18" s="80" t="s">
        <v>545</v>
      </c>
      <c r="C18" s="80" t="s">
        <v>353</v>
      </c>
      <c r="D18" s="80" t="s">
        <v>354</v>
      </c>
      <c r="E18" s="80" t="s">
        <v>2087</v>
      </c>
      <c r="F18" s="100"/>
      <c r="G18" s="100">
        <v>3</v>
      </c>
      <c r="H18" s="223">
        <v>25.3</v>
      </c>
      <c r="I18" s="224">
        <v>25.3</v>
      </c>
      <c r="J18" s="111">
        <f t="shared" si="0"/>
        <v>289</v>
      </c>
      <c r="K18" s="102">
        <f t="shared" si="1"/>
        <v>1</v>
      </c>
      <c r="Q18" s="78"/>
      <c r="R18" s="78"/>
    </row>
    <row r="19" spans="1:18" ht="13.5" x14ac:dyDescent="0.2">
      <c r="A19" s="135">
        <v>13</v>
      </c>
      <c r="B19" s="80" t="s">
        <v>629</v>
      </c>
      <c r="C19" s="80" t="s">
        <v>92</v>
      </c>
      <c r="D19" s="80" t="s">
        <v>380</v>
      </c>
      <c r="E19" s="80" t="s">
        <v>2087</v>
      </c>
      <c r="F19" s="100"/>
      <c r="G19" s="100">
        <v>2</v>
      </c>
      <c r="H19" s="223">
        <v>25</v>
      </c>
      <c r="I19" s="224">
        <v>25</v>
      </c>
      <c r="J19" s="111">
        <f t="shared" si="0"/>
        <v>288</v>
      </c>
      <c r="K19" s="102">
        <f t="shared" si="1"/>
        <v>1</v>
      </c>
      <c r="Q19" s="78"/>
      <c r="R19" s="78"/>
    </row>
    <row r="20" spans="1:18" ht="13.5" x14ac:dyDescent="0.2">
      <c r="A20" s="135">
        <v>14</v>
      </c>
      <c r="B20" s="80" t="s">
        <v>1215</v>
      </c>
      <c r="C20" s="80" t="s">
        <v>362</v>
      </c>
      <c r="D20" s="80" t="s">
        <v>1232</v>
      </c>
      <c r="E20" s="80" t="s">
        <v>43</v>
      </c>
      <c r="F20" s="100"/>
      <c r="G20" s="100">
        <v>2</v>
      </c>
      <c r="H20" s="223">
        <v>21.9</v>
      </c>
      <c r="I20" s="224">
        <v>21.9</v>
      </c>
      <c r="J20" s="111">
        <f t="shared" si="0"/>
        <v>287</v>
      </c>
      <c r="K20" s="102">
        <f t="shared" si="1"/>
        <v>1</v>
      </c>
      <c r="Q20" s="78"/>
      <c r="R20" s="78"/>
    </row>
    <row r="21" spans="1:18" ht="13.5" x14ac:dyDescent="0.2">
      <c r="A21" s="135">
        <v>15</v>
      </c>
      <c r="B21" s="80" t="s">
        <v>509</v>
      </c>
      <c r="C21" s="80" t="s">
        <v>72</v>
      </c>
      <c r="D21" s="80" t="s">
        <v>287</v>
      </c>
      <c r="E21" s="80" t="s">
        <v>37</v>
      </c>
      <c r="F21" s="100"/>
      <c r="G21" s="100">
        <v>1</v>
      </c>
      <c r="H21" s="223">
        <v>20.8</v>
      </c>
      <c r="I21" s="224">
        <v>20.8</v>
      </c>
      <c r="J21" s="111">
        <f t="shared" si="0"/>
        <v>286</v>
      </c>
      <c r="K21" s="102">
        <f t="shared" si="1"/>
        <v>1</v>
      </c>
      <c r="Q21" s="78"/>
      <c r="R21" s="78"/>
    </row>
    <row r="22" spans="1:18" ht="13.5" x14ac:dyDescent="0.2">
      <c r="A22" s="135">
        <v>16</v>
      </c>
      <c r="B22" s="80" t="s">
        <v>656</v>
      </c>
      <c r="C22" s="80" t="s">
        <v>452</v>
      </c>
      <c r="D22" s="80" t="s">
        <v>311</v>
      </c>
      <c r="E22" s="80" t="s">
        <v>44</v>
      </c>
      <c r="F22" s="100"/>
      <c r="G22" s="100">
        <v>1</v>
      </c>
      <c r="H22" s="223">
        <v>19.5</v>
      </c>
      <c r="I22" s="224">
        <v>19.5</v>
      </c>
      <c r="J22" s="111">
        <f t="shared" si="0"/>
        <v>285</v>
      </c>
      <c r="K22" s="102">
        <f t="shared" si="1"/>
        <v>1</v>
      </c>
      <c r="Q22" s="78"/>
      <c r="R22" s="78"/>
    </row>
    <row r="23" spans="1:18" ht="13.5" x14ac:dyDescent="0.2">
      <c r="A23" s="135">
        <v>17</v>
      </c>
      <c r="B23" s="80" t="s">
        <v>1436</v>
      </c>
      <c r="C23" s="80" t="s">
        <v>1437</v>
      </c>
      <c r="D23" s="80" t="s">
        <v>286</v>
      </c>
      <c r="E23" s="80" t="s">
        <v>37</v>
      </c>
      <c r="F23" s="100"/>
      <c r="G23" s="100">
        <v>2</v>
      </c>
      <c r="H23" s="223">
        <v>18.7</v>
      </c>
      <c r="I23" s="224">
        <v>18.7</v>
      </c>
      <c r="J23" s="111">
        <f t="shared" si="0"/>
        <v>284</v>
      </c>
      <c r="K23" s="102">
        <f t="shared" si="1"/>
        <v>1</v>
      </c>
      <c r="Q23" s="78"/>
      <c r="R23" s="78"/>
    </row>
    <row r="24" spans="1:18" ht="13.5" x14ac:dyDescent="0.2">
      <c r="A24" s="135">
        <v>18</v>
      </c>
      <c r="B24" s="80" t="s">
        <v>1276</v>
      </c>
      <c r="C24" s="80" t="s">
        <v>1085</v>
      </c>
      <c r="D24" s="80" t="s">
        <v>198</v>
      </c>
      <c r="E24" s="80" t="s">
        <v>43</v>
      </c>
      <c r="F24" s="100">
        <v>1</v>
      </c>
      <c r="G24" s="100">
        <v>1</v>
      </c>
      <c r="H24" s="223">
        <v>17.7</v>
      </c>
      <c r="I24" s="224">
        <v>17.7</v>
      </c>
      <c r="J24" s="111">
        <f t="shared" si="0"/>
        <v>283</v>
      </c>
      <c r="K24" s="102">
        <f t="shared" si="1"/>
        <v>1</v>
      </c>
    </row>
    <row r="25" spans="1:18" ht="13.5" x14ac:dyDescent="0.2">
      <c r="A25" s="135">
        <v>19</v>
      </c>
      <c r="B25" s="80" t="s">
        <v>601</v>
      </c>
      <c r="C25" s="80" t="s">
        <v>355</v>
      </c>
      <c r="D25" s="80" t="s">
        <v>354</v>
      </c>
      <c r="E25" s="80" t="s">
        <v>2087</v>
      </c>
      <c r="F25" s="100"/>
      <c r="G25" s="100">
        <v>1</v>
      </c>
      <c r="H25" s="223">
        <v>17.399999999999999</v>
      </c>
      <c r="I25" s="224">
        <v>17.399999999999999</v>
      </c>
      <c r="J25" s="111">
        <f t="shared" si="0"/>
        <v>282</v>
      </c>
      <c r="K25" s="102">
        <f t="shared" si="1"/>
        <v>1</v>
      </c>
    </row>
    <row r="26" spans="1:18" ht="13.5" x14ac:dyDescent="0.2">
      <c r="A26" s="135">
        <v>20</v>
      </c>
      <c r="B26" s="80" t="s">
        <v>1704</v>
      </c>
      <c r="C26" s="80" t="s">
        <v>2010</v>
      </c>
      <c r="D26" s="80" t="s">
        <v>129</v>
      </c>
      <c r="E26" s="80" t="s">
        <v>2087</v>
      </c>
      <c r="F26" s="100"/>
      <c r="G26" s="100">
        <v>2</v>
      </c>
      <c r="H26" s="223">
        <v>17.100000000000001</v>
      </c>
      <c r="I26" s="224">
        <v>17.100000000000001</v>
      </c>
      <c r="J26" s="111">
        <f t="shared" si="0"/>
        <v>281</v>
      </c>
      <c r="K26" s="102">
        <f t="shared" si="1"/>
        <v>1</v>
      </c>
    </row>
    <row r="27" spans="1:18" ht="13.5" x14ac:dyDescent="0.2">
      <c r="A27" s="135">
        <v>21</v>
      </c>
      <c r="B27" s="80" t="s">
        <v>600</v>
      </c>
      <c r="C27" s="80" t="s">
        <v>251</v>
      </c>
      <c r="D27" s="80" t="s">
        <v>2134</v>
      </c>
      <c r="E27" s="80" t="s">
        <v>43</v>
      </c>
      <c r="F27" s="100"/>
      <c r="G27" s="100">
        <v>1</v>
      </c>
      <c r="H27" s="223">
        <v>16.600000000000001</v>
      </c>
      <c r="I27" s="224">
        <v>16.600000000000001</v>
      </c>
      <c r="J27" s="111">
        <f t="shared" si="0"/>
        <v>280</v>
      </c>
      <c r="K27" s="102">
        <f t="shared" si="1"/>
        <v>1</v>
      </c>
    </row>
    <row r="28" spans="1:18" ht="13.5" x14ac:dyDescent="0.2">
      <c r="A28" s="135">
        <v>22</v>
      </c>
      <c r="B28" s="80" t="s">
        <v>531</v>
      </c>
      <c r="C28" s="80" t="s">
        <v>300</v>
      </c>
      <c r="D28" s="80" t="s">
        <v>132</v>
      </c>
      <c r="E28" s="80" t="s">
        <v>39</v>
      </c>
      <c r="F28" s="100"/>
      <c r="G28" s="100">
        <v>2</v>
      </c>
      <c r="H28" s="223">
        <v>16.299999999999997</v>
      </c>
      <c r="I28" s="224">
        <v>16.299999999999997</v>
      </c>
      <c r="J28" s="111">
        <f t="shared" si="0"/>
        <v>279</v>
      </c>
      <c r="K28" s="102">
        <f t="shared" si="1"/>
        <v>1</v>
      </c>
    </row>
    <row r="29" spans="1:18" ht="13.5" x14ac:dyDescent="0.2">
      <c r="A29" s="135">
        <v>23</v>
      </c>
      <c r="B29" s="80" t="s">
        <v>885</v>
      </c>
      <c r="C29" s="80" t="s">
        <v>73</v>
      </c>
      <c r="D29" s="80" t="s">
        <v>74</v>
      </c>
      <c r="E29" s="80" t="s">
        <v>43</v>
      </c>
      <c r="F29" s="100"/>
      <c r="G29" s="100">
        <v>1</v>
      </c>
      <c r="H29" s="223">
        <v>16.2</v>
      </c>
      <c r="I29" s="224">
        <v>16.2</v>
      </c>
      <c r="J29" s="111">
        <f t="shared" si="0"/>
        <v>278</v>
      </c>
      <c r="K29" s="102">
        <f t="shared" si="1"/>
        <v>1</v>
      </c>
    </row>
    <row r="30" spans="1:18" ht="13.5" x14ac:dyDescent="0.2">
      <c r="A30" s="135">
        <v>24</v>
      </c>
      <c r="B30" s="80" t="s">
        <v>1824</v>
      </c>
      <c r="C30" s="80" t="s">
        <v>188</v>
      </c>
      <c r="D30" s="80" t="s">
        <v>1435</v>
      </c>
      <c r="E30" s="80" t="s">
        <v>43</v>
      </c>
      <c r="F30" s="100">
        <v>1</v>
      </c>
      <c r="G30" s="100">
        <v>1</v>
      </c>
      <c r="H30" s="223">
        <v>15.299999999999999</v>
      </c>
      <c r="I30" s="224">
        <v>15.299999999999999</v>
      </c>
      <c r="J30" s="111">
        <f t="shared" si="0"/>
        <v>277</v>
      </c>
      <c r="K30" s="102">
        <f t="shared" si="1"/>
        <v>1</v>
      </c>
    </row>
    <row r="31" spans="1:18" ht="13.5" x14ac:dyDescent="0.2">
      <c r="A31" s="135">
        <v>25</v>
      </c>
      <c r="B31" s="80" t="s">
        <v>1118</v>
      </c>
      <c r="C31" s="80" t="s">
        <v>2081</v>
      </c>
      <c r="D31" s="80" t="s">
        <v>118</v>
      </c>
      <c r="E31" s="80" t="s">
        <v>50</v>
      </c>
      <c r="F31" s="100"/>
      <c r="G31" s="100">
        <v>1</v>
      </c>
      <c r="H31" s="223">
        <v>15.1</v>
      </c>
      <c r="I31" s="224">
        <v>15.1</v>
      </c>
      <c r="J31" s="111">
        <f t="shared" si="0"/>
        <v>276</v>
      </c>
      <c r="K31" s="102">
        <f t="shared" si="1"/>
        <v>1</v>
      </c>
    </row>
    <row r="32" spans="1:18" ht="13.5" x14ac:dyDescent="0.2">
      <c r="A32" s="135">
        <v>26</v>
      </c>
      <c r="B32" s="80" t="s">
        <v>758</v>
      </c>
      <c r="C32" s="80" t="s">
        <v>294</v>
      </c>
      <c r="D32" s="80" t="s">
        <v>295</v>
      </c>
      <c r="E32" s="80" t="s">
        <v>37</v>
      </c>
      <c r="F32" s="100"/>
      <c r="G32" s="100">
        <v>2</v>
      </c>
      <c r="H32" s="223">
        <v>15.1</v>
      </c>
      <c r="I32" s="224">
        <v>15.1</v>
      </c>
      <c r="J32" s="111">
        <f t="shared" si="0"/>
        <v>276</v>
      </c>
      <c r="K32" s="102">
        <f t="shared" si="1"/>
        <v>2</v>
      </c>
    </row>
    <row r="33" spans="1:11" ht="13.5" x14ac:dyDescent="0.2">
      <c r="A33" s="135">
        <v>27</v>
      </c>
      <c r="B33" s="80" t="s">
        <v>762</v>
      </c>
      <c r="C33" s="80" t="s">
        <v>171</v>
      </c>
      <c r="D33" s="80" t="s">
        <v>210</v>
      </c>
      <c r="E33" s="80" t="s">
        <v>38</v>
      </c>
      <c r="F33" s="100"/>
      <c r="G33" s="100">
        <v>1</v>
      </c>
      <c r="H33" s="223">
        <v>13.7</v>
      </c>
      <c r="I33" s="224">
        <v>13.7</v>
      </c>
      <c r="J33" s="111">
        <f t="shared" si="0"/>
        <v>274</v>
      </c>
      <c r="K33" s="102">
        <f t="shared" si="1"/>
        <v>1</v>
      </c>
    </row>
    <row r="34" spans="1:11" ht="13.5" x14ac:dyDescent="0.2">
      <c r="A34" s="135">
        <v>28</v>
      </c>
      <c r="B34" s="80" t="s">
        <v>1812</v>
      </c>
      <c r="C34" s="80" t="s">
        <v>1849</v>
      </c>
      <c r="D34" s="80" t="s">
        <v>1850</v>
      </c>
      <c r="E34" s="80" t="s">
        <v>41</v>
      </c>
      <c r="F34" s="100">
        <v>1</v>
      </c>
      <c r="G34" s="100">
        <v>1</v>
      </c>
      <c r="H34" s="223">
        <v>13</v>
      </c>
      <c r="I34" s="224">
        <v>13</v>
      </c>
      <c r="J34" s="111">
        <f t="shared" si="0"/>
        <v>273</v>
      </c>
      <c r="K34" s="102">
        <f t="shared" si="1"/>
        <v>1</v>
      </c>
    </row>
    <row r="35" spans="1:11" ht="13.5" x14ac:dyDescent="0.2">
      <c r="A35" s="135">
        <v>29</v>
      </c>
      <c r="B35" s="80" t="s">
        <v>650</v>
      </c>
      <c r="C35" s="80" t="s">
        <v>457</v>
      </c>
      <c r="D35" s="80" t="s">
        <v>70</v>
      </c>
      <c r="E35" s="80" t="s">
        <v>38</v>
      </c>
      <c r="F35" s="100"/>
      <c r="G35" s="100">
        <v>1</v>
      </c>
      <c r="H35" s="223">
        <v>12.8</v>
      </c>
      <c r="I35" s="224">
        <v>12.8</v>
      </c>
      <c r="J35" s="111">
        <f t="shared" si="0"/>
        <v>272</v>
      </c>
      <c r="K35" s="102">
        <f t="shared" si="1"/>
        <v>1</v>
      </c>
    </row>
    <row r="36" spans="1:11" ht="13.5" x14ac:dyDescent="0.2">
      <c r="A36" s="135">
        <v>30</v>
      </c>
      <c r="B36" s="80" t="s">
        <v>550</v>
      </c>
      <c r="C36" s="80" t="s">
        <v>278</v>
      </c>
      <c r="D36" s="80" t="s">
        <v>1976</v>
      </c>
      <c r="E36" s="80" t="s">
        <v>2087</v>
      </c>
      <c r="F36" s="100"/>
      <c r="G36" s="100">
        <v>2</v>
      </c>
      <c r="H36" s="223">
        <v>12.3</v>
      </c>
      <c r="I36" s="224">
        <v>12.3</v>
      </c>
      <c r="J36" s="111">
        <f t="shared" si="0"/>
        <v>271</v>
      </c>
      <c r="K36" s="102">
        <f t="shared" si="1"/>
        <v>1</v>
      </c>
    </row>
    <row r="37" spans="1:11" ht="13.5" x14ac:dyDescent="0.2">
      <c r="A37" s="135">
        <v>31</v>
      </c>
      <c r="B37" s="80" t="s">
        <v>1143</v>
      </c>
      <c r="C37" s="80" t="s">
        <v>1942</v>
      </c>
      <c r="D37" s="80" t="s">
        <v>1150</v>
      </c>
      <c r="E37" s="80" t="s">
        <v>44</v>
      </c>
      <c r="F37" s="100"/>
      <c r="G37" s="100">
        <v>1</v>
      </c>
      <c r="H37" s="223">
        <v>12.1</v>
      </c>
      <c r="I37" s="224">
        <v>12.1</v>
      </c>
      <c r="J37" s="111">
        <f t="shared" si="0"/>
        <v>270</v>
      </c>
      <c r="K37" s="102">
        <f t="shared" si="1"/>
        <v>1</v>
      </c>
    </row>
    <row r="38" spans="1:11" ht="13.5" x14ac:dyDescent="0.2">
      <c r="A38" s="135">
        <v>32</v>
      </c>
      <c r="B38" s="80" t="s">
        <v>756</v>
      </c>
      <c r="C38" s="80" t="s">
        <v>383</v>
      </c>
      <c r="D38" s="80" t="s">
        <v>74</v>
      </c>
      <c r="E38" s="80" t="s">
        <v>2087</v>
      </c>
      <c r="F38" s="100"/>
      <c r="G38" s="100">
        <v>1</v>
      </c>
      <c r="H38" s="223">
        <v>11.8</v>
      </c>
      <c r="I38" s="224">
        <v>11.8</v>
      </c>
      <c r="J38" s="111">
        <f t="shared" si="0"/>
        <v>269</v>
      </c>
      <c r="K38" s="102">
        <f t="shared" si="1"/>
        <v>1</v>
      </c>
    </row>
    <row r="39" spans="1:11" ht="13.5" x14ac:dyDescent="0.2">
      <c r="A39" s="135">
        <v>33</v>
      </c>
      <c r="B39" s="80" t="s">
        <v>1586</v>
      </c>
      <c r="C39" s="80" t="s">
        <v>970</v>
      </c>
      <c r="D39" s="80" t="s">
        <v>115</v>
      </c>
      <c r="E39" s="80" t="s">
        <v>48</v>
      </c>
      <c r="F39" s="100"/>
      <c r="G39" s="100">
        <v>1</v>
      </c>
      <c r="H39" s="223">
        <v>11.8</v>
      </c>
      <c r="I39" s="224">
        <v>11.8</v>
      </c>
      <c r="J39" s="111">
        <f t="shared" si="0"/>
        <v>269</v>
      </c>
      <c r="K39" s="102">
        <f t="shared" si="1"/>
        <v>2</v>
      </c>
    </row>
    <row r="40" spans="1:11" ht="13.5" x14ac:dyDescent="0.2">
      <c r="A40" s="135">
        <v>34</v>
      </c>
      <c r="B40" s="80" t="s">
        <v>1092</v>
      </c>
      <c r="C40" s="80" t="s">
        <v>104</v>
      </c>
      <c r="D40" s="80" t="s">
        <v>180</v>
      </c>
      <c r="E40" s="80" t="s">
        <v>44</v>
      </c>
      <c r="F40" s="100">
        <v>1</v>
      </c>
      <c r="G40" s="100">
        <v>1</v>
      </c>
      <c r="H40" s="223">
        <v>11.6</v>
      </c>
      <c r="I40" s="224">
        <v>11.6</v>
      </c>
      <c r="J40" s="111">
        <f t="shared" si="0"/>
        <v>267</v>
      </c>
      <c r="K40" s="102">
        <f t="shared" si="1"/>
        <v>1</v>
      </c>
    </row>
    <row r="41" spans="1:11" ht="13.5" x14ac:dyDescent="0.2">
      <c r="A41" s="135">
        <v>35</v>
      </c>
      <c r="B41" s="80" t="s">
        <v>1202</v>
      </c>
      <c r="C41" s="80" t="s">
        <v>1212</v>
      </c>
      <c r="D41" s="80" t="s">
        <v>1124</v>
      </c>
      <c r="E41" s="80" t="s">
        <v>49</v>
      </c>
      <c r="F41" s="100"/>
      <c r="G41" s="100">
        <v>2</v>
      </c>
      <c r="H41" s="223">
        <v>10.5</v>
      </c>
      <c r="I41" s="224">
        <v>10.5</v>
      </c>
      <c r="J41" s="111">
        <f t="shared" si="0"/>
        <v>266</v>
      </c>
      <c r="K41" s="102">
        <f t="shared" si="1"/>
        <v>1</v>
      </c>
    </row>
    <row r="42" spans="1:11" ht="13.5" x14ac:dyDescent="0.2">
      <c r="A42" s="135">
        <v>36</v>
      </c>
      <c r="B42" s="80" t="s">
        <v>613</v>
      </c>
      <c r="C42" s="80" t="s">
        <v>88</v>
      </c>
      <c r="D42" s="80" t="s">
        <v>89</v>
      </c>
      <c r="E42" s="80" t="s">
        <v>50</v>
      </c>
      <c r="F42" s="100"/>
      <c r="G42" s="100">
        <v>1</v>
      </c>
      <c r="H42" s="223">
        <v>9.8000000000000007</v>
      </c>
      <c r="I42" s="224">
        <v>9.8000000000000007</v>
      </c>
      <c r="J42" s="111">
        <f t="shared" si="0"/>
        <v>265</v>
      </c>
      <c r="K42" s="102">
        <f t="shared" si="1"/>
        <v>1</v>
      </c>
    </row>
    <row r="43" spans="1:11" ht="13.5" x14ac:dyDescent="0.2">
      <c r="A43" s="135">
        <v>37</v>
      </c>
      <c r="B43" s="80" t="s">
        <v>520</v>
      </c>
      <c r="C43" s="80" t="s">
        <v>171</v>
      </c>
      <c r="D43" s="80" t="s">
        <v>91</v>
      </c>
      <c r="E43" s="80" t="s">
        <v>41</v>
      </c>
      <c r="F43" s="100"/>
      <c r="G43" s="100">
        <v>1</v>
      </c>
      <c r="H43" s="223">
        <v>8.1</v>
      </c>
      <c r="I43" s="224">
        <v>8.1</v>
      </c>
      <c r="J43" s="111">
        <f t="shared" si="0"/>
        <v>264</v>
      </c>
      <c r="K43" s="102">
        <f t="shared" si="1"/>
        <v>1</v>
      </c>
    </row>
    <row r="44" spans="1:11" ht="13.5" x14ac:dyDescent="0.2">
      <c r="A44" s="135">
        <v>38</v>
      </c>
      <c r="B44" s="80" t="s">
        <v>695</v>
      </c>
      <c r="C44" s="80" t="s">
        <v>77</v>
      </c>
      <c r="D44" s="80" t="s">
        <v>161</v>
      </c>
      <c r="E44" s="80" t="s">
        <v>39</v>
      </c>
      <c r="F44" s="100"/>
      <c r="G44" s="100">
        <v>2</v>
      </c>
      <c r="H44" s="223">
        <v>7.7</v>
      </c>
      <c r="I44" s="224">
        <v>7.7</v>
      </c>
      <c r="J44" s="111">
        <f t="shared" si="0"/>
        <v>263</v>
      </c>
      <c r="K44" s="102">
        <f t="shared" si="1"/>
        <v>1</v>
      </c>
    </row>
    <row r="45" spans="1:11" ht="13.5" x14ac:dyDescent="0.2">
      <c r="A45" s="135">
        <v>39</v>
      </c>
      <c r="B45" s="80" t="s">
        <v>1433</v>
      </c>
      <c r="C45" s="80" t="s">
        <v>1434</v>
      </c>
      <c r="D45" s="80" t="s">
        <v>1435</v>
      </c>
      <c r="E45" s="80" t="s">
        <v>43</v>
      </c>
      <c r="F45" s="100"/>
      <c r="G45" s="100">
        <v>1</v>
      </c>
      <c r="H45" s="223">
        <v>7.4</v>
      </c>
      <c r="I45" s="224">
        <v>7.4</v>
      </c>
      <c r="J45" s="111">
        <f t="shared" si="0"/>
        <v>262</v>
      </c>
      <c r="K45" s="102">
        <f t="shared" si="1"/>
        <v>1</v>
      </c>
    </row>
    <row r="46" spans="1:11" ht="13.5" x14ac:dyDescent="0.2">
      <c r="A46" s="135">
        <v>40</v>
      </c>
      <c r="B46" s="80" t="s">
        <v>1023</v>
      </c>
      <c r="C46" s="80" t="s">
        <v>1010</v>
      </c>
      <c r="D46" s="80" t="s">
        <v>173</v>
      </c>
      <c r="E46" s="80" t="s">
        <v>44</v>
      </c>
      <c r="F46" s="100">
        <v>5</v>
      </c>
      <c r="G46" s="100"/>
      <c r="H46" s="223">
        <v>6.1000000000000005</v>
      </c>
      <c r="I46" s="224">
        <v>6.1000000000000005</v>
      </c>
      <c r="J46" s="111">
        <f t="shared" si="0"/>
        <v>261</v>
      </c>
      <c r="K46" s="102">
        <f t="shared" si="1"/>
        <v>1</v>
      </c>
    </row>
    <row r="47" spans="1:11" ht="13.5" x14ac:dyDescent="0.2">
      <c r="A47" s="135">
        <v>41</v>
      </c>
      <c r="B47" s="80" t="s">
        <v>1553</v>
      </c>
      <c r="C47" s="80" t="s">
        <v>248</v>
      </c>
      <c r="D47" s="80" t="s">
        <v>966</v>
      </c>
      <c r="E47" s="80" t="s">
        <v>2087</v>
      </c>
      <c r="F47" s="100"/>
      <c r="G47" s="100">
        <v>1</v>
      </c>
      <c r="H47" s="223">
        <v>5.0999999999999996</v>
      </c>
      <c r="I47" s="224">
        <v>5.0999999999999996</v>
      </c>
      <c r="J47" s="111">
        <f t="shared" si="0"/>
        <v>260</v>
      </c>
      <c r="K47" s="102">
        <f t="shared" si="1"/>
        <v>1</v>
      </c>
    </row>
    <row r="48" spans="1:11" ht="13.5" x14ac:dyDescent="0.2">
      <c r="A48" s="135">
        <v>42</v>
      </c>
      <c r="B48" s="80" t="s">
        <v>887</v>
      </c>
      <c r="C48" s="80" t="s">
        <v>1495</v>
      </c>
      <c r="D48" s="80" t="s">
        <v>1968</v>
      </c>
      <c r="E48" s="80" t="s">
        <v>44</v>
      </c>
      <c r="F48" s="100"/>
      <c r="G48" s="100">
        <v>1</v>
      </c>
      <c r="H48" s="223">
        <v>5</v>
      </c>
      <c r="I48" s="224">
        <v>5</v>
      </c>
      <c r="J48" s="111">
        <f t="shared" si="0"/>
        <v>259</v>
      </c>
      <c r="K48" s="102">
        <f t="shared" si="1"/>
        <v>1</v>
      </c>
    </row>
    <row r="49" spans="1:11" ht="13.5" x14ac:dyDescent="0.2">
      <c r="A49" s="135">
        <v>43</v>
      </c>
      <c r="B49" s="80" t="s">
        <v>781</v>
      </c>
      <c r="C49" s="80" t="s">
        <v>439</v>
      </c>
      <c r="D49" s="80" t="s">
        <v>292</v>
      </c>
      <c r="E49" s="80" t="s">
        <v>37</v>
      </c>
      <c r="F49" s="100"/>
      <c r="G49" s="100">
        <v>1</v>
      </c>
      <c r="H49" s="223">
        <v>5</v>
      </c>
      <c r="I49" s="224">
        <v>5</v>
      </c>
      <c r="J49" s="111">
        <f t="shared" si="0"/>
        <v>259</v>
      </c>
      <c r="K49" s="102">
        <f t="shared" si="1"/>
        <v>2</v>
      </c>
    </row>
    <row r="50" spans="1:11" ht="13.5" x14ac:dyDescent="0.2">
      <c r="A50" s="135">
        <v>44</v>
      </c>
      <c r="B50" s="80" t="s">
        <v>1697</v>
      </c>
      <c r="C50" s="80" t="s">
        <v>104</v>
      </c>
      <c r="D50" s="80" t="s">
        <v>966</v>
      </c>
      <c r="E50" s="80" t="s">
        <v>40</v>
      </c>
      <c r="F50" s="100">
        <v>1</v>
      </c>
      <c r="G50" s="100">
        <v>1</v>
      </c>
      <c r="H50" s="223">
        <v>4.0999999999999996</v>
      </c>
      <c r="I50" s="224">
        <v>4.0999999999999996</v>
      </c>
      <c r="J50" s="111">
        <f t="shared" si="0"/>
        <v>257</v>
      </c>
      <c r="K50" s="102">
        <f t="shared" si="1"/>
        <v>1</v>
      </c>
    </row>
    <row r="51" spans="1:11" ht="13.5" x14ac:dyDescent="0.2">
      <c r="A51" s="135">
        <v>45</v>
      </c>
      <c r="B51" s="80" t="s">
        <v>1139</v>
      </c>
      <c r="C51" s="80" t="s">
        <v>1148</v>
      </c>
      <c r="D51" s="80" t="s">
        <v>1149</v>
      </c>
      <c r="E51" s="80" t="s">
        <v>44</v>
      </c>
      <c r="F51" s="100"/>
      <c r="G51" s="100">
        <v>1</v>
      </c>
      <c r="H51" s="223">
        <v>4</v>
      </c>
      <c r="I51" s="224">
        <v>4</v>
      </c>
      <c r="J51" s="111">
        <f t="shared" si="0"/>
        <v>256</v>
      </c>
      <c r="K51" s="102">
        <f t="shared" si="1"/>
        <v>1</v>
      </c>
    </row>
    <row r="52" spans="1:11" ht="13.5" x14ac:dyDescent="0.2">
      <c r="A52" s="135">
        <v>46</v>
      </c>
      <c r="B52" s="80" t="s">
        <v>1426</v>
      </c>
      <c r="C52" s="80" t="s">
        <v>2057</v>
      </c>
      <c r="D52" s="80" t="s">
        <v>129</v>
      </c>
      <c r="E52" s="80" t="s">
        <v>47</v>
      </c>
      <c r="F52" s="100"/>
      <c r="G52" s="100">
        <v>1</v>
      </c>
      <c r="H52" s="223">
        <v>3.6</v>
      </c>
      <c r="I52" s="224">
        <v>3.6</v>
      </c>
      <c r="J52" s="111">
        <f t="shared" si="0"/>
        <v>255</v>
      </c>
      <c r="K52" s="102">
        <f t="shared" si="1"/>
        <v>1</v>
      </c>
    </row>
    <row r="53" spans="1:11" ht="13.5" x14ac:dyDescent="0.2">
      <c r="A53" s="135">
        <v>47</v>
      </c>
      <c r="B53" s="80" t="s">
        <v>508</v>
      </c>
      <c r="C53" s="80" t="s">
        <v>188</v>
      </c>
      <c r="D53" s="80" t="s">
        <v>82</v>
      </c>
      <c r="E53" s="80" t="s">
        <v>40</v>
      </c>
      <c r="F53" s="100">
        <v>2</v>
      </c>
      <c r="G53" s="100"/>
      <c r="H53" s="223">
        <v>3.4</v>
      </c>
      <c r="I53" s="224">
        <v>3.4</v>
      </c>
      <c r="J53" s="111">
        <f t="shared" si="0"/>
        <v>254</v>
      </c>
      <c r="K53" s="102">
        <f t="shared" si="1"/>
        <v>1</v>
      </c>
    </row>
    <row r="54" spans="1:11" ht="13.5" x14ac:dyDescent="0.2">
      <c r="A54" s="135">
        <v>48</v>
      </c>
      <c r="B54" s="80" t="s">
        <v>1461</v>
      </c>
      <c r="C54" s="80" t="s">
        <v>424</v>
      </c>
      <c r="D54" s="80" t="s">
        <v>1624</v>
      </c>
      <c r="E54" s="80" t="s">
        <v>43</v>
      </c>
      <c r="F54" s="100">
        <v>3</v>
      </c>
      <c r="G54" s="100"/>
      <c r="H54" s="223">
        <v>3.0999999999999996</v>
      </c>
      <c r="I54" s="224">
        <v>3.0999999999999996</v>
      </c>
      <c r="J54" s="111">
        <f t="shared" si="0"/>
        <v>253</v>
      </c>
      <c r="K54" s="102">
        <f t="shared" si="1"/>
        <v>1</v>
      </c>
    </row>
    <row r="55" spans="1:11" ht="13.5" x14ac:dyDescent="0.2">
      <c r="A55" s="135">
        <v>49</v>
      </c>
      <c r="B55" s="80" t="s">
        <v>608</v>
      </c>
      <c r="C55" s="80" t="s">
        <v>1674</v>
      </c>
      <c r="D55" s="80" t="s">
        <v>1922</v>
      </c>
      <c r="E55" s="80" t="s">
        <v>43</v>
      </c>
      <c r="F55" s="100">
        <v>3</v>
      </c>
      <c r="G55" s="100"/>
      <c r="H55" s="223">
        <v>2.5</v>
      </c>
      <c r="I55" s="224">
        <v>2.5</v>
      </c>
      <c r="J55" s="111">
        <f t="shared" si="0"/>
        <v>252</v>
      </c>
      <c r="K55" s="102">
        <f t="shared" si="1"/>
        <v>1</v>
      </c>
    </row>
    <row r="56" spans="1:11" ht="13.5" x14ac:dyDescent="0.2">
      <c r="A56" s="135">
        <v>50</v>
      </c>
      <c r="B56" s="80" t="s">
        <v>724</v>
      </c>
      <c r="C56" s="80" t="s">
        <v>171</v>
      </c>
      <c r="D56" s="80" t="s">
        <v>965</v>
      </c>
      <c r="E56" s="80" t="s">
        <v>38</v>
      </c>
      <c r="F56" s="100">
        <v>2</v>
      </c>
      <c r="G56" s="100"/>
      <c r="H56" s="223">
        <v>2.4</v>
      </c>
      <c r="I56" s="224">
        <v>2.4</v>
      </c>
      <c r="J56" s="111">
        <f t="shared" si="0"/>
        <v>251</v>
      </c>
      <c r="K56" s="102">
        <f t="shared" si="1"/>
        <v>1</v>
      </c>
    </row>
    <row r="57" spans="1:11" ht="13.5" x14ac:dyDescent="0.2">
      <c r="A57" s="135">
        <v>51</v>
      </c>
      <c r="B57" s="80" t="s">
        <v>1806</v>
      </c>
      <c r="C57" s="80" t="s">
        <v>1576</v>
      </c>
      <c r="D57" s="80" t="s">
        <v>1112</v>
      </c>
      <c r="E57" s="80" t="s">
        <v>40</v>
      </c>
      <c r="F57" s="100">
        <v>3</v>
      </c>
      <c r="G57" s="100"/>
      <c r="H57" s="223">
        <v>2.2999999999999998</v>
      </c>
      <c r="I57" s="224">
        <v>2.2999999999999998</v>
      </c>
      <c r="J57" s="111">
        <f t="shared" si="0"/>
        <v>250</v>
      </c>
      <c r="K57" s="102">
        <f t="shared" si="1"/>
        <v>1</v>
      </c>
    </row>
    <row r="58" spans="1:11" ht="13.5" x14ac:dyDescent="0.2">
      <c r="A58" s="135">
        <v>52</v>
      </c>
      <c r="B58" s="80" t="s">
        <v>794</v>
      </c>
      <c r="C58" s="80" t="s">
        <v>120</v>
      </c>
      <c r="D58" s="80" t="s">
        <v>121</v>
      </c>
      <c r="E58" s="80" t="s">
        <v>48</v>
      </c>
      <c r="F58" s="100">
        <v>2</v>
      </c>
      <c r="G58" s="100"/>
      <c r="H58" s="223">
        <v>2.1</v>
      </c>
      <c r="I58" s="224">
        <v>2.1</v>
      </c>
      <c r="J58" s="111">
        <f t="shared" si="0"/>
        <v>249</v>
      </c>
      <c r="K58" s="102">
        <f t="shared" si="1"/>
        <v>1</v>
      </c>
    </row>
    <row r="59" spans="1:11" ht="13.5" x14ac:dyDescent="0.2">
      <c r="A59" s="135">
        <v>53</v>
      </c>
      <c r="B59" s="80" t="s">
        <v>546</v>
      </c>
      <c r="C59" s="80" t="s">
        <v>2084</v>
      </c>
      <c r="D59" s="80" t="s">
        <v>150</v>
      </c>
      <c r="E59" s="80" t="s">
        <v>37</v>
      </c>
      <c r="F59" s="100">
        <v>1</v>
      </c>
      <c r="G59" s="100"/>
      <c r="H59" s="223">
        <v>2.1</v>
      </c>
      <c r="I59" s="224">
        <v>2.1</v>
      </c>
      <c r="J59" s="111">
        <f t="shared" si="0"/>
        <v>249</v>
      </c>
      <c r="K59" s="102">
        <f t="shared" si="1"/>
        <v>2</v>
      </c>
    </row>
    <row r="60" spans="1:11" ht="13.5" x14ac:dyDescent="0.2">
      <c r="A60" s="135">
        <v>54</v>
      </c>
      <c r="B60" s="80" t="s">
        <v>1807</v>
      </c>
      <c r="C60" s="80" t="s">
        <v>1496</v>
      </c>
      <c r="D60" s="80" t="s">
        <v>1112</v>
      </c>
      <c r="E60" s="80" t="s">
        <v>40</v>
      </c>
      <c r="F60" s="100">
        <v>3</v>
      </c>
      <c r="G60" s="100"/>
      <c r="H60" s="223">
        <v>2.0999999999999996</v>
      </c>
      <c r="I60" s="224">
        <v>2.0999999999999996</v>
      </c>
      <c r="J60" s="111">
        <f t="shared" si="0"/>
        <v>249</v>
      </c>
      <c r="K60" s="102">
        <f t="shared" si="1"/>
        <v>3</v>
      </c>
    </row>
    <row r="61" spans="1:11" ht="13.5" x14ac:dyDescent="0.2">
      <c r="A61" s="135">
        <v>55</v>
      </c>
      <c r="B61" s="80" t="s">
        <v>680</v>
      </c>
      <c r="C61" s="80" t="s">
        <v>456</v>
      </c>
      <c r="D61" s="80" t="s">
        <v>144</v>
      </c>
      <c r="E61" s="80" t="s">
        <v>38</v>
      </c>
      <c r="F61" s="100">
        <v>2</v>
      </c>
      <c r="G61" s="100"/>
      <c r="H61" s="223">
        <v>1.9</v>
      </c>
      <c r="I61" s="224">
        <v>1.9</v>
      </c>
      <c r="J61" s="111">
        <f t="shared" si="0"/>
        <v>246</v>
      </c>
      <c r="K61" s="102">
        <f t="shared" si="1"/>
        <v>1</v>
      </c>
    </row>
    <row r="62" spans="1:11" ht="13.5" x14ac:dyDescent="0.2">
      <c r="A62" s="135">
        <v>56</v>
      </c>
      <c r="B62" s="80" t="s">
        <v>878</v>
      </c>
      <c r="C62" s="80" t="s">
        <v>2094</v>
      </c>
      <c r="D62" s="80" t="s">
        <v>2093</v>
      </c>
      <c r="E62" s="80" t="s">
        <v>2087</v>
      </c>
      <c r="F62" s="100">
        <v>1</v>
      </c>
      <c r="G62" s="100"/>
      <c r="H62" s="223">
        <v>1.8</v>
      </c>
      <c r="I62" s="224">
        <v>1.8</v>
      </c>
      <c r="J62" s="111">
        <f t="shared" si="0"/>
        <v>245</v>
      </c>
      <c r="K62" s="102">
        <f t="shared" si="1"/>
        <v>1</v>
      </c>
    </row>
    <row r="63" spans="1:11" ht="13.5" x14ac:dyDescent="0.2">
      <c r="A63" s="135">
        <v>57</v>
      </c>
      <c r="B63" s="80" t="s">
        <v>701</v>
      </c>
      <c r="C63" s="80" t="s">
        <v>155</v>
      </c>
      <c r="D63" s="80" t="s">
        <v>144</v>
      </c>
      <c r="E63" s="80" t="s">
        <v>38</v>
      </c>
      <c r="F63" s="100">
        <v>1</v>
      </c>
      <c r="G63" s="100"/>
      <c r="H63" s="223">
        <v>1.8</v>
      </c>
      <c r="I63" s="224">
        <v>1.8</v>
      </c>
      <c r="J63" s="111">
        <f t="shared" si="0"/>
        <v>245</v>
      </c>
      <c r="K63" s="102">
        <f t="shared" si="1"/>
        <v>2</v>
      </c>
    </row>
    <row r="64" spans="1:11" ht="13.5" x14ac:dyDescent="0.2">
      <c r="A64" s="135">
        <v>58</v>
      </c>
      <c r="B64" s="80" t="s">
        <v>1492</v>
      </c>
      <c r="C64" s="80" t="s">
        <v>1499</v>
      </c>
      <c r="D64" s="80" t="s">
        <v>322</v>
      </c>
      <c r="E64" s="80" t="s">
        <v>50</v>
      </c>
      <c r="F64" s="100">
        <v>1</v>
      </c>
      <c r="G64" s="100"/>
      <c r="H64" s="223">
        <v>1.6</v>
      </c>
      <c r="I64" s="224">
        <v>1.6</v>
      </c>
      <c r="J64" s="111">
        <f t="shared" si="0"/>
        <v>243</v>
      </c>
      <c r="K64" s="102">
        <f t="shared" si="1"/>
        <v>1</v>
      </c>
    </row>
    <row r="65" spans="1:11" ht="13.5" x14ac:dyDescent="0.2">
      <c r="A65" s="135">
        <v>59</v>
      </c>
      <c r="B65" s="80" t="s">
        <v>1522</v>
      </c>
      <c r="C65" s="80" t="s">
        <v>247</v>
      </c>
      <c r="D65" s="80" t="s">
        <v>1548</v>
      </c>
      <c r="E65" s="80" t="s">
        <v>43</v>
      </c>
      <c r="F65" s="100">
        <v>2</v>
      </c>
      <c r="G65" s="100"/>
      <c r="H65" s="223">
        <v>1.6</v>
      </c>
      <c r="I65" s="224">
        <v>1.6</v>
      </c>
      <c r="J65" s="111">
        <f t="shared" si="0"/>
        <v>243</v>
      </c>
      <c r="K65" s="102">
        <f t="shared" si="1"/>
        <v>2</v>
      </c>
    </row>
    <row r="66" spans="1:11" ht="13.5" x14ac:dyDescent="0.2">
      <c r="A66" s="135">
        <v>60</v>
      </c>
      <c r="B66" s="80" t="s">
        <v>1043</v>
      </c>
      <c r="C66" s="80" t="s">
        <v>239</v>
      </c>
      <c r="D66" s="80" t="s">
        <v>1178</v>
      </c>
      <c r="E66" s="80" t="s">
        <v>38</v>
      </c>
      <c r="F66" s="100">
        <v>1</v>
      </c>
      <c r="G66" s="100"/>
      <c r="H66" s="223">
        <v>1.5</v>
      </c>
      <c r="I66" s="224">
        <v>1.5</v>
      </c>
      <c r="J66" s="111">
        <f t="shared" si="0"/>
        <v>241</v>
      </c>
      <c r="K66" s="102">
        <f t="shared" si="1"/>
        <v>1</v>
      </c>
    </row>
    <row r="67" spans="1:11" ht="13.5" x14ac:dyDescent="0.2">
      <c r="A67" s="135">
        <v>61</v>
      </c>
      <c r="B67" s="80" t="s">
        <v>879</v>
      </c>
      <c r="C67" s="80" t="s">
        <v>970</v>
      </c>
      <c r="D67" s="80" t="s">
        <v>2035</v>
      </c>
      <c r="E67" s="80" t="s">
        <v>42</v>
      </c>
      <c r="F67" s="100">
        <v>1</v>
      </c>
      <c r="G67" s="100"/>
      <c r="H67" s="223">
        <v>1.4</v>
      </c>
      <c r="I67" s="224">
        <v>1.4</v>
      </c>
      <c r="J67" s="111">
        <f t="shared" si="0"/>
        <v>240</v>
      </c>
      <c r="K67" s="102">
        <f t="shared" si="1"/>
        <v>1</v>
      </c>
    </row>
    <row r="68" spans="1:11" ht="13.5" x14ac:dyDescent="0.2">
      <c r="A68" s="135">
        <v>62</v>
      </c>
      <c r="B68" s="80" t="s">
        <v>593</v>
      </c>
      <c r="C68" s="80" t="s">
        <v>180</v>
      </c>
      <c r="D68" s="80" t="s">
        <v>1929</v>
      </c>
      <c r="E68" s="80" t="s">
        <v>48</v>
      </c>
      <c r="F68" s="100">
        <v>1</v>
      </c>
      <c r="G68" s="100"/>
      <c r="H68" s="223">
        <v>1.4</v>
      </c>
      <c r="I68" s="224">
        <v>1.4</v>
      </c>
      <c r="J68" s="111">
        <f t="shared" si="0"/>
        <v>240</v>
      </c>
      <c r="K68" s="102">
        <f t="shared" si="1"/>
        <v>2</v>
      </c>
    </row>
    <row r="69" spans="1:11" ht="13.5" x14ac:dyDescent="0.2">
      <c r="A69" s="135">
        <v>63</v>
      </c>
      <c r="B69" s="80" t="s">
        <v>1521</v>
      </c>
      <c r="C69" s="80" t="s">
        <v>352</v>
      </c>
      <c r="D69" s="80" t="s">
        <v>240</v>
      </c>
      <c r="E69" s="80" t="s">
        <v>39</v>
      </c>
      <c r="F69" s="100"/>
      <c r="G69" s="100">
        <v>1</v>
      </c>
      <c r="H69" s="223">
        <v>1.4</v>
      </c>
      <c r="I69" s="224">
        <v>1.4</v>
      </c>
      <c r="J69" s="111">
        <f t="shared" si="0"/>
        <v>240</v>
      </c>
      <c r="K69" s="102">
        <f t="shared" si="1"/>
        <v>3</v>
      </c>
    </row>
    <row r="70" spans="1:11" ht="13.5" x14ac:dyDescent="0.2">
      <c r="A70" s="135">
        <v>64</v>
      </c>
      <c r="B70" s="80" t="s">
        <v>665</v>
      </c>
      <c r="C70" s="80" t="s">
        <v>2008</v>
      </c>
      <c r="D70" s="80" t="s">
        <v>2123</v>
      </c>
      <c r="E70" s="80" t="s">
        <v>50</v>
      </c>
      <c r="F70" s="100">
        <v>1</v>
      </c>
      <c r="G70" s="100"/>
      <c r="H70" s="223">
        <v>1.4</v>
      </c>
      <c r="I70" s="224">
        <v>1.4</v>
      </c>
      <c r="J70" s="111">
        <f t="shared" si="0"/>
        <v>240</v>
      </c>
      <c r="K70" s="102">
        <f t="shared" si="1"/>
        <v>4</v>
      </c>
    </row>
    <row r="71" spans="1:11" ht="13.5" x14ac:dyDescent="0.2">
      <c r="A71" s="135">
        <v>65</v>
      </c>
      <c r="B71" s="80" t="s">
        <v>523</v>
      </c>
      <c r="C71" s="80" t="s">
        <v>1079</v>
      </c>
      <c r="D71" s="80" t="s">
        <v>79</v>
      </c>
      <c r="E71" s="80" t="s">
        <v>42</v>
      </c>
      <c r="F71" s="100">
        <v>1</v>
      </c>
      <c r="G71" s="100"/>
      <c r="H71" s="223">
        <v>1.2</v>
      </c>
      <c r="I71" s="224">
        <v>1.2</v>
      </c>
      <c r="J71" s="111">
        <f t="shared" si="0"/>
        <v>236</v>
      </c>
      <c r="K71" s="102">
        <f t="shared" si="1"/>
        <v>1</v>
      </c>
    </row>
    <row r="72" spans="1:11" ht="13.5" x14ac:dyDescent="0.2">
      <c r="A72" s="135">
        <v>66</v>
      </c>
      <c r="B72" s="80" t="s">
        <v>644</v>
      </c>
      <c r="C72" s="80" t="s">
        <v>414</v>
      </c>
      <c r="D72" s="80" t="s">
        <v>82</v>
      </c>
      <c r="E72" s="80" t="s">
        <v>42</v>
      </c>
      <c r="F72" s="100">
        <v>2</v>
      </c>
      <c r="G72" s="100"/>
      <c r="H72" s="223">
        <v>1.2</v>
      </c>
      <c r="I72" s="224">
        <v>1.2</v>
      </c>
      <c r="J72" s="111">
        <f t="shared" si="0"/>
        <v>236</v>
      </c>
      <c r="K72" s="102">
        <f t="shared" si="1"/>
        <v>2</v>
      </c>
    </row>
    <row r="73" spans="1:11" ht="13.5" x14ac:dyDescent="0.2">
      <c r="A73" s="135">
        <v>67</v>
      </c>
      <c r="B73" s="80" t="s">
        <v>1114</v>
      </c>
      <c r="C73" s="80" t="s">
        <v>2015</v>
      </c>
      <c r="D73" s="80" t="s">
        <v>150</v>
      </c>
      <c r="E73" s="80" t="s">
        <v>43</v>
      </c>
      <c r="F73" s="100">
        <v>2</v>
      </c>
      <c r="G73" s="100"/>
      <c r="H73" s="223">
        <v>1.2</v>
      </c>
      <c r="I73" s="224">
        <v>1.2</v>
      </c>
      <c r="J73" s="111">
        <f t="shared" ref="J73:J136" si="2">IF(I73=I72,J72,IF(I73=0,ROUNDDOWN(20,0),J72-K72))</f>
        <v>236</v>
      </c>
      <c r="K73" s="102">
        <f t="shared" ref="K73:K136" si="3">IF(I73&lt;I72,1,IF(I73=I72,K72+1,0))</f>
        <v>3</v>
      </c>
    </row>
    <row r="74" spans="1:11" ht="13.5" x14ac:dyDescent="0.2">
      <c r="A74" s="135">
        <v>68</v>
      </c>
      <c r="B74" s="80" t="s">
        <v>803</v>
      </c>
      <c r="C74" s="80" t="s">
        <v>239</v>
      </c>
      <c r="D74" s="80" t="s">
        <v>70</v>
      </c>
      <c r="E74" s="80" t="s">
        <v>38</v>
      </c>
      <c r="F74" s="100">
        <v>1</v>
      </c>
      <c r="G74" s="100"/>
      <c r="H74" s="223">
        <v>1.2</v>
      </c>
      <c r="I74" s="224">
        <v>1.2</v>
      </c>
      <c r="J74" s="111">
        <f t="shared" si="2"/>
        <v>236</v>
      </c>
      <c r="K74" s="102">
        <f t="shared" si="3"/>
        <v>4</v>
      </c>
    </row>
    <row r="75" spans="1:11" ht="13.5" x14ac:dyDescent="0.2">
      <c r="A75" s="135">
        <v>69</v>
      </c>
      <c r="B75" s="80" t="s">
        <v>669</v>
      </c>
      <c r="C75" s="80" t="s">
        <v>171</v>
      </c>
      <c r="D75" s="80" t="s">
        <v>280</v>
      </c>
      <c r="E75" s="80" t="s">
        <v>43</v>
      </c>
      <c r="F75" s="100">
        <v>1</v>
      </c>
      <c r="G75" s="100"/>
      <c r="H75" s="223">
        <v>1.1000000000000001</v>
      </c>
      <c r="I75" s="224">
        <v>1.1000000000000001</v>
      </c>
      <c r="J75" s="111">
        <f t="shared" si="2"/>
        <v>232</v>
      </c>
      <c r="K75" s="102">
        <f t="shared" si="3"/>
        <v>1</v>
      </c>
    </row>
    <row r="76" spans="1:11" ht="13.5" x14ac:dyDescent="0.2">
      <c r="A76" s="135">
        <v>70</v>
      </c>
      <c r="B76" s="80" t="s">
        <v>556</v>
      </c>
      <c r="C76" s="80" t="s">
        <v>207</v>
      </c>
      <c r="D76" s="80" t="s">
        <v>208</v>
      </c>
      <c r="E76" s="80" t="s">
        <v>38</v>
      </c>
      <c r="F76" s="100">
        <v>1</v>
      </c>
      <c r="G76" s="100"/>
      <c r="H76" s="223">
        <v>1</v>
      </c>
      <c r="I76" s="224">
        <v>1</v>
      </c>
      <c r="J76" s="111">
        <f t="shared" si="2"/>
        <v>231</v>
      </c>
      <c r="K76" s="102">
        <f t="shared" si="3"/>
        <v>1</v>
      </c>
    </row>
    <row r="77" spans="1:11" ht="13.5" x14ac:dyDescent="0.2">
      <c r="A77" s="135">
        <v>71</v>
      </c>
      <c r="B77" s="80" t="s">
        <v>1120</v>
      </c>
      <c r="C77" s="80" t="s">
        <v>1126</v>
      </c>
      <c r="D77" s="80" t="s">
        <v>173</v>
      </c>
      <c r="E77" s="80" t="s">
        <v>44</v>
      </c>
      <c r="F77" s="100">
        <v>1</v>
      </c>
      <c r="G77" s="100"/>
      <c r="H77" s="223">
        <v>1</v>
      </c>
      <c r="I77" s="224">
        <v>1</v>
      </c>
      <c r="J77" s="111">
        <f t="shared" si="2"/>
        <v>231</v>
      </c>
      <c r="K77" s="102">
        <f t="shared" si="3"/>
        <v>2</v>
      </c>
    </row>
    <row r="78" spans="1:11" ht="13.5" x14ac:dyDescent="0.2">
      <c r="A78" s="135">
        <v>72</v>
      </c>
      <c r="B78" s="80" t="s">
        <v>662</v>
      </c>
      <c r="C78" s="80" t="s">
        <v>366</v>
      </c>
      <c r="D78" s="80" t="s">
        <v>108</v>
      </c>
      <c r="E78" s="80" t="s">
        <v>40</v>
      </c>
      <c r="F78" s="100">
        <v>1</v>
      </c>
      <c r="G78" s="100"/>
      <c r="H78" s="223">
        <v>0.9</v>
      </c>
      <c r="I78" s="224">
        <v>0.9</v>
      </c>
      <c r="J78" s="111">
        <f t="shared" si="2"/>
        <v>229</v>
      </c>
      <c r="K78" s="102">
        <f t="shared" si="3"/>
        <v>1</v>
      </c>
    </row>
    <row r="79" spans="1:11" ht="13.5" x14ac:dyDescent="0.2">
      <c r="A79" s="135">
        <v>73</v>
      </c>
      <c r="B79" s="80" t="s">
        <v>797</v>
      </c>
      <c r="C79" s="80" t="s">
        <v>101</v>
      </c>
      <c r="D79" s="80" t="s">
        <v>121</v>
      </c>
      <c r="E79" s="80" t="s">
        <v>2087</v>
      </c>
      <c r="F79" s="100">
        <v>1</v>
      </c>
      <c r="G79" s="100"/>
      <c r="H79" s="223">
        <v>0.7</v>
      </c>
      <c r="I79" s="224">
        <v>0.7</v>
      </c>
      <c r="J79" s="111">
        <f t="shared" si="2"/>
        <v>228</v>
      </c>
      <c r="K79" s="102">
        <f t="shared" si="3"/>
        <v>1</v>
      </c>
    </row>
    <row r="80" spans="1:11" ht="13.5" x14ac:dyDescent="0.2">
      <c r="A80" s="135">
        <v>74</v>
      </c>
      <c r="B80" s="80" t="s">
        <v>506</v>
      </c>
      <c r="C80" s="80" t="s">
        <v>192</v>
      </c>
      <c r="D80" s="80" t="s">
        <v>129</v>
      </c>
      <c r="E80" s="80" t="s">
        <v>37</v>
      </c>
      <c r="F80" s="100">
        <v>1</v>
      </c>
      <c r="G80" s="100"/>
      <c r="H80" s="223">
        <v>0.7</v>
      </c>
      <c r="I80" s="224">
        <v>0.7</v>
      </c>
      <c r="J80" s="111">
        <f t="shared" si="2"/>
        <v>228</v>
      </c>
      <c r="K80" s="102">
        <f t="shared" si="3"/>
        <v>2</v>
      </c>
    </row>
    <row r="81" spans="1:11" ht="13.5" x14ac:dyDescent="0.2">
      <c r="A81" s="135">
        <v>75</v>
      </c>
      <c r="B81" s="80" t="s">
        <v>727</v>
      </c>
      <c r="C81" s="80" t="s">
        <v>221</v>
      </c>
      <c r="D81" s="80" t="s">
        <v>150</v>
      </c>
      <c r="E81" s="80" t="s">
        <v>38</v>
      </c>
      <c r="F81" s="100">
        <v>1</v>
      </c>
      <c r="G81" s="100"/>
      <c r="H81" s="223">
        <v>0.7</v>
      </c>
      <c r="I81" s="224">
        <v>0.7</v>
      </c>
      <c r="J81" s="111">
        <f t="shared" si="2"/>
        <v>228</v>
      </c>
      <c r="K81" s="102">
        <f t="shared" si="3"/>
        <v>3</v>
      </c>
    </row>
    <row r="82" spans="1:11" ht="13.5" x14ac:dyDescent="0.2">
      <c r="A82" s="135">
        <v>76</v>
      </c>
      <c r="B82" s="80" t="s">
        <v>915</v>
      </c>
      <c r="C82" s="80" t="s">
        <v>226</v>
      </c>
      <c r="D82" s="80" t="s">
        <v>227</v>
      </c>
      <c r="E82" s="80" t="s">
        <v>38</v>
      </c>
      <c r="F82" s="100">
        <v>1</v>
      </c>
      <c r="G82" s="100"/>
      <c r="H82" s="223">
        <v>0.7</v>
      </c>
      <c r="I82" s="224">
        <v>0.7</v>
      </c>
      <c r="J82" s="111">
        <f t="shared" si="2"/>
        <v>228</v>
      </c>
      <c r="K82" s="102">
        <f t="shared" si="3"/>
        <v>4</v>
      </c>
    </row>
    <row r="83" spans="1:11" ht="13.5" x14ac:dyDescent="0.2">
      <c r="A83" s="135">
        <v>77</v>
      </c>
      <c r="B83" s="80" t="s">
        <v>1642</v>
      </c>
      <c r="C83" s="80" t="s">
        <v>1675</v>
      </c>
      <c r="D83" s="80" t="s">
        <v>1676</v>
      </c>
      <c r="E83" s="80" t="s">
        <v>42</v>
      </c>
      <c r="F83" s="100">
        <v>1</v>
      </c>
      <c r="G83" s="100"/>
      <c r="H83" s="223">
        <v>0.6</v>
      </c>
      <c r="I83" s="224">
        <v>0.6</v>
      </c>
      <c r="J83" s="111">
        <f t="shared" si="2"/>
        <v>224</v>
      </c>
      <c r="K83" s="102">
        <f t="shared" si="3"/>
        <v>1</v>
      </c>
    </row>
    <row r="84" spans="1:11" ht="13.5" x14ac:dyDescent="0.2">
      <c r="A84" s="135">
        <v>78</v>
      </c>
      <c r="B84" s="80" t="s">
        <v>1652</v>
      </c>
      <c r="C84" s="80" t="s">
        <v>1686</v>
      </c>
      <c r="D84" s="80" t="s">
        <v>1687</v>
      </c>
      <c r="E84" s="80" t="s">
        <v>42</v>
      </c>
      <c r="F84" s="100">
        <v>1</v>
      </c>
      <c r="G84" s="100"/>
      <c r="H84" s="223">
        <v>0.6</v>
      </c>
      <c r="I84" s="224">
        <v>0.6</v>
      </c>
      <c r="J84" s="111">
        <f t="shared" si="2"/>
        <v>224</v>
      </c>
      <c r="K84" s="102">
        <f t="shared" si="3"/>
        <v>2</v>
      </c>
    </row>
    <row r="85" spans="1:11" ht="13.5" x14ac:dyDescent="0.2">
      <c r="A85" s="135">
        <v>79</v>
      </c>
      <c r="B85" s="80" t="s">
        <v>827</v>
      </c>
      <c r="C85" s="80" t="s">
        <v>125</v>
      </c>
      <c r="D85" s="80" t="s">
        <v>126</v>
      </c>
      <c r="E85" s="80" t="s">
        <v>38</v>
      </c>
      <c r="F85" s="100">
        <v>1</v>
      </c>
      <c r="G85" s="100"/>
      <c r="H85" s="223">
        <v>0.6</v>
      </c>
      <c r="I85" s="224">
        <v>0.6</v>
      </c>
      <c r="J85" s="111">
        <f t="shared" si="2"/>
        <v>224</v>
      </c>
      <c r="K85" s="102">
        <f t="shared" si="3"/>
        <v>3</v>
      </c>
    </row>
    <row r="86" spans="1:11" ht="13.5" x14ac:dyDescent="0.2">
      <c r="A86" s="135">
        <v>80</v>
      </c>
      <c r="B86" s="80" t="s">
        <v>792</v>
      </c>
      <c r="C86" s="80" t="s">
        <v>2075</v>
      </c>
      <c r="D86" s="80" t="s">
        <v>2076</v>
      </c>
      <c r="E86" s="80" t="s">
        <v>41</v>
      </c>
      <c r="F86" s="100">
        <v>1</v>
      </c>
      <c r="G86" s="100"/>
      <c r="H86" s="223">
        <v>0.5</v>
      </c>
      <c r="I86" s="224">
        <v>0.5</v>
      </c>
      <c r="J86" s="111">
        <f t="shared" si="2"/>
        <v>221</v>
      </c>
      <c r="K86" s="102">
        <f t="shared" si="3"/>
        <v>1</v>
      </c>
    </row>
    <row r="87" spans="1:11" ht="13.5" x14ac:dyDescent="0.2">
      <c r="A87" s="135">
        <v>81</v>
      </c>
      <c r="B87" s="80" t="s">
        <v>1263</v>
      </c>
      <c r="C87" s="80" t="s">
        <v>1278</v>
      </c>
      <c r="D87" s="80" t="s">
        <v>249</v>
      </c>
      <c r="E87" s="80" t="s">
        <v>49</v>
      </c>
      <c r="F87" s="100">
        <v>1</v>
      </c>
      <c r="G87" s="100"/>
      <c r="H87" s="223">
        <v>0.5</v>
      </c>
      <c r="I87" s="224">
        <v>0.5</v>
      </c>
      <c r="J87" s="111">
        <f t="shared" si="2"/>
        <v>221</v>
      </c>
      <c r="K87" s="102">
        <f t="shared" si="3"/>
        <v>2</v>
      </c>
    </row>
    <row r="88" spans="1:11" ht="13.5" x14ac:dyDescent="0.2">
      <c r="A88" s="135">
        <v>82</v>
      </c>
      <c r="B88" s="80" t="s">
        <v>694</v>
      </c>
      <c r="C88" s="80" t="s">
        <v>1901</v>
      </c>
      <c r="D88" s="80" t="s">
        <v>1902</v>
      </c>
      <c r="E88" s="80" t="s">
        <v>2087</v>
      </c>
      <c r="F88" s="100">
        <v>1</v>
      </c>
      <c r="G88" s="100"/>
      <c r="H88" s="223">
        <v>0.5</v>
      </c>
      <c r="I88" s="224">
        <v>0.5</v>
      </c>
      <c r="J88" s="111">
        <f t="shared" si="2"/>
        <v>221</v>
      </c>
      <c r="K88" s="102">
        <f t="shared" si="3"/>
        <v>3</v>
      </c>
    </row>
    <row r="89" spans="1:11" ht="13.5" x14ac:dyDescent="0.2">
      <c r="A89" s="135">
        <v>83</v>
      </c>
      <c r="B89" s="80" t="s">
        <v>1660</v>
      </c>
      <c r="C89" s="80" t="s">
        <v>424</v>
      </c>
      <c r="D89" s="80" t="s">
        <v>1693</v>
      </c>
      <c r="E89" s="80" t="s">
        <v>48</v>
      </c>
      <c r="F89" s="100">
        <v>1</v>
      </c>
      <c r="G89" s="100"/>
      <c r="H89" s="223">
        <v>0.5</v>
      </c>
      <c r="I89" s="224">
        <v>0.5</v>
      </c>
      <c r="J89" s="111">
        <f t="shared" si="2"/>
        <v>221</v>
      </c>
      <c r="K89" s="102">
        <f t="shared" si="3"/>
        <v>4</v>
      </c>
    </row>
    <row r="90" spans="1:11" ht="13.5" x14ac:dyDescent="0.2">
      <c r="A90" s="135">
        <v>84</v>
      </c>
      <c r="B90" s="80" t="s">
        <v>1119</v>
      </c>
      <c r="C90" s="80" t="s">
        <v>247</v>
      </c>
      <c r="D90" s="80" t="s">
        <v>1963</v>
      </c>
      <c r="E90" s="80" t="s">
        <v>47</v>
      </c>
      <c r="F90" s="100"/>
      <c r="G90" s="100"/>
      <c r="H90" s="223">
        <v>0</v>
      </c>
      <c r="I90" s="224">
        <v>0</v>
      </c>
      <c r="J90" s="111">
        <f t="shared" si="2"/>
        <v>20</v>
      </c>
      <c r="K90" s="102">
        <f t="shared" si="3"/>
        <v>1</v>
      </c>
    </row>
    <row r="91" spans="1:11" ht="13.5" x14ac:dyDescent="0.2">
      <c r="A91" s="135">
        <v>85</v>
      </c>
      <c r="B91" s="80" t="s">
        <v>1656</v>
      </c>
      <c r="C91" s="80" t="s">
        <v>1691</v>
      </c>
      <c r="D91" s="80" t="s">
        <v>273</v>
      </c>
      <c r="E91" s="80" t="s">
        <v>43</v>
      </c>
      <c r="F91" s="100"/>
      <c r="G91" s="100"/>
      <c r="H91" s="223">
        <v>0</v>
      </c>
      <c r="I91" s="224">
        <v>0</v>
      </c>
      <c r="J91" s="111">
        <f t="shared" si="2"/>
        <v>20</v>
      </c>
      <c r="K91" s="102">
        <f t="shared" si="3"/>
        <v>2</v>
      </c>
    </row>
    <row r="92" spans="1:11" ht="13.5" x14ac:dyDescent="0.2">
      <c r="A92" s="135">
        <v>86</v>
      </c>
      <c r="B92" s="80" t="s">
        <v>591</v>
      </c>
      <c r="C92" s="80" t="s">
        <v>93</v>
      </c>
      <c r="D92" s="80" t="s">
        <v>346</v>
      </c>
      <c r="E92" s="80" t="s">
        <v>50</v>
      </c>
      <c r="F92" s="100"/>
      <c r="G92" s="100"/>
      <c r="H92" s="223">
        <v>0</v>
      </c>
      <c r="I92" s="224">
        <v>0</v>
      </c>
      <c r="J92" s="111">
        <f t="shared" si="2"/>
        <v>20</v>
      </c>
      <c r="K92" s="102">
        <f t="shared" si="3"/>
        <v>3</v>
      </c>
    </row>
    <row r="93" spans="1:11" ht="13.5" x14ac:dyDescent="0.2">
      <c r="A93" s="135">
        <v>87</v>
      </c>
      <c r="B93" s="80" t="s">
        <v>1729</v>
      </c>
      <c r="C93" s="80" t="s">
        <v>457</v>
      </c>
      <c r="D93" s="80" t="s">
        <v>1761</v>
      </c>
      <c r="E93" s="80" t="s">
        <v>39</v>
      </c>
      <c r="F93" s="100"/>
      <c r="G93" s="100"/>
      <c r="H93" s="223">
        <v>0</v>
      </c>
      <c r="I93" s="224">
        <v>0</v>
      </c>
      <c r="J93" s="111">
        <f t="shared" si="2"/>
        <v>20</v>
      </c>
      <c r="K93" s="102">
        <f t="shared" si="3"/>
        <v>4</v>
      </c>
    </row>
    <row r="94" spans="1:11" ht="13.5" x14ac:dyDescent="0.2">
      <c r="A94" s="135">
        <v>88</v>
      </c>
      <c r="B94" s="80" t="s">
        <v>734</v>
      </c>
      <c r="C94" s="80" t="s">
        <v>377</v>
      </c>
      <c r="D94" s="80" t="s">
        <v>151</v>
      </c>
      <c r="E94" s="80" t="s">
        <v>44</v>
      </c>
      <c r="F94" s="100"/>
      <c r="G94" s="100"/>
      <c r="H94" s="223">
        <v>0</v>
      </c>
      <c r="I94" s="224">
        <v>0</v>
      </c>
      <c r="J94" s="111">
        <f t="shared" si="2"/>
        <v>20</v>
      </c>
      <c r="K94" s="102">
        <f t="shared" si="3"/>
        <v>5</v>
      </c>
    </row>
    <row r="95" spans="1:11" ht="13.5" x14ac:dyDescent="0.2">
      <c r="A95" s="135">
        <v>89</v>
      </c>
      <c r="B95" s="80" t="s">
        <v>1728</v>
      </c>
      <c r="C95" s="80" t="s">
        <v>1760</v>
      </c>
      <c r="D95" s="80" t="s">
        <v>1761</v>
      </c>
      <c r="E95" s="80" t="s">
        <v>39</v>
      </c>
      <c r="F95" s="100"/>
      <c r="G95" s="100"/>
      <c r="H95" s="223">
        <v>0</v>
      </c>
      <c r="I95" s="224">
        <v>0</v>
      </c>
      <c r="J95" s="111">
        <f t="shared" si="2"/>
        <v>20</v>
      </c>
      <c r="K95" s="102">
        <f t="shared" si="3"/>
        <v>6</v>
      </c>
    </row>
    <row r="96" spans="1:11" ht="13.5" x14ac:dyDescent="0.2">
      <c r="A96" s="135">
        <v>90</v>
      </c>
      <c r="B96" s="80" t="s">
        <v>1302</v>
      </c>
      <c r="C96" s="80" t="s">
        <v>2039</v>
      </c>
      <c r="D96" s="80" t="s">
        <v>2040</v>
      </c>
      <c r="E96" s="80" t="s">
        <v>42</v>
      </c>
      <c r="F96" s="100"/>
      <c r="G96" s="100"/>
      <c r="H96" s="223">
        <v>0</v>
      </c>
      <c r="I96" s="224">
        <v>0</v>
      </c>
      <c r="J96" s="111">
        <f t="shared" si="2"/>
        <v>20</v>
      </c>
      <c r="K96" s="102">
        <f t="shared" si="3"/>
        <v>7</v>
      </c>
    </row>
    <row r="97" spans="1:11" ht="13.5" x14ac:dyDescent="0.2">
      <c r="A97" s="135">
        <v>91</v>
      </c>
      <c r="B97" s="80" t="s">
        <v>898</v>
      </c>
      <c r="C97" s="80" t="s">
        <v>97</v>
      </c>
      <c r="D97" s="80" t="s">
        <v>2069</v>
      </c>
      <c r="E97" s="80" t="s">
        <v>42</v>
      </c>
      <c r="F97" s="100"/>
      <c r="G97" s="100"/>
      <c r="H97" s="223">
        <v>0</v>
      </c>
      <c r="I97" s="224">
        <v>0</v>
      </c>
      <c r="J97" s="111">
        <f t="shared" si="2"/>
        <v>20</v>
      </c>
      <c r="K97" s="102">
        <f t="shared" si="3"/>
        <v>8</v>
      </c>
    </row>
    <row r="98" spans="1:11" ht="13.5" x14ac:dyDescent="0.2">
      <c r="A98" s="135">
        <v>92</v>
      </c>
      <c r="B98" s="80" t="s">
        <v>657</v>
      </c>
      <c r="C98" s="80" t="s">
        <v>250</v>
      </c>
      <c r="D98" s="80" t="s">
        <v>115</v>
      </c>
      <c r="E98" s="80" t="s">
        <v>47</v>
      </c>
      <c r="F98" s="100"/>
      <c r="G98" s="100"/>
      <c r="H98" s="223">
        <v>0</v>
      </c>
      <c r="I98" s="224">
        <v>0</v>
      </c>
      <c r="J98" s="111">
        <f t="shared" si="2"/>
        <v>20</v>
      </c>
      <c r="K98" s="102">
        <f t="shared" si="3"/>
        <v>9</v>
      </c>
    </row>
    <row r="99" spans="1:11" ht="13.5" x14ac:dyDescent="0.2">
      <c r="A99" s="135">
        <v>93</v>
      </c>
      <c r="B99" s="80" t="s">
        <v>1808</v>
      </c>
      <c r="C99" s="80" t="s">
        <v>1524</v>
      </c>
      <c r="D99" s="80" t="s">
        <v>1846</v>
      </c>
      <c r="E99" s="80" t="s">
        <v>39</v>
      </c>
      <c r="F99" s="100"/>
      <c r="G99" s="100"/>
      <c r="H99" s="223">
        <v>0</v>
      </c>
      <c r="I99" s="224">
        <v>0</v>
      </c>
      <c r="J99" s="111">
        <f t="shared" si="2"/>
        <v>20</v>
      </c>
      <c r="K99" s="102">
        <f t="shared" si="3"/>
        <v>10</v>
      </c>
    </row>
    <row r="100" spans="1:11" ht="13.5" x14ac:dyDescent="0.2">
      <c r="A100" s="135">
        <v>94</v>
      </c>
      <c r="B100" s="80" t="s">
        <v>647</v>
      </c>
      <c r="C100" s="80" t="s">
        <v>1926</v>
      </c>
      <c r="D100" s="80" t="s">
        <v>1927</v>
      </c>
      <c r="E100" s="80" t="s">
        <v>2087</v>
      </c>
      <c r="F100" s="100"/>
      <c r="G100" s="100"/>
      <c r="H100" s="223">
        <v>0</v>
      </c>
      <c r="I100" s="224">
        <v>0</v>
      </c>
      <c r="J100" s="111">
        <f t="shared" si="2"/>
        <v>20</v>
      </c>
      <c r="K100" s="102">
        <f t="shared" si="3"/>
        <v>11</v>
      </c>
    </row>
    <row r="101" spans="1:11" ht="13.5" x14ac:dyDescent="0.2">
      <c r="A101" s="135">
        <v>95</v>
      </c>
      <c r="B101" s="80" t="s">
        <v>532</v>
      </c>
      <c r="C101" s="80" t="s">
        <v>97</v>
      </c>
      <c r="D101" s="80" t="s">
        <v>348</v>
      </c>
      <c r="E101" s="80" t="s">
        <v>2087</v>
      </c>
      <c r="F101" s="100"/>
      <c r="G101" s="100"/>
      <c r="H101" s="223">
        <v>0</v>
      </c>
      <c r="I101" s="224">
        <v>0</v>
      </c>
      <c r="J101" s="111">
        <f t="shared" si="2"/>
        <v>20</v>
      </c>
      <c r="K101" s="102">
        <f t="shared" si="3"/>
        <v>12</v>
      </c>
    </row>
    <row r="102" spans="1:11" ht="13.5" x14ac:dyDescent="0.2">
      <c r="A102" s="135">
        <v>96</v>
      </c>
      <c r="B102" s="80" t="s">
        <v>631</v>
      </c>
      <c r="C102" s="80" t="s">
        <v>189</v>
      </c>
      <c r="D102" s="80" t="s">
        <v>360</v>
      </c>
      <c r="E102" s="80" t="s">
        <v>50</v>
      </c>
      <c r="F102" s="100"/>
      <c r="G102" s="100"/>
      <c r="H102" s="223">
        <v>0</v>
      </c>
      <c r="I102" s="224">
        <v>0</v>
      </c>
      <c r="J102" s="111">
        <f t="shared" si="2"/>
        <v>20</v>
      </c>
      <c r="K102" s="102">
        <f t="shared" si="3"/>
        <v>13</v>
      </c>
    </row>
    <row r="103" spans="1:11" ht="13.5" x14ac:dyDescent="0.2">
      <c r="A103" s="135">
        <v>97</v>
      </c>
      <c r="B103" s="80" t="s">
        <v>2115</v>
      </c>
      <c r="C103" s="80" t="s">
        <v>104</v>
      </c>
      <c r="D103" s="80" t="s">
        <v>287</v>
      </c>
      <c r="E103" s="80" t="s">
        <v>42</v>
      </c>
      <c r="F103" s="100"/>
      <c r="G103" s="100"/>
      <c r="H103" s="223">
        <v>0</v>
      </c>
      <c r="I103" s="224">
        <v>0</v>
      </c>
      <c r="J103" s="111">
        <f t="shared" si="2"/>
        <v>20</v>
      </c>
      <c r="K103" s="102">
        <f t="shared" si="3"/>
        <v>14</v>
      </c>
    </row>
    <row r="104" spans="1:11" ht="13.5" x14ac:dyDescent="0.2">
      <c r="A104" s="135">
        <v>98</v>
      </c>
      <c r="B104" s="80" t="s">
        <v>851</v>
      </c>
      <c r="C104" s="80" t="s">
        <v>402</v>
      </c>
      <c r="D104" s="80" t="s">
        <v>1960</v>
      </c>
      <c r="E104" s="80" t="s">
        <v>47</v>
      </c>
      <c r="F104" s="100"/>
      <c r="G104" s="100"/>
      <c r="H104" s="223">
        <v>0</v>
      </c>
      <c r="I104" s="224">
        <v>0</v>
      </c>
      <c r="J104" s="111">
        <f t="shared" si="2"/>
        <v>20</v>
      </c>
      <c r="K104" s="102">
        <f t="shared" si="3"/>
        <v>15</v>
      </c>
    </row>
    <row r="105" spans="1:11" ht="13.5" x14ac:dyDescent="0.2">
      <c r="A105" s="135">
        <v>99</v>
      </c>
      <c r="B105" s="80" t="s">
        <v>683</v>
      </c>
      <c r="C105" s="80" t="s">
        <v>2122</v>
      </c>
      <c r="D105" s="80" t="s">
        <v>2123</v>
      </c>
      <c r="E105" s="80" t="s">
        <v>50</v>
      </c>
      <c r="F105" s="100"/>
      <c r="G105" s="100"/>
      <c r="H105" s="223">
        <v>0</v>
      </c>
      <c r="I105" s="224">
        <v>0</v>
      </c>
      <c r="J105" s="111">
        <f t="shared" si="2"/>
        <v>20</v>
      </c>
      <c r="K105" s="102">
        <f t="shared" si="3"/>
        <v>16</v>
      </c>
    </row>
    <row r="106" spans="1:11" ht="13.5" x14ac:dyDescent="0.2">
      <c r="A106" s="135">
        <v>100</v>
      </c>
      <c r="B106" s="80" t="s">
        <v>818</v>
      </c>
      <c r="C106" s="80" t="s">
        <v>984</v>
      </c>
      <c r="D106" s="80" t="s">
        <v>1124</v>
      </c>
      <c r="E106" s="80" t="s">
        <v>48</v>
      </c>
      <c r="F106" s="100"/>
      <c r="G106" s="100"/>
      <c r="H106" s="223">
        <v>0</v>
      </c>
      <c r="I106" s="224">
        <v>0</v>
      </c>
      <c r="J106" s="111">
        <f t="shared" si="2"/>
        <v>20</v>
      </c>
      <c r="K106" s="102">
        <f t="shared" si="3"/>
        <v>17</v>
      </c>
    </row>
    <row r="107" spans="1:11" ht="13.5" x14ac:dyDescent="0.2">
      <c r="A107" s="135">
        <v>101</v>
      </c>
      <c r="B107" s="80" t="s">
        <v>503</v>
      </c>
      <c r="C107" s="80" t="s">
        <v>476</v>
      </c>
      <c r="D107" s="80" t="s">
        <v>140</v>
      </c>
      <c r="E107" s="80" t="s">
        <v>41</v>
      </c>
      <c r="F107" s="100"/>
      <c r="G107" s="100"/>
      <c r="H107" s="223">
        <v>0</v>
      </c>
      <c r="I107" s="224">
        <v>0</v>
      </c>
      <c r="J107" s="111">
        <f t="shared" si="2"/>
        <v>20</v>
      </c>
      <c r="K107" s="102">
        <f t="shared" si="3"/>
        <v>18</v>
      </c>
    </row>
    <row r="108" spans="1:11" ht="13.5" x14ac:dyDescent="0.2">
      <c r="A108" s="135">
        <v>102</v>
      </c>
      <c r="B108" s="80" t="s">
        <v>769</v>
      </c>
      <c r="C108" s="80" t="s">
        <v>268</v>
      </c>
      <c r="D108" s="80" t="s">
        <v>354</v>
      </c>
      <c r="E108" s="80" t="s">
        <v>2087</v>
      </c>
      <c r="F108" s="100"/>
      <c r="G108" s="100"/>
      <c r="H108" s="223">
        <v>0</v>
      </c>
      <c r="I108" s="224">
        <v>0</v>
      </c>
      <c r="J108" s="111">
        <f t="shared" si="2"/>
        <v>20</v>
      </c>
      <c r="K108" s="102">
        <f t="shared" si="3"/>
        <v>19</v>
      </c>
    </row>
    <row r="109" spans="1:11" ht="13.5" x14ac:dyDescent="0.2">
      <c r="A109" s="135">
        <v>103</v>
      </c>
      <c r="B109" s="80" t="s">
        <v>1813</v>
      </c>
      <c r="C109" s="80" t="s">
        <v>1783</v>
      </c>
      <c r="D109" s="80" t="s">
        <v>91</v>
      </c>
      <c r="E109" s="80" t="s">
        <v>38</v>
      </c>
      <c r="F109" s="100"/>
      <c r="G109" s="100"/>
      <c r="H109" s="223">
        <v>0</v>
      </c>
      <c r="I109" s="224">
        <v>0</v>
      </c>
      <c r="J109" s="111">
        <f t="shared" si="2"/>
        <v>20</v>
      </c>
      <c r="K109" s="102">
        <f t="shared" si="3"/>
        <v>20</v>
      </c>
    </row>
    <row r="110" spans="1:11" ht="13.5" x14ac:dyDescent="0.2">
      <c r="A110" s="135">
        <v>104</v>
      </c>
      <c r="B110" s="80" t="s">
        <v>574</v>
      </c>
      <c r="C110" s="80" t="s">
        <v>221</v>
      </c>
      <c r="D110" s="80" t="s">
        <v>1134</v>
      </c>
      <c r="E110" s="80" t="s">
        <v>39</v>
      </c>
      <c r="F110" s="100"/>
      <c r="G110" s="100"/>
      <c r="H110" s="223">
        <v>0</v>
      </c>
      <c r="I110" s="224">
        <v>0</v>
      </c>
      <c r="J110" s="111">
        <f t="shared" si="2"/>
        <v>20</v>
      </c>
      <c r="K110" s="102">
        <f t="shared" si="3"/>
        <v>21</v>
      </c>
    </row>
    <row r="111" spans="1:11" ht="13.5" x14ac:dyDescent="0.2">
      <c r="A111" s="135">
        <v>105</v>
      </c>
      <c r="B111" s="80" t="s">
        <v>505</v>
      </c>
      <c r="C111" s="80" t="s">
        <v>291</v>
      </c>
      <c r="D111" s="80" t="s">
        <v>292</v>
      </c>
      <c r="E111" s="80" t="s">
        <v>37</v>
      </c>
      <c r="F111" s="100"/>
      <c r="G111" s="100"/>
      <c r="H111" s="223">
        <v>0</v>
      </c>
      <c r="I111" s="224">
        <v>0</v>
      </c>
      <c r="J111" s="111">
        <f t="shared" si="2"/>
        <v>20</v>
      </c>
      <c r="K111" s="102">
        <f t="shared" si="3"/>
        <v>22</v>
      </c>
    </row>
    <row r="112" spans="1:11" ht="13.5" x14ac:dyDescent="0.2">
      <c r="A112" s="135">
        <v>106</v>
      </c>
      <c r="B112" s="80" t="s">
        <v>824</v>
      </c>
      <c r="C112" s="80" t="s">
        <v>1993</v>
      </c>
      <c r="D112" s="80" t="s">
        <v>2069</v>
      </c>
      <c r="E112" s="80" t="s">
        <v>42</v>
      </c>
      <c r="F112" s="100"/>
      <c r="G112" s="100"/>
      <c r="H112" s="223">
        <v>0</v>
      </c>
      <c r="I112" s="224">
        <v>0</v>
      </c>
      <c r="J112" s="111">
        <f t="shared" si="2"/>
        <v>20</v>
      </c>
      <c r="K112" s="102">
        <f t="shared" si="3"/>
        <v>23</v>
      </c>
    </row>
    <row r="113" spans="1:11" ht="13.5" x14ac:dyDescent="0.2">
      <c r="A113" s="135">
        <v>107</v>
      </c>
      <c r="B113" s="80" t="s">
        <v>699</v>
      </c>
      <c r="C113" s="80" t="s">
        <v>103</v>
      </c>
      <c r="D113" s="80" t="s">
        <v>1958</v>
      </c>
      <c r="E113" s="80" t="s">
        <v>50</v>
      </c>
      <c r="F113" s="100"/>
      <c r="G113" s="100"/>
      <c r="H113" s="223">
        <v>0</v>
      </c>
      <c r="I113" s="224">
        <v>0</v>
      </c>
      <c r="J113" s="111">
        <f t="shared" si="2"/>
        <v>20</v>
      </c>
      <c r="K113" s="102">
        <f t="shared" si="3"/>
        <v>24</v>
      </c>
    </row>
    <row r="114" spans="1:11" ht="13.5" x14ac:dyDescent="0.2">
      <c r="A114" s="135">
        <v>108</v>
      </c>
      <c r="B114" s="80" t="s">
        <v>578</v>
      </c>
      <c r="C114" s="80" t="s">
        <v>226</v>
      </c>
      <c r="D114" s="80" t="s">
        <v>129</v>
      </c>
      <c r="E114" s="80" t="s">
        <v>2087</v>
      </c>
      <c r="F114" s="100"/>
      <c r="G114" s="100"/>
      <c r="H114" s="223">
        <v>0</v>
      </c>
      <c r="I114" s="224">
        <v>0</v>
      </c>
      <c r="J114" s="111">
        <f t="shared" si="2"/>
        <v>20</v>
      </c>
      <c r="K114" s="102">
        <f t="shared" si="3"/>
        <v>25</v>
      </c>
    </row>
    <row r="115" spans="1:11" ht="13.5" x14ac:dyDescent="0.2">
      <c r="A115" s="135">
        <v>109</v>
      </c>
      <c r="B115" s="80" t="s">
        <v>1180</v>
      </c>
      <c r="C115" s="80" t="s">
        <v>246</v>
      </c>
      <c r="D115" s="80" t="s">
        <v>1187</v>
      </c>
      <c r="E115" s="80" t="s">
        <v>47</v>
      </c>
      <c r="F115" s="100"/>
      <c r="G115" s="100"/>
      <c r="H115" s="223">
        <v>0</v>
      </c>
      <c r="I115" s="224">
        <v>0</v>
      </c>
      <c r="J115" s="111">
        <f t="shared" si="2"/>
        <v>20</v>
      </c>
      <c r="K115" s="102">
        <f t="shared" si="3"/>
        <v>26</v>
      </c>
    </row>
    <row r="116" spans="1:11" ht="13.5" x14ac:dyDescent="0.2">
      <c r="A116" s="135">
        <v>110</v>
      </c>
      <c r="B116" s="80" t="s">
        <v>1303</v>
      </c>
      <c r="C116" s="80" t="s">
        <v>1977</v>
      </c>
      <c r="D116" s="80" t="s">
        <v>1292</v>
      </c>
      <c r="E116" s="80" t="s">
        <v>2087</v>
      </c>
      <c r="F116" s="100"/>
      <c r="G116" s="100"/>
      <c r="H116" s="223">
        <v>0</v>
      </c>
      <c r="I116" s="224">
        <v>0</v>
      </c>
      <c r="J116" s="111">
        <f t="shared" si="2"/>
        <v>20</v>
      </c>
      <c r="K116" s="102">
        <f t="shared" si="3"/>
        <v>27</v>
      </c>
    </row>
    <row r="117" spans="1:11" ht="13.5" x14ac:dyDescent="0.2">
      <c r="A117" s="135">
        <v>111</v>
      </c>
      <c r="B117" s="80" t="s">
        <v>533</v>
      </c>
      <c r="C117" s="80" t="s">
        <v>271</v>
      </c>
      <c r="D117" s="80" t="s">
        <v>78</v>
      </c>
      <c r="E117" s="80" t="s">
        <v>39</v>
      </c>
      <c r="F117" s="100"/>
      <c r="G117" s="100"/>
      <c r="H117" s="223">
        <v>0</v>
      </c>
      <c r="I117" s="224">
        <v>0</v>
      </c>
      <c r="J117" s="111">
        <f t="shared" si="2"/>
        <v>20</v>
      </c>
      <c r="K117" s="102">
        <f t="shared" si="3"/>
        <v>28</v>
      </c>
    </row>
    <row r="118" spans="1:11" ht="13.5" x14ac:dyDescent="0.2">
      <c r="A118" s="135">
        <v>112</v>
      </c>
      <c r="B118" s="80" t="s">
        <v>1065</v>
      </c>
      <c r="C118" s="80" t="s">
        <v>188</v>
      </c>
      <c r="D118" s="80" t="s">
        <v>395</v>
      </c>
      <c r="E118" s="80" t="s">
        <v>40</v>
      </c>
      <c r="F118" s="100"/>
      <c r="G118" s="100"/>
      <c r="H118" s="223">
        <v>0</v>
      </c>
      <c r="I118" s="224">
        <v>0</v>
      </c>
      <c r="J118" s="111">
        <f t="shared" si="2"/>
        <v>20</v>
      </c>
      <c r="K118" s="102">
        <f t="shared" si="3"/>
        <v>29</v>
      </c>
    </row>
    <row r="119" spans="1:11" ht="13.5" x14ac:dyDescent="0.2">
      <c r="A119" s="135">
        <v>113</v>
      </c>
      <c r="B119" s="80" t="s">
        <v>708</v>
      </c>
      <c r="C119" s="80" t="s">
        <v>235</v>
      </c>
      <c r="D119" s="80" t="s">
        <v>84</v>
      </c>
      <c r="E119" s="80" t="s">
        <v>42</v>
      </c>
      <c r="F119" s="100"/>
      <c r="G119" s="100"/>
      <c r="H119" s="223">
        <v>0</v>
      </c>
      <c r="I119" s="224">
        <v>0</v>
      </c>
      <c r="J119" s="111">
        <f t="shared" si="2"/>
        <v>20</v>
      </c>
      <c r="K119" s="102">
        <f t="shared" si="3"/>
        <v>30</v>
      </c>
    </row>
    <row r="120" spans="1:11" ht="13.5" x14ac:dyDescent="0.2">
      <c r="A120" s="135">
        <v>114</v>
      </c>
      <c r="B120" s="80" t="s">
        <v>1800</v>
      </c>
      <c r="C120" s="80" t="s">
        <v>127</v>
      </c>
      <c r="D120" s="80" t="s">
        <v>1841</v>
      </c>
      <c r="E120" s="80" t="s">
        <v>47</v>
      </c>
      <c r="F120" s="100"/>
      <c r="G120" s="100"/>
      <c r="H120" s="223">
        <v>0</v>
      </c>
      <c r="I120" s="224">
        <v>0</v>
      </c>
      <c r="J120" s="111">
        <f t="shared" si="2"/>
        <v>20</v>
      </c>
      <c r="K120" s="102">
        <f t="shared" si="3"/>
        <v>31</v>
      </c>
    </row>
    <row r="121" spans="1:11" ht="13.5" x14ac:dyDescent="0.2">
      <c r="A121" s="135">
        <v>115</v>
      </c>
      <c r="B121" s="80" t="s">
        <v>541</v>
      </c>
      <c r="C121" s="80" t="s">
        <v>482</v>
      </c>
      <c r="D121" s="80" t="s">
        <v>403</v>
      </c>
      <c r="E121" s="80" t="s">
        <v>43</v>
      </c>
      <c r="F121" s="100"/>
      <c r="G121" s="100"/>
      <c r="H121" s="223">
        <v>0</v>
      </c>
      <c r="I121" s="224">
        <v>0</v>
      </c>
      <c r="J121" s="111">
        <f t="shared" si="2"/>
        <v>20</v>
      </c>
      <c r="K121" s="102">
        <f t="shared" si="3"/>
        <v>32</v>
      </c>
    </row>
    <row r="122" spans="1:11" ht="13.5" x14ac:dyDescent="0.2">
      <c r="A122" s="135">
        <v>116</v>
      </c>
      <c r="B122" s="80" t="s">
        <v>1882</v>
      </c>
      <c r="C122" s="80" t="s">
        <v>171</v>
      </c>
      <c r="D122" s="80" t="s">
        <v>1948</v>
      </c>
      <c r="E122" s="80" t="s">
        <v>43</v>
      </c>
      <c r="F122" s="100"/>
      <c r="G122" s="100"/>
      <c r="H122" s="223">
        <v>0</v>
      </c>
      <c r="I122" s="224">
        <v>0</v>
      </c>
      <c r="J122" s="111">
        <f t="shared" si="2"/>
        <v>20</v>
      </c>
      <c r="K122" s="102">
        <f t="shared" si="3"/>
        <v>33</v>
      </c>
    </row>
    <row r="123" spans="1:11" ht="13.5" x14ac:dyDescent="0.2">
      <c r="A123" s="135">
        <v>117</v>
      </c>
      <c r="B123" s="80" t="s">
        <v>627</v>
      </c>
      <c r="C123" s="80" t="s">
        <v>179</v>
      </c>
      <c r="D123" s="80" t="s">
        <v>180</v>
      </c>
      <c r="E123" s="80" t="s">
        <v>44</v>
      </c>
      <c r="F123" s="100"/>
      <c r="G123" s="100"/>
      <c r="H123" s="223">
        <v>0</v>
      </c>
      <c r="I123" s="224">
        <v>0</v>
      </c>
      <c r="J123" s="111">
        <f t="shared" si="2"/>
        <v>20</v>
      </c>
      <c r="K123" s="102">
        <f t="shared" si="3"/>
        <v>34</v>
      </c>
    </row>
    <row r="124" spans="1:11" ht="13.5" x14ac:dyDescent="0.2">
      <c r="A124" s="135">
        <v>118</v>
      </c>
      <c r="B124" s="80" t="s">
        <v>1000</v>
      </c>
      <c r="C124" s="80" t="s">
        <v>104</v>
      </c>
      <c r="D124" s="80" t="s">
        <v>2037</v>
      </c>
      <c r="E124" s="80" t="s">
        <v>47</v>
      </c>
      <c r="F124" s="100"/>
      <c r="G124" s="100"/>
      <c r="H124" s="223">
        <v>0</v>
      </c>
      <c r="I124" s="224">
        <v>0</v>
      </c>
      <c r="J124" s="111">
        <f t="shared" si="2"/>
        <v>20</v>
      </c>
      <c r="K124" s="102">
        <f t="shared" si="3"/>
        <v>35</v>
      </c>
    </row>
    <row r="125" spans="1:11" ht="13.5" x14ac:dyDescent="0.2">
      <c r="A125" s="135">
        <v>119</v>
      </c>
      <c r="B125" s="80" t="s">
        <v>561</v>
      </c>
      <c r="C125" s="80" t="s">
        <v>284</v>
      </c>
      <c r="D125" s="80" t="s">
        <v>285</v>
      </c>
      <c r="E125" s="80" t="s">
        <v>37</v>
      </c>
      <c r="F125" s="100"/>
      <c r="G125" s="100"/>
      <c r="H125" s="223">
        <v>0</v>
      </c>
      <c r="I125" s="224">
        <v>0</v>
      </c>
      <c r="J125" s="111">
        <f t="shared" si="2"/>
        <v>20</v>
      </c>
      <c r="K125" s="102">
        <f t="shared" si="3"/>
        <v>36</v>
      </c>
    </row>
    <row r="126" spans="1:11" ht="13.5" x14ac:dyDescent="0.2">
      <c r="A126" s="135">
        <v>120</v>
      </c>
      <c r="B126" s="80" t="s">
        <v>1394</v>
      </c>
      <c r="C126" s="80" t="s">
        <v>952</v>
      </c>
      <c r="D126" s="80" t="s">
        <v>1997</v>
      </c>
      <c r="E126" s="80" t="s">
        <v>50</v>
      </c>
      <c r="F126" s="100"/>
      <c r="G126" s="100"/>
      <c r="H126" s="223">
        <v>0</v>
      </c>
      <c r="I126" s="224">
        <v>0</v>
      </c>
      <c r="J126" s="111">
        <f t="shared" si="2"/>
        <v>20</v>
      </c>
      <c r="K126" s="102">
        <f t="shared" si="3"/>
        <v>37</v>
      </c>
    </row>
    <row r="127" spans="1:11" ht="13.5" x14ac:dyDescent="0.2">
      <c r="A127" s="135">
        <v>121</v>
      </c>
      <c r="B127" s="80" t="s">
        <v>570</v>
      </c>
      <c r="C127" s="80" t="s">
        <v>377</v>
      </c>
      <c r="D127" s="80" t="s">
        <v>966</v>
      </c>
      <c r="E127" s="80" t="s">
        <v>2087</v>
      </c>
      <c r="F127" s="100"/>
      <c r="G127" s="100"/>
      <c r="H127" s="223">
        <v>0</v>
      </c>
      <c r="I127" s="224">
        <v>0</v>
      </c>
      <c r="J127" s="111">
        <f t="shared" si="2"/>
        <v>20</v>
      </c>
      <c r="K127" s="102">
        <f t="shared" si="3"/>
        <v>38</v>
      </c>
    </row>
    <row r="128" spans="1:11" ht="13.5" x14ac:dyDescent="0.2">
      <c r="A128" s="135">
        <v>122</v>
      </c>
      <c r="B128" s="80" t="s">
        <v>926</v>
      </c>
      <c r="C128" s="80" t="s">
        <v>116</v>
      </c>
      <c r="D128" s="80" t="s">
        <v>358</v>
      </c>
      <c r="E128" s="80" t="s">
        <v>2087</v>
      </c>
      <c r="F128" s="100"/>
      <c r="G128" s="100"/>
      <c r="H128" s="223">
        <v>0</v>
      </c>
      <c r="I128" s="224">
        <v>0</v>
      </c>
      <c r="J128" s="111">
        <f t="shared" si="2"/>
        <v>20</v>
      </c>
      <c r="K128" s="102">
        <f t="shared" si="3"/>
        <v>39</v>
      </c>
    </row>
    <row r="129" spans="1:11" ht="13.5" x14ac:dyDescent="0.2">
      <c r="A129" s="135">
        <v>123</v>
      </c>
      <c r="B129" s="80" t="s">
        <v>768</v>
      </c>
      <c r="C129" s="80" t="s">
        <v>270</v>
      </c>
      <c r="D129" s="80" t="s">
        <v>263</v>
      </c>
      <c r="E129" s="80" t="s">
        <v>42</v>
      </c>
      <c r="F129" s="100"/>
      <c r="G129" s="100"/>
      <c r="H129" s="223">
        <v>0</v>
      </c>
      <c r="I129" s="224">
        <v>0</v>
      </c>
      <c r="J129" s="111">
        <f t="shared" si="2"/>
        <v>20</v>
      </c>
      <c r="K129" s="102">
        <f t="shared" si="3"/>
        <v>40</v>
      </c>
    </row>
    <row r="130" spans="1:11" ht="13.5" x14ac:dyDescent="0.2">
      <c r="A130" s="135">
        <v>124</v>
      </c>
      <c r="B130" s="80" t="s">
        <v>905</v>
      </c>
      <c r="C130" s="80" t="s">
        <v>90</v>
      </c>
      <c r="D130" s="80" t="s">
        <v>154</v>
      </c>
      <c r="E130" s="80" t="s">
        <v>50</v>
      </c>
      <c r="F130" s="100"/>
      <c r="G130" s="100"/>
      <c r="H130" s="223">
        <v>0</v>
      </c>
      <c r="I130" s="224">
        <v>0</v>
      </c>
      <c r="J130" s="111">
        <f t="shared" si="2"/>
        <v>20</v>
      </c>
      <c r="K130" s="102">
        <f t="shared" si="3"/>
        <v>41</v>
      </c>
    </row>
    <row r="131" spans="1:11" ht="13.5" x14ac:dyDescent="0.2">
      <c r="A131" s="135">
        <v>125</v>
      </c>
      <c r="B131" s="80" t="s">
        <v>673</v>
      </c>
      <c r="C131" s="80" t="s">
        <v>191</v>
      </c>
      <c r="D131" s="80" t="s">
        <v>1134</v>
      </c>
      <c r="E131" s="80" t="s">
        <v>39</v>
      </c>
      <c r="F131" s="100"/>
      <c r="G131" s="100"/>
      <c r="H131" s="223">
        <v>0</v>
      </c>
      <c r="I131" s="224">
        <v>0</v>
      </c>
      <c r="J131" s="111">
        <f t="shared" si="2"/>
        <v>20</v>
      </c>
      <c r="K131" s="102">
        <f t="shared" si="3"/>
        <v>42</v>
      </c>
    </row>
    <row r="132" spans="1:11" ht="13.5" x14ac:dyDescent="0.2">
      <c r="A132" s="135">
        <v>126</v>
      </c>
      <c r="B132" s="80" t="s">
        <v>760</v>
      </c>
      <c r="C132" s="80" t="s">
        <v>2106</v>
      </c>
      <c r="D132" s="80" t="s">
        <v>1124</v>
      </c>
      <c r="E132" s="80" t="s">
        <v>38</v>
      </c>
      <c r="F132" s="100"/>
      <c r="G132" s="100"/>
      <c r="H132" s="223">
        <v>0</v>
      </c>
      <c r="I132" s="224">
        <v>0</v>
      </c>
      <c r="J132" s="111">
        <f t="shared" si="2"/>
        <v>20</v>
      </c>
      <c r="K132" s="102">
        <f t="shared" si="3"/>
        <v>43</v>
      </c>
    </row>
    <row r="133" spans="1:11" ht="13.5" x14ac:dyDescent="0.2">
      <c r="A133" s="135">
        <v>127</v>
      </c>
      <c r="B133" s="80" t="s">
        <v>526</v>
      </c>
      <c r="C133" s="80" t="s">
        <v>104</v>
      </c>
      <c r="D133" s="80" t="s">
        <v>1134</v>
      </c>
      <c r="E133" s="80" t="s">
        <v>39</v>
      </c>
      <c r="F133" s="100"/>
      <c r="G133" s="100"/>
      <c r="H133" s="223">
        <v>0</v>
      </c>
      <c r="I133" s="224">
        <v>0</v>
      </c>
      <c r="J133" s="111">
        <f t="shared" si="2"/>
        <v>20</v>
      </c>
      <c r="K133" s="102">
        <f t="shared" si="3"/>
        <v>44</v>
      </c>
    </row>
    <row r="134" spans="1:11" ht="13.5" x14ac:dyDescent="0.2">
      <c r="A134" s="135">
        <v>128</v>
      </c>
      <c r="B134" s="80" t="s">
        <v>696</v>
      </c>
      <c r="C134" s="80" t="s">
        <v>2125</v>
      </c>
      <c r="D134" s="80" t="s">
        <v>2126</v>
      </c>
      <c r="E134" s="80" t="s">
        <v>38</v>
      </c>
      <c r="F134" s="100"/>
      <c r="G134" s="100"/>
      <c r="H134" s="223">
        <v>0</v>
      </c>
      <c r="I134" s="224">
        <v>0</v>
      </c>
      <c r="J134" s="111">
        <f t="shared" si="2"/>
        <v>20</v>
      </c>
      <c r="K134" s="102">
        <f t="shared" si="3"/>
        <v>45</v>
      </c>
    </row>
    <row r="135" spans="1:11" ht="13.5" x14ac:dyDescent="0.2">
      <c r="A135" s="135">
        <v>129</v>
      </c>
      <c r="B135" s="80" t="s">
        <v>618</v>
      </c>
      <c r="C135" s="80" t="s">
        <v>404</v>
      </c>
      <c r="D135" s="80" t="s">
        <v>82</v>
      </c>
      <c r="E135" s="80" t="s">
        <v>40</v>
      </c>
      <c r="F135" s="100"/>
      <c r="G135" s="100"/>
      <c r="H135" s="223">
        <v>0</v>
      </c>
      <c r="I135" s="224">
        <v>0</v>
      </c>
      <c r="J135" s="111">
        <f t="shared" si="2"/>
        <v>20</v>
      </c>
      <c r="K135" s="102">
        <f t="shared" si="3"/>
        <v>46</v>
      </c>
    </row>
    <row r="136" spans="1:11" ht="13.5" x14ac:dyDescent="0.2">
      <c r="A136" s="135">
        <v>130</v>
      </c>
      <c r="B136" s="80" t="s">
        <v>1094</v>
      </c>
      <c r="C136" s="80" t="s">
        <v>2070</v>
      </c>
      <c r="D136" s="80" t="s">
        <v>1676</v>
      </c>
      <c r="E136" s="80" t="s">
        <v>42</v>
      </c>
      <c r="F136" s="100"/>
      <c r="G136" s="100"/>
      <c r="H136" s="223">
        <v>0</v>
      </c>
      <c r="I136" s="224">
        <v>0</v>
      </c>
      <c r="J136" s="111">
        <f t="shared" si="2"/>
        <v>20</v>
      </c>
      <c r="K136" s="102">
        <f t="shared" si="3"/>
        <v>47</v>
      </c>
    </row>
    <row r="137" spans="1:11" ht="13.5" x14ac:dyDescent="0.2">
      <c r="A137" s="135">
        <v>131</v>
      </c>
      <c r="B137" s="80" t="s">
        <v>1155</v>
      </c>
      <c r="C137" s="80" t="s">
        <v>340</v>
      </c>
      <c r="D137" s="80" t="s">
        <v>405</v>
      </c>
      <c r="E137" s="80" t="s">
        <v>2087</v>
      </c>
      <c r="F137" s="100"/>
      <c r="G137" s="100"/>
      <c r="H137" s="223">
        <v>0</v>
      </c>
      <c r="I137" s="224">
        <v>0</v>
      </c>
      <c r="J137" s="111">
        <f t="shared" ref="J137:J200" si="4">IF(I137=I136,J136,IF(I137=0,ROUNDDOWN(20,0),J136-K136))</f>
        <v>20</v>
      </c>
      <c r="K137" s="102">
        <f t="shared" ref="K137:K200" si="5">IF(I137&lt;I136,1,IF(I137=I136,K136+1,0))</f>
        <v>48</v>
      </c>
    </row>
    <row r="138" spans="1:11" ht="13.5" x14ac:dyDescent="0.2">
      <c r="A138" s="135">
        <v>132</v>
      </c>
      <c r="B138" s="80" t="s">
        <v>963</v>
      </c>
      <c r="C138" s="80" t="s">
        <v>451</v>
      </c>
      <c r="D138" s="80" t="s">
        <v>346</v>
      </c>
      <c r="E138" s="80" t="s">
        <v>38</v>
      </c>
      <c r="F138" s="100"/>
      <c r="G138" s="100"/>
      <c r="H138" s="223">
        <v>0</v>
      </c>
      <c r="I138" s="224">
        <v>0</v>
      </c>
      <c r="J138" s="111">
        <f t="shared" si="4"/>
        <v>20</v>
      </c>
      <c r="K138" s="102">
        <f t="shared" si="5"/>
        <v>49</v>
      </c>
    </row>
    <row r="139" spans="1:11" ht="13.5" x14ac:dyDescent="0.2">
      <c r="A139" s="135">
        <v>133</v>
      </c>
      <c r="B139" s="80" t="s">
        <v>1818</v>
      </c>
      <c r="C139" s="80" t="s">
        <v>1482</v>
      </c>
      <c r="D139" s="80" t="s">
        <v>1152</v>
      </c>
      <c r="E139" s="80" t="s">
        <v>50</v>
      </c>
      <c r="F139" s="100"/>
      <c r="G139" s="100"/>
      <c r="H139" s="223">
        <v>0</v>
      </c>
      <c r="I139" s="224">
        <v>0</v>
      </c>
      <c r="J139" s="111">
        <f t="shared" si="4"/>
        <v>20</v>
      </c>
      <c r="K139" s="102">
        <f t="shared" si="5"/>
        <v>50</v>
      </c>
    </row>
    <row r="140" spans="1:11" ht="13.5" x14ac:dyDescent="0.2">
      <c r="A140" s="135">
        <v>134</v>
      </c>
      <c r="B140" s="80" t="s">
        <v>679</v>
      </c>
      <c r="C140" s="80" t="s">
        <v>188</v>
      </c>
      <c r="D140" s="80" t="s">
        <v>379</v>
      </c>
      <c r="E140" s="80" t="s">
        <v>2087</v>
      </c>
      <c r="F140" s="100"/>
      <c r="G140" s="100"/>
      <c r="H140" s="223">
        <v>0</v>
      </c>
      <c r="I140" s="224">
        <v>0</v>
      </c>
      <c r="J140" s="111">
        <f t="shared" si="4"/>
        <v>20</v>
      </c>
      <c r="K140" s="102">
        <f t="shared" si="5"/>
        <v>51</v>
      </c>
    </row>
    <row r="141" spans="1:11" ht="13.5" x14ac:dyDescent="0.2">
      <c r="A141" s="135">
        <v>135</v>
      </c>
      <c r="B141" s="80" t="s">
        <v>1400</v>
      </c>
      <c r="C141" s="80" t="s">
        <v>1176</v>
      </c>
      <c r="D141" s="80" t="s">
        <v>273</v>
      </c>
      <c r="E141" s="80" t="s">
        <v>43</v>
      </c>
      <c r="F141" s="100"/>
      <c r="G141" s="100"/>
      <c r="H141" s="223">
        <v>0</v>
      </c>
      <c r="I141" s="224">
        <v>0</v>
      </c>
      <c r="J141" s="111">
        <f t="shared" si="4"/>
        <v>20</v>
      </c>
      <c r="K141" s="102">
        <f t="shared" si="5"/>
        <v>52</v>
      </c>
    </row>
    <row r="142" spans="1:11" ht="13.5" x14ac:dyDescent="0.2">
      <c r="A142" s="135">
        <v>136</v>
      </c>
      <c r="B142" s="80" t="s">
        <v>1053</v>
      </c>
      <c r="C142" s="80" t="s">
        <v>1088</v>
      </c>
      <c r="D142" s="80" t="s">
        <v>330</v>
      </c>
      <c r="E142" s="80" t="s">
        <v>48</v>
      </c>
      <c r="F142" s="100"/>
      <c r="G142" s="100"/>
      <c r="H142" s="223">
        <v>0</v>
      </c>
      <c r="I142" s="224">
        <v>0</v>
      </c>
      <c r="J142" s="111">
        <f t="shared" si="4"/>
        <v>20</v>
      </c>
      <c r="K142" s="102">
        <f t="shared" si="5"/>
        <v>53</v>
      </c>
    </row>
    <row r="143" spans="1:11" ht="13.5" x14ac:dyDescent="0.2">
      <c r="A143" s="135">
        <v>137</v>
      </c>
      <c r="B143" s="80" t="s">
        <v>514</v>
      </c>
      <c r="C143" s="80" t="s">
        <v>397</v>
      </c>
      <c r="D143" s="80" t="s">
        <v>108</v>
      </c>
      <c r="E143" s="80" t="s">
        <v>41</v>
      </c>
      <c r="F143" s="100"/>
      <c r="G143" s="100"/>
      <c r="H143" s="223">
        <v>0</v>
      </c>
      <c r="I143" s="224">
        <v>0</v>
      </c>
      <c r="J143" s="111">
        <f t="shared" si="4"/>
        <v>20</v>
      </c>
      <c r="K143" s="102">
        <f t="shared" si="5"/>
        <v>54</v>
      </c>
    </row>
    <row r="144" spans="1:11" ht="13.5" x14ac:dyDescent="0.2">
      <c r="A144" s="135">
        <v>138</v>
      </c>
      <c r="B144" s="80" t="s">
        <v>1062</v>
      </c>
      <c r="C144" s="80" t="s">
        <v>1991</v>
      </c>
      <c r="D144" s="80" t="s">
        <v>1992</v>
      </c>
      <c r="E144" s="80" t="s">
        <v>44</v>
      </c>
      <c r="F144" s="100"/>
      <c r="G144" s="100"/>
      <c r="H144" s="223">
        <v>0</v>
      </c>
      <c r="I144" s="224">
        <v>0</v>
      </c>
      <c r="J144" s="111">
        <f t="shared" si="4"/>
        <v>20</v>
      </c>
      <c r="K144" s="102">
        <f t="shared" si="5"/>
        <v>55</v>
      </c>
    </row>
    <row r="145" spans="1:11" ht="13.5" x14ac:dyDescent="0.2">
      <c r="A145" s="135">
        <v>139</v>
      </c>
      <c r="B145" s="80" t="s">
        <v>813</v>
      </c>
      <c r="C145" s="80" t="s">
        <v>336</v>
      </c>
      <c r="D145" s="80" t="s">
        <v>330</v>
      </c>
      <c r="E145" s="80" t="s">
        <v>48</v>
      </c>
      <c r="F145" s="100"/>
      <c r="G145" s="100"/>
      <c r="H145" s="223">
        <v>0</v>
      </c>
      <c r="I145" s="224">
        <v>0</v>
      </c>
      <c r="J145" s="111">
        <f t="shared" si="4"/>
        <v>20</v>
      </c>
      <c r="K145" s="102">
        <f t="shared" si="5"/>
        <v>56</v>
      </c>
    </row>
    <row r="146" spans="1:11" ht="13.5" x14ac:dyDescent="0.2">
      <c r="A146" s="135">
        <v>140</v>
      </c>
      <c r="B146" s="80" t="s">
        <v>1600</v>
      </c>
      <c r="C146" s="80" t="s">
        <v>1620</v>
      </c>
      <c r="D146" s="80" t="s">
        <v>965</v>
      </c>
      <c r="E146" s="80" t="s">
        <v>47</v>
      </c>
      <c r="F146" s="100"/>
      <c r="G146" s="100"/>
      <c r="H146" s="223">
        <v>0</v>
      </c>
      <c r="I146" s="224">
        <v>0</v>
      </c>
      <c r="J146" s="111">
        <f t="shared" si="4"/>
        <v>20</v>
      </c>
      <c r="K146" s="102">
        <f t="shared" si="5"/>
        <v>57</v>
      </c>
    </row>
    <row r="147" spans="1:11" ht="13.5" x14ac:dyDescent="0.2">
      <c r="A147" s="135">
        <v>141</v>
      </c>
      <c r="B147" s="80" t="s">
        <v>1509</v>
      </c>
      <c r="C147" s="80" t="s">
        <v>1523</v>
      </c>
      <c r="D147" s="80" t="s">
        <v>286</v>
      </c>
      <c r="E147" s="80" t="s">
        <v>37</v>
      </c>
      <c r="F147" s="100"/>
      <c r="G147" s="100"/>
      <c r="H147" s="223">
        <v>0</v>
      </c>
      <c r="I147" s="224">
        <v>0</v>
      </c>
      <c r="J147" s="111">
        <f t="shared" si="4"/>
        <v>20</v>
      </c>
      <c r="K147" s="102">
        <f t="shared" si="5"/>
        <v>58</v>
      </c>
    </row>
    <row r="148" spans="1:11" ht="13.5" x14ac:dyDescent="0.2">
      <c r="A148" s="135">
        <v>142</v>
      </c>
      <c r="B148" s="80" t="s">
        <v>607</v>
      </c>
      <c r="C148" s="80" t="s">
        <v>2011</v>
      </c>
      <c r="D148" s="80" t="s">
        <v>1125</v>
      </c>
      <c r="E148" s="80" t="s">
        <v>40</v>
      </c>
      <c r="F148" s="100"/>
      <c r="G148" s="100"/>
      <c r="H148" s="223">
        <v>0</v>
      </c>
      <c r="I148" s="224">
        <v>0</v>
      </c>
      <c r="J148" s="111">
        <f t="shared" si="4"/>
        <v>20</v>
      </c>
      <c r="K148" s="102">
        <f t="shared" si="5"/>
        <v>59</v>
      </c>
    </row>
    <row r="149" spans="1:11" ht="13.5" x14ac:dyDescent="0.2">
      <c r="A149" s="135">
        <v>143</v>
      </c>
      <c r="B149" s="80" t="s">
        <v>634</v>
      </c>
      <c r="C149" s="80" t="s">
        <v>83</v>
      </c>
      <c r="D149" s="80" t="s">
        <v>421</v>
      </c>
      <c r="E149" s="80" t="s">
        <v>50</v>
      </c>
      <c r="F149" s="100"/>
      <c r="G149" s="100"/>
      <c r="H149" s="223">
        <v>0</v>
      </c>
      <c r="I149" s="224">
        <v>0</v>
      </c>
      <c r="J149" s="111">
        <f t="shared" si="4"/>
        <v>20</v>
      </c>
      <c r="K149" s="102">
        <f t="shared" si="5"/>
        <v>60</v>
      </c>
    </row>
    <row r="150" spans="1:11" ht="13.5" x14ac:dyDescent="0.2">
      <c r="A150" s="135">
        <v>144</v>
      </c>
      <c r="B150" s="80" t="s">
        <v>700</v>
      </c>
      <c r="C150" s="80" t="s">
        <v>2026</v>
      </c>
      <c r="D150" s="80" t="s">
        <v>1965</v>
      </c>
      <c r="E150" s="80" t="s">
        <v>40</v>
      </c>
      <c r="F150" s="100"/>
      <c r="G150" s="100"/>
      <c r="H150" s="223">
        <v>0</v>
      </c>
      <c r="I150" s="224">
        <v>0</v>
      </c>
      <c r="J150" s="111">
        <f t="shared" si="4"/>
        <v>20</v>
      </c>
      <c r="K150" s="102">
        <f t="shared" si="5"/>
        <v>61</v>
      </c>
    </row>
    <row r="151" spans="1:11" ht="13.5" x14ac:dyDescent="0.2">
      <c r="A151" s="135">
        <v>145</v>
      </c>
      <c r="B151" s="80" t="s">
        <v>838</v>
      </c>
      <c r="C151" s="80" t="s">
        <v>171</v>
      </c>
      <c r="D151" s="80" t="s">
        <v>199</v>
      </c>
      <c r="E151" s="80" t="s">
        <v>43</v>
      </c>
      <c r="F151" s="100"/>
      <c r="G151" s="100"/>
      <c r="H151" s="223">
        <v>0</v>
      </c>
      <c r="I151" s="224">
        <v>0</v>
      </c>
      <c r="J151" s="111">
        <f t="shared" si="4"/>
        <v>20</v>
      </c>
      <c r="K151" s="102">
        <f t="shared" si="5"/>
        <v>62</v>
      </c>
    </row>
    <row r="152" spans="1:11" ht="13.5" x14ac:dyDescent="0.2">
      <c r="A152" s="135">
        <v>146</v>
      </c>
      <c r="B152" s="80" t="s">
        <v>2031</v>
      </c>
      <c r="C152" s="80" t="s">
        <v>2024</v>
      </c>
      <c r="D152" s="80" t="s">
        <v>1997</v>
      </c>
      <c r="E152" s="80" t="s">
        <v>50</v>
      </c>
      <c r="F152" s="100"/>
      <c r="G152" s="100"/>
      <c r="H152" s="223">
        <v>0</v>
      </c>
      <c r="I152" s="224">
        <v>0</v>
      </c>
      <c r="J152" s="111">
        <f t="shared" si="4"/>
        <v>20</v>
      </c>
      <c r="K152" s="102">
        <f t="shared" si="5"/>
        <v>63</v>
      </c>
    </row>
    <row r="153" spans="1:11" ht="13.5" x14ac:dyDescent="0.2">
      <c r="A153" s="135">
        <v>147</v>
      </c>
      <c r="B153" s="80" t="s">
        <v>1876</v>
      </c>
      <c r="C153" s="80" t="s">
        <v>1891</v>
      </c>
      <c r="D153" s="80" t="s">
        <v>1892</v>
      </c>
      <c r="E153" s="80" t="s">
        <v>43</v>
      </c>
      <c r="F153" s="100"/>
      <c r="G153" s="100"/>
      <c r="H153" s="223">
        <v>0</v>
      </c>
      <c r="I153" s="224">
        <v>0</v>
      </c>
      <c r="J153" s="111">
        <f t="shared" si="4"/>
        <v>20</v>
      </c>
      <c r="K153" s="102">
        <f t="shared" si="5"/>
        <v>64</v>
      </c>
    </row>
    <row r="154" spans="1:11" ht="13.5" x14ac:dyDescent="0.2">
      <c r="A154" s="135">
        <v>148</v>
      </c>
      <c r="B154" s="80" t="s">
        <v>800</v>
      </c>
      <c r="C154" s="80" t="s">
        <v>2016</v>
      </c>
      <c r="D154" s="80" t="s">
        <v>1960</v>
      </c>
      <c r="E154" s="80" t="s">
        <v>47</v>
      </c>
      <c r="F154" s="100"/>
      <c r="G154" s="100"/>
      <c r="H154" s="223">
        <v>0</v>
      </c>
      <c r="I154" s="224">
        <v>0</v>
      </c>
      <c r="J154" s="111">
        <f t="shared" si="4"/>
        <v>20</v>
      </c>
      <c r="K154" s="102">
        <f t="shared" si="5"/>
        <v>65</v>
      </c>
    </row>
    <row r="155" spans="1:11" ht="13.5" x14ac:dyDescent="0.2">
      <c r="A155" s="135">
        <v>149</v>
      </c>
      <c r="B155" s="80" t="s">
        <v>1066</v>
      </c>
      <c r="C155" s="80" t="s">
        <v>1067</v>
      </c>
      <c r="D155" s="80" t="s">
        <v>1068</v>
      </c>
      <c r="E155" s="80" t="s">
        <v>38</v>
      </c>
      <c r="F155" s="100"/>
      <c r="G155" s="100"/>
      <c r="H155" s="223">
        <v>0</v>
      </c>
      <c r="I155" s="224">
        <v>0</v>
      </c>
      <c r="J155" s="111">
        <f t="shared" si="4"/>
        <v>20</v>
      </c>
      <c r="K155" s="102">
        <f t="shared" si="5"/>
        <v>66</v>
      </c>
    </row>
    <row r="156" spans="1:11" ht="13.5" x14ac:dyDescent="0.2">
      <c r="A156" s="135">
        <v>150</v>
      </c>
      <c r="B156" s="80" t="s">
        <v>892</v>
      </c>
      <c r="C156" s="80" t="s">
        <v>2019</v>
      </c>
      <c r="D156" s="80" t="s">
        <v>2020</v>
      </c>
      <c r="E156" s="80" t="s">
        <v>47</v>
      </c>
      <c r="F156" s="100"/>
      <c r="G156" s="100"/>
      <c r="H156" s="223">
        <v>0</v>
      </c>
      <c r="I156" s="224">
        <v>0</v>
      </c>
      <c r="J156" s="111">
        <f t="shared" si="4"/>
        <v>20</v>
      </c>
      <c r="K156" s="102">
        <f t="shared" si="5"/>
        <v>67</v>
      </c>
    </row>
    <row r="157" spans="1:11" ht="13.5" x14ac:dyDescent="0.2">
      <c r="A157" s="135">
        <v>151</v>
      </c>
      <c r="B157" s="80" t="s">
        <v>502</v>
      </c>
      <c r="C157" s="80" t="s">
        <v>1895</v>
      </c>
      <c r="D157" s="80" t="s">
        <v>1896</v>
      </c>
      <c r="E157" s="80" t="s">
        <v>44</v>
      </c>
      <c r="F157" s="100"/>
      <c r="G157" s="100"/>
      <c r="H157" s="223">
        <v>0</v>
      </c>
      <c r="I157" s="224">
        <v>0</v>
      </c>
      <c r="J157" s="111">
        <f t="shared" si="4"/>
        <v>20</v>
      </c>
      <c r="K157" s="102">
        <f t="shared" si="5"/>
        <v>68</v>
      </c>
    </row>
    <row r="158" spans="1:11" ht="13.5" x14ac:dyDescent="0.2">
      <c r="A158" s="135">
        <v>152</v>
      </c>
      <c r="B158" s="80" t="s">
        <v>1445</v>
      </c>
      <c r="C158" s="80" t="s">
        <v>1528</v>
      </c>
      <c r="D158" s="80" t="s">
        <v>1446</v>
      </c>
      <c r="E158" s="80" t="s">
        <v>39</v>
      </c>
      <c r="F158" s="100"/>
      <c r="G158" s="100"/>
      <c r="H158" s="223">
        <v>0</v>
      </c>
      <c r="I158" s="224">
        <v>0</v>
      </c>
      <c r="J158" s="111">
        <f t="shared" si="4"/>
        <v>20</v>
      </c>
      <c r="K158" s="102">
        <f t="shared" si="5"/>
        <v>69</v>
      </c>
    </row>
    <row r="159" spans="1:11" ht="13.5" x14ac:dyDescent="0.2">
      <c r="A159" s="135">
        <v>153</v>
      </c>
      <c r="B159" s="80" t="s">
        <v>571</v>
      </c>
      <c r="C159" s="80" t="s">
        <v>471</v>
      </c>
      <c r="D159" s="80" t="s">
        <v>108</v>
      </c>
      <c r="E159" s="80" t="s">
        <v>41</v>
      </c>
      <c r="F159" s="100"/>
      <c r="G159" s="100"/>
      <c r="H159" s="223">
        <v>0</v>
      </c>
      <c r="I159" s="224">
        <v>0</v>
      </c>
      <c r="J159" s="111">
        <f t="shared" si="4"/>
        <v>20</v>
      </c>
      <c r="K159" s="102">
        <f t="shared" si="5"/>
        <v>70</v>
      </c>
    </row>
    <row r="160" spans="1:11" ht="13.5" x14ac:dyDescent="0.2">
      <c r="A160" s="135">
        <v>154</v>
      </c>
      <c r="B160" s="80" t="s">
        <v>1643</v>
      </c>
      <c r="C160" s="80" t="s">
        <v>189</v>
      </c>
      <c r="D160" s="80" t="s">
        <v>78</v>
      </c>
      <c r="E160" s="80" t="s">
        <v>44</v>
      </c>
      <c r="F160" s="100"/>
      <c r="G160" s="100"/>
      <c r="H160" s="223">
        <v>0</v>
      </c>
      <c r="I160" s="224">
        <v>0</v>
      </c>
      <c r="J160" s="111">
        <f t="shared" si="4"/>
        <v>20</v>
      </c>
      <c r="K160" s="102">
        <f t="shared" si="5"/>
        <v>71</v>
      </c>
    </row>
    <row r="161" spans="1:11" ht="13.5" x14ac:dyDescent="0.2">
      <c r="A161" s="135">
        <v>155</v>
      </c>
      <c r="B161" s="80" t="s">
        <v>554</v>
      </c>
      <c r="C161" s="80" t="s">
        <v>101</v>
      </c>
      <c r="D161" s="80" t="s">
        <v>1928</v>
      </c>
      <c r="E161" s="80" t="s">
        <v>48</v>
      </c>
      <c r="F161" s="100"/>
      <c r="G161" s="100"/>
      <c r="H161" s="223">
        <v>0</v>
      </c>
      <c r="I161" s="224">
        <v>0</v>
      </c>
      <c r="J161" s="111">
        <f t="shared" si="4"/>
        <v>20</v>
      </c>
      <c r="K161" s="102">
        <f t="shared" si="5"/>
        <v>72</v>
      </c>
    </row>
    <row r="162" spans="1:11" ht="13.5" x14ac:dyDescent="0.2">
      <c r="A162" s="135">
        <v>156</v>
      </c>
      <c r="B162" s="80" t="s">
        <v>584</v>
      </c>
      <c r="C162" s="80" t="s">
        <v>2036</v>
      </c>
      <c r="D162" s="80" t="s">
        <v>1125</v>
      </c>
      <c r="E162" s="80" t="s">
        <v>40</v>
      </c>
      <c r="F162" s="100"/>
      <c r="G162" s="100"/>
      <c r="H162" s="223">
        <v>0</v>
      </c>
      <c r="I162" s="224">
        <v>0</v>
      </c>
      <c r="J162" s="111">
        <f t="shared" si="4"/>
        <v>20</v>
      </c>
      <c r="K162" s="102">
        <f t="shared" si="5"/>
        <v>73</v>
      </c>
    </row>
    <row r="163" spans="1:11" ht="13.5" x14ac:dyDescent="0.2">
      <c r="A163" s="135">
        <v>157</v>
      </c>
      <c r="B163" s="80" t="s">
        <v>1472</v>
      </c>
      <c r="C163" s="80" t="s">
        <v>1473</v>
      </c>
      <c r="D163" s="80" t="s">
        <v>331</v>
      </c>
      <c r="E163" s="80" t="s">
        <v>39</v>
      </c>
      <c r="F163" s="100"/>
      <c r="G163" s="100"/>
      <c r="H163" s="223">
        <v>0</v>
      </c>
      <c r="I163" s="224">
        <v>0</v>
      </c>
      <c r="J163" s="111">
        <f t="shared" si="4"/>
        <v>20</v>
      </c>
      <c r="K163" s="102">
        <f t="shared" si="5"/>
        <v>74</v>
      </c>
    </row>
    <row r="164" spans="1:11" ht="13.5" x14ac:dyDescent="0.2">
      <c r="A164" s="135">
        <v>158</v>
      </c>
      <c r="B164" s="80" t="s">
        <v>586</v>
      </c>
      <c r="C164" s="80" t="s">
        <v>325</v>
      </c>
      <c r="D164" s="80" t="s">
        <v>326</v>
      </c>
      <c r="E164" s="80" t="s">
        <v>44</v>
      </c>
      <c r="F164" s="100"/>
      <c r="G164" s="100"/>
      <c r="H164" s="223">
        <v>0</v>
      </c>
      <c r="I164" s="224">
        <v>0</v>
      </c>
      <c r="J164" s="111">
        <f t="shared" si="4"/>
        <v>20</v>
      </c>
      <c r="K164" s="102">
        <f t="shared" si="5"/>
        <v>75</v>
      </c>
    </row>
    <row r="165" spans="1:11" ht="13.5" x14ac:dyDescent="0.2">
      <c r="A165" s="135">
        <v>159</v>
      </c>
      <c r="B165" s="80" t="s">
        <v>894</v>
      </c>
      <c r="C165" s="80" t="s">
        <v>2058</v>
      </c>
      <c r="D165" s="80" t="s">
        <v>2059</v>
      </c>
      <c r="E165" s="80" t="s">
        <v>48</v>
      </c>
      <c r="F165" s="100"/>
      <c r="G165" s="100"/>
      <c r="H165" s="223">
        <v>0</v>
      </c>
      <c r="I165" s="224">
        <v>0</v>
      </c>
      <c r="J165" s="111">
        <f t="shared" si="4"/>
        <v>20</v>
      </c>
      <c r="K165" s="102">
        <f t="shared" si="5"/>
        <v>76</v>
      </c>
    </row>
    <row r="166" spans="1:11" ht="13.5" x14ac:dyDescent="0.2">
      <c r="A166" s="135">
        <v>160</v>
      </c>
      <c r="B166" s="80" t="s">
        <v>614</v>
      </c>
      <c r="C166" s="80" t="s">
        <v>934</v>
      </c>
      <c r="D166" s="80" t="s">
        <v>499</v>
      </c>
      <c r="E166" s="80" t="s">
        <v>39</v>
      </c>
      <c r="F166" s="100"/>
      <c r="G166" s="100"/>
      <c r="H166" s="223">
        <v>0</v>
      </c>
      <c r="I166" s="224">
        <v>0</v>
      </c>
      <c r="J166" s="111">
        <f t="shared" si="4"/>
        <v>20</v>
      </c>
      <c r="K166" s="102">
        <f t="shared" si="5"/>
        <v>77</v>
      </c>
    </row>
    <row r="167" spans="1:11" ht="13.5" x14ac:dyDescent="0.2">
      <c r="A167" s="135">
        <v>161</v>
      </c>
      <c r="B167" s="80" t="s">
        <v>1398</v>
      </c>
      <c r="C167" s="80" t="s">
        <v>438</v>
      </c>
      <c r="D167" s="80" t="s">
        <v>240</v>
      </c>
      <c r="E167" s="80" t="s">
        <v>47</v>
      </c>
      <c r="F167" s="100"/>
      <c r="G167" s="100"/>
      <c r="H167" s="223">
        <v>0</v>
      </c>
      <c r="I167" s="224">
        <v>0</v>
      </c>
      <c r="J167" s="111">
        <f t="shared" si="4"/>
        <v>20</v>
      </c>
      <c r="K167" s="102">
        <f t="shared" si="5"/>
        <v>78</v>
      </c>
    </row>
    <row r="168" spans="1:11" ht="13.5" x14ac:dyDescent="0.2">
      <c r="A168" s="135">
        <v>162</v>
      </c>
      <c r="B168" s="80" t="s">
        <v>1706</v>
      </c>
      <c r="C168" s="80" t="s">
        <v>145</v>
      </c>
      <c r="D168" s="80" t="s">
        <v>213</v>
      </c>
      <c r="E168" s="80" t="s">
        <v>38</v>
      </c>
      <c r="F168" s="100"/>
      <c r="G168" s="100"/>
      <c r="H168" s="223">
        <v>0</v>
      </c>
      <c r="I168" s="224">
        <v>0</v>
      </c>
      <c r="J168" s="111">
        <f t="shared" si="4"/>
        <v>20</v>
      </c>
      <c r="K168" s="102">
        <f t="shared" si="5"/>
        <v>79</v>
      </c>
    </row>
    <row r="169" spans="1:11" ht="13.5" x14ac:dyDescent="0.2">
      <c r="A169" s="135">
        <v>163</v>
      </c>
      <c r="B169" s="80" t="s">
        <v>648</v>
      </c>
      <c r="C169" s="80" t="s">
        <v>374</v>
      </c>
      <c r="D169" s="80" t="s">
        <v>408</v>
      </c>
      <c r="E169" s="80" t="s">
        <v>43</v>
      </c>
      <c r="F169" s="100"/>
      <c r="G169" s="100"/>
      <c r="H169" s="223">
        <v>0</v>
      </c>
      <c r="I169" s="224">
        <v>0</v>
      </c>
      <c r="J169" s="111">
        <f t="shared" si="4"/>
        <v>20</v>
      </c>
      <c r="K169" s="102">
        <f t="shared" si="5"/>
        <v>80</v>
      </c>
    </row>
    <row r="170" spans="1:11" ht="13.5" x14ac:dyDescent="0.2">
      <c r="A170" s="135">
        <v>164</v>
      </c>
      <c r="B170" s="80" t="s">
        <v>530</v>
      </c>
      <c r="C170" s="80" t="s">
        <v>1151</v>
      </c>
      <c r="D170" s="80" t="s">
        <v>117</v>
      </c>
      <c r="E170" s="80" t="s">
        <v>50</v>
      </c>
      <c r="F170" s="100"/>
      <c r="G170" s="100"/>
      <c r="H170" s="223">
        <v>0</v>
      </c>
      <c r="I170" s="224">
        <v>0</v>
      </c>
      <c r="J170" s="111">
        <f t="shared" si="4"/>
        <v>20</v>
      </c>
      <c r="K170" s="102">
        <f t="shared" si="5"/>
        <v>81</v>
      </c>
    </row>
    <row r="171" spans="1:11" ht="13.5" x14ac:dyDescent="0.2">
      <c r="A171" s="135">
        <v>165</v>
      </c>
      <c r="B171" s="80" t="s">
        <v>895</v>
      </c>
      <c r="C171" s="80" t="s">
        <v>136</v>
      </c>
      <c r="D171" s="80" t="s">
        <v>322</v>
      </c>
      <c r="E171" s="80" t="s">
        <v>50</v>
      </c>
      <c r="F171" s="100"/>
      <c r="G171" s="100"/>
      <c r="H171" s="223">
        <v>0</v>
      </c>
      <c r="I171" s="224">
        <v>0</v>
      </c>
      <c r="J171" s="111">
        <f t="shared" si="4"/>
        <v>20</v>
      </c>
      <c r="K171" s="102">
        <f t="shared" si="5"/>
        <v>82</v>
      </c>
    </row>
    <row r="172" spans="1:11" ht="13.5" x14ac:dyDescent="0.2">
      <c r="A172" s="135">
        <v>166</v>
      </c>
      <c r="B172" s="80" t="s">
        <v>881</v>
      </c>
      <c r="C172" s="80" t="s">
        <v>2080</v>
      </c>
      <c r="D172" s="80" t="s">
        <v>346</v>
      </c>
      <c r="E172" s="80" t="s">
        <v>50</v>
      </c>
      <c r="F172" s="100"/>
      <c r="G172" s="100"/>
      <c r="H172" s="223">
        <v>0</v>
      </c>
      <c r="I172" s="224">
        <v>0</v>
      </c>
      <c r="J172" s="111">
        <f t="shared" si="4"/>
        <v>20</v>
      </c>
      <c r="K172" s="102">
        <f t="shared" si="5"/>
        <v>83</v>
      </c>
    </row>
    <row r="173" spans="1:11" ht="13.5" x14ac:dyDescent="0.2">
      <c r="A173" s="135">
        <v>167</v>
      </c>
      <c r="B173" s="80" t="s">
        <v>1515</v>
      </c>
      <c r="C173" s="80" t="s">
        <v>2066</v>
      </c>
      <c r="D173" s="80" t="s">
        <v>1534</v>
      </c>
      <c r="E173" s="80" t="s">
        <v>42</v>
      </c>
      <c r="F173" s="100"/>
      <c r="G173" s="100"/>
      <c r="H173" s="223">
        <v>0</v>
      </c>
      <c r="I173" s="224">
        <v>0</v>
      </c>
      <c r="J173" s="111">
        <f t="shared" si="4"/>
        <v>20</v>
      </c>
      <c r="K173" s="102">
        <f t="shared" si="5"/>
        <v>84</v>
      </c>
    </row>
    <row r="174" spans="1:11" ht="13.5" x14ac:dyDescent="0.2">
      <c r="A174" s="135">
        <v>168</v>
      </c>
      <c r="B174" s="80" t="s">
        <v>518</v>
      </c>
      <c r="C174" s="80" t="s">
        <v>211</v>
      </c>
      <c r="D174" s="80" t="s">
        <v>212</v>
      </c>
      <c r="E174" s="80" t="s">
        <v>43</v>
      </c>
      <c r="F174" s="100"/>
      <c r="G174" s="100"/>
      <c r="H174" s="223">
        <v>0</v>
      </c>
      <c r="I174" s="224">
        <v>0</v>
      </c>
      <c r="J174" s="111">
        <f t="shared" si="4"/>
        <v>20</v>
      </c>
      <c r="K174" s="102">
        <f t="shared" si="5"/>
        <v>85</v>
      </c>
    </row>
    <row r="175" spans="1:11" ht="13.5" x14ac:dyDescent="0.2">
      <c r="A175" s="135">
        <v>169</v>
      </c>
      <c r="B175" s="80" t="s">
        <v>632</v>
      </c>
      <c r="C175" s="80" t="s">
        <v>155</v>
      </c>
      <c r="D175" s="80" t="s">
        <v>387</v>
      </c>
      <c r="E175" s="80" t="s">
        <v>39</v>
      </c>
      <c r="F175" s="100"/>
      <c r="G175" s="100"/>
      <c r="H175" s="223">
        <v>0</v>
      </c>
      <c r="I175" s="224">
        <v>0</v>
      </c>
      <c r="J175" s="111">
        <f t="shared" si="4"/>
        <v>20</v>
      </c>
      <c r="K175" s="102">
        <f t="shared" si="5"/>
        <v>86</v>
      </c>
    </row>
    <row r="176" spans="1:11" ht="13.5" x14ac:dyDescent="0.2">
      <c r="A176" s="135">
        <v>170</v>
      </c>
      <c r="B176" s="80" t="s">
        <v>805</v>
      </c>
      <c r="C176" s="80" t="s">
        <v>2104</v>
      </c>
      <c r="D176" s="80" t="s">
        <v>2105</v>
      </c>
      <c r="E176" s="80" t="s">
        <v>38</v>
      </c>
      <c r="F176" s="100"/>
      <c r="G176" s="100"/>
      <c r="H176" s="223">
        <v>0</v>
      </c>
      <c r="I176" s="224">
        <v>0</v>
      </c>
      <c r="J176" s="111">
        <f t="shared" si="4"/>
        <v>20</v>
      </c>
      <c r="K176" s="102">
        <f t="shared" si="5"/>
        <v>87</v>
      </c>
    </row>
    <row r="177" spans="1:11" ht="13.5" x14ac:dyDescent="0.2">
      <c r="A177" s="135">
        <v>171</v>
      </c>
      <c r="B177" s="80" t="s">
        <v>935</v>
      </c>
      <c r="C177" s="80" t="s">
        <v>362</v>
      </c>
      <c r="D177" s="80" t="s">
        <v>500</v>
      </c>
      <c r="E177" s="80" t="s">
        <v>2087</v>
      </c>
      <c r="F177" s="100"/>
      <c r="G177" s="100"/>
      <c r="H177" s="223">
        <v>0</v>
      </c>
      <c r="I177" s="224">
        <v>0</v>
      </c>
      <c r="J177" s="111">
        <f t="shared" si="4"/>
        <v>20</v>
      </c>
      <c r="K177" s="102">
        <f t="shared" si="5"/>
        <v>88</v>
      </c>
    </row>
    <row r="178" spans="1:11" ht="13.5" x14ac:dyDescent="0.2">
      <c r="A178" s="135">
        <v>172</v>
      </c>
      <c r="B178" s="80" t="s">
        <v>959</v>
      </c>
      <c r="C178" s="80" t="s">
        <v>448</v>
      </c>
      <c r="D178" s="80" t="s">
        <v>180</v>
      </c>
      <c r="E178" s="80" t="s">
        <v>42</v>
      </c>
      <c r="F178" s="100"/>
      <c r="G178" s="100"/>
      <c r="H178" s="223">
        <v>0</v>
      </c>
      <c r="I178" s="224">
        <v>0</v>
      </c>
      <c r="J178" s="111">
        <f t="shared" si="4"/>
        <v>20</v>
      </c>
      <c r="K178" s="102">
        <f t="shared" si="5"/>
        <v>89</v>
      </c>
    </row>
    <row r="179" spans="1:11" ht="13.5" x14ac:dyDescent="0.2">
      <c r="A179" s="135">
        <v>173</v>
      </c>
      <c r="B179" s="80" t="s">
        <v>1022</v>
      </c>
      <c r="C179" s="80" t="s">
        <v>1029</v>
      </c>
      <c r="D179" s="80" t="s">
        <v>280</v>
      </c>
      <c r="E179" s="80" t="s">
        <v>43</v>
      </c>
      <c r="F179" s="100"/>
      <c r="G179" s="100"/>
      <c r="H179" s="223">
        <v>0</v>
      </c>
      <c r="I179" s="224">
        <v>0</v>
      </c>
      <c r="J179" s="111">
        <f t="shared" si="4"/>
        <v>20</v>
      </c>
      <c r="K179" s="102">
        <f t="shared" si="5"/>
        <v>90</v>
      </c>
    </row>
    <row r="180" spans="1:11" ht="13.5" x14ac:dyDescent="0.2">
      <c r="A180" s="135">
        <v>174</v>
      </c>
      <c r="B180" s="80" t="s">
        <v>925</v>
      </c>
      <c r="C180" s="80" t="s">
        <v>248</v>
      </c>
      <c r="D180" s="80" t="s">
        <v>1292</v>
      </c>
      <c r="E180" s="80" t="s">
        <v>2087</v>
      </c>
      <c r="F180" s="100"/>
      <c r="G180" s="100"/>
      <c r="H180" s="223">
        <v>0</v>
      </c>
      <c r="I180" s="224">
        <v>0</v>
      </c>
      <c r="J180" s="111">
        <f t="shared" si="4"/>
        <v>20</v>
      </c>
      <c r="K180" s="102">
        <f t="shared" si="5"/>
        <v>91</v>
      </c>
    </row>
    <row r="181" spans="1:11" ht="13.5" x14ac:dyDescent="0.2">
      <c r="A181" s="135">
        <v>175</v>
      </c>
      <c r="B181" s="80" t="s">
        <v>687</v>
      </c>
      <c r="C181" s="80" t="s">
        <v>1903</v>
      </c>
      <c r="D181" s="80" t="s">
        <v>419</v>
      </c>
      <c r="E181" s="80" t="s">
        <v>43</v>
      </c>
      <c r="F181" s="100"/>
      <c r="G181" s="100"/>
      <c r="H181" s="223">
        <v>0</v>
      </c>
      <c r="I181" s="224">
        <v>0</v>
      </c>
      <c r="J181" s="111">
        <f t="shared" si="4"/>
        <v>20</v>
      </c>
      <c r="K181" s="102">
        <f t="shared" si="5"/>
        <v>92</v>
      </c>
    </row>
    <row r="182" spans="1:11" ht="13.5" x14ac:dyDescent="0.2">
      <c r="A182" s="135">
        <v>176</v>
      </c>
      <c r="B182" s="80" t="s">
        <v>564</v>
      </c>
      <c r="C182" s="80" t="s">
        <v>214</v>
      </c>
      <c r="D182" s="80" t="s">
        <v>311</v>
      </c>
      <c r="E182" s="80" t="s">
        <v>44</v>
      </c>
      <c r="F182" s="100"/>
      <c r="G182" s="100"/>
      <c r="H182" s="223">
        <v>0</v>
      </c>
      <c r="I182" s="224">
        <v>0</v>
      </c>
      <c r="J182" s="111">
        <f t="shared" si="4"/>
        <v>20</v>
      </c>
      <c r="K182" s="102">
        <f t="shared" si="5"/>
        <v>93</v>
      </c>
    </row>
    <row r="183" spans="1:11" ht="13.5" x14ac:dyDescent="0.2">
      <c r="A183" s="135">
        <v>177</v>
      </c>
      <c r="B183" s="80" t="s">
        <v>1878</v>
      </c>
      <c r="C183" s="80" t="s">
        <v>482</v>
      </c>
      <c r="D183" s="80" t="s">
        <v>1940</v>
      </c>
      <c r="E183" s="80" t="s">
        <v>38</v>
      </c>
      <c r="F183" s="100"/>
      <c r="G183" s="100"/>
      <c r="H183" s="223">
        <v>0</v>
      </c>
      <c r="I183" s="224">
        <v>0</v>
      </c>
      <c r="J183" s="111">
        <f t="shared" si="4"/>
        <v>20</v>
      </c>
      <c r="K183" s="102">
        <f t="shared" si="5"/>
        <v>94</v>
      </c>
    </row>
    <row r="184" spans="1:11" ht="13.5" x14ac:dyDescent="0.2">
      <c r="A184" s="135">
        <v>178</v>
      </c>
      <c r="B184" s="80" t="s">
        <v>525</v>
      </c>
      <c r="C184" s="80" t="s">
        <v>1924</v>
      </c>
      <c r="D184" s="80" t="s">
        <v>1925</v>
      </c>
      <c r="E184" s="80" t="s">
        <v>38</v>
      </c>
      <c r="F184" s="100"/>
      <c r="G184" s="100"/>
      <c r="H184" s="223">
        <v>0</v>
      </c>
      <c r="I184" s="224">
        <v>0</v>
      </c>
      <c r="J184" s="111">
        <f t="shared" si="4"/>
        <v>20</v>
      </c>
      <c r="K184" s="102">
        <f t="shared" si="5"/>
        <v>95</v>
      </c>
    </row>
    <row r="185" spans="1:11" ht="13.5" x14ac:dyDescent="0.2">
      <c r="A185" s="135">
        <v>179</v>
      </c>
      <c r="B185" s="80" t="s">
        <v>733</v>
      </c>
      <c r="C185" s="80" t="s">
        <v>1264</v>
      </c>
      <c r="D185" s="80" t="s">
        <v>965</v>
      </c>
      <c r="E185" s="80" t="s">
        <v>42</v>
      </c>
      <c r="F185" s="100"/>
      <c r="G185" s="100"/>
      <c r="H185" s="223">
        <v>0</v>
      </c>
      <c r="I185" s="224">
        <v>0</v>
      </c>
      <c r="J185" s="111">
        <f t="shared" si="4"/>
        <v>20</v>
      </c>
      <c r="K185" s="102">
        <f t="shared" si="5"/>
        <v>96</v>
      </c>
    </row>
    <row r="186" spans="1:11" ht="13.5" x14ac:dyDescent="0.2">
      <c r="A186" s="135">
        <v>180</v>
      </c>
      <c r="B186" s="80" t="s">
        <v>1793</v>
      </c>
      <c r="C186" s="80" t="s">
        <v>1834</v>
      </c>
      <c r="D186" s="80" t="s">
        <v>421</v>
      </c>
      <c r="E186" s="80" t="s">
        <v>50</v>
      </c>
      <c r="F186" s="100"/>
      <c r="G186" s="100"/>
      <c r="H186" s="223">
        <v>0</v>
      </c>
      <c r="I186" s="224">
        <v>0</v>
      </c>
      <c r="J186" s="111">
        <f t="shared" si="4"/>
        <v>20</v>
      </c>
      <c r="K186" s="102">
        <f t="shared" si="5"/>
        <v>97</v>
      </c>
    </row>
    <row r="187" spans="1:11" ht="13.5" x14ac:dyDescent="0.2">
      <c r="A187" s="135">
        <v>181</v>
      </c>
      <c r="B187" s="80" t="s">
        <v>897</v>
      </c>
      <c r="C187" s="80" t="s">
        <v>423</v>
      </c>
      <c r="D187" s="80" t="s">
        <v>117</v>
      </c>
      <c r="E187" s="80" t="s">
        <v>50</v>
      </c>
      <c r="F187" s="100"/>
      <c r="G187" s="100"/>
      <c r="H187" s="223">
        <v>0</v>
      </c>
      <c r="I187" s="224">
        <v>0</v>
      </c>
      <c r="J187" s="111">
        <f t="shared" si="4"/>
        <v>20</v>
      </c>
      <c r="K187" s="102">
        <f t="shared" si="5"/>
        <v>98</v>
      </c>
    </row>
    <row r="188" spans="1:11" ht="13.5" x14ac:dyDescent="0.2">
      <c r="A188" s="135">
        <v>182</v>
      </c>
      <c r="B188" s="80" t="s">
        <v>1777</v>
      </c>
      <c r="C188" s="80" t="s">
        <v>1833</v>
      </c>
      <c r="D188" s="80" t="s">
        <v>1687</v>
      </c>
      <c r="E188" s="80" t="s">
        <v>42</v>
      </c>
      <c r="F188" s="100"/>
      <c r="G188" s="100"/>
      <c r="H188" s="223">
        <v>0</v>
      </c>
      <c r="I188" s="224">
        <v>0</v>
      </c>
      <c r="J188" s="111">
        <f t="shared" si="4"/>
        <v>20</v>
      </c>
      <c r="K188" s="102">
        <f t="shared" si="5"/>
        <v>99</v>
      </c>
    </row>
    <row r="189" spans="1:11" ht="13.5" x14ac:dyDescent="0.2">
      <c r="A189" s="135">
        <v>183</v>
      </c>
      <c r="B189" s="80" t="s">
        <v>1792</v>
      </c>
      <c r="C189" s="80" t="s">
        <v>1479</v>
      </c>
      <c r="D189" s="80" t="s">
        <v>1764</v>
      </c>
      <c r="E189" s="80" t="s">
        <v>42</v>
      </c>
      <c r="F189" s="100"/>
      <c r="G189" s="100"/>
      <c r="H189" s="223">
        <v>0</v>
      </c>
      <c r="I189" s="224">
        <v>0</v>
      </c>
      <c r="J189" s="111">
        <f t="shared" si="4"/>
        <v>20</v>
      </c>
      <c r="K189" s="102">
        <f t="shared" si="5"/>
        <v>100</v>
      </c>
    </row>
    <row r="190" spans="1:11" ht="13.5" x14ac:dyDescent="0.2">
      <c r="A190" s="135">
        <v>184</v>
      </c>
      <c r="B190"/>
      <c r="C190"/>
      <c r="D190"/>
      <c r="E190"/>
      <c r="F190"/>
      <c r="G190"/>
      <c r="H190"/>
      <c r="I190"/>
      <c r="J190" s="111">
        <f t="shared" si="4"/>
        <v>20</v>
      </c>
      <c r="K190" s="102">
        <f t="shared" si="5"/>
        <v>101</v>
      </c>
    </row>
    <row r="191" spans="1:11" ht="13.5" x14ac:dyDescent="0.2">
      <c r="A191" s="135">
        <v>185</v>
      </c>
      <c r="B191"/>
      <c r="C191"/>
      <c r="D191"/>
      <c r="E191"/>
      <c r="F191"/>
      <c r="G191"/>
      <c r="H191"/>
      <c r="I191"/>
      <c r="J191" s="111">
        <f t="shared" si="4"/>
        <v>20</v>
      </c>
      <c r="K191" s="102">
        <f t="shared" si="5"/>
        <v>102</v>
      </c>
    </row>
    <row r="192" spans="1:11" ht="13.5" x14ac:dyDescent="0.2">
      <c r="A192" s="135">
        <v>186</v>
      </c>
      <c r="B192"/>
      <c r="C192"/>
      <c r="D192"/>
      <c r="E192"/>
      <c r="F192"/>
      <c r="G192"/>
      <c r="H192"/>
      <c r="I192"/>
      <c r="J192" s="111">
        <f t="shared" si="4"/>
        <v>20</v>
      </c>
      <c r="K192" s="102">
        <f t="shared" si="5"/>
        <v>103</v>
      </c>
    </row>
    <row r="193" spans="1:11" ht="13.5" x14ac:dyDescent="0.2">
      <c r="A193" s="135">
        <v>187</v>
      </c>
      <c r="B193"/>
      <c r="C193"/>
      <c r="D193"/>
      <c r="E193"/>
      <c r="F193"/>
      <c r="G193"/>
      <c r="H193"/>
      <c r="I193"/>
      <c r="J193" s="111">
        <f t="shared" si="4"/>
        <v>20</v>
      </c>
      <c r="K193" s="102">
        <f t="shared" si="5"/>
        <v>104</v>
      </c>
    </row>
    <row r="194" spans="1:11" ht="13.5" x14ac:dyDescent="0.2">
      <c r="A194" s="135">
        <v>188</v>
      </c>
      <c r="B194"/>
      <c r="C194"/>
      <c r="D194"/>
      <c r="E194"/>
      <c r="F194"/>
      <c r="G194"/>
      <c r="H194"/>
      <c r="I194"/>
      <c r="J194" s="111">
        <f t="shared" si="4"/>
        <v>20</v>
      </c>
      <c r="K194" s="102">
        <f t="shared" si="5"/>
        <v>105</v>
      </c>
    </row>
    <row r="195" spans="1:11" ht="13.5" x14ac:dyDescent="0.2">
      <c r="A195" s="135">
        <v>189</v>
      </c>
      <c r="B195"/>
      <c r="C195"/>
      <c r="D195"/>
      <c r="E195"/>
      <c r="F195"/>
      <c r="G195"/>
      <c r="H195"/>
      <c r="I195"/>
      <c r="J195" s="111">
        <f t="shared" si="4"/>
        <v>20</v>
      </c>
      <c r="K195" s="102">
        <f t="shared" si="5"/>
        <v>106</v>
      </c>
    </row>
    <row r="196" spans="1:11" ht="13.5" x14ac:dyDescent="0.2">
      <c r="A196" s="135">
        <v>190</v>
      </c>
      <c r="B196"/>
      <c r="C196"/>
      <c r="D196"/>
      <c r="E196"/>
      <c r="F196"/>
      <c r="G196"/>
      <c r="H196"/>
      <c r="I196"/>
      <c r="J196" s="111">
        <f t="shared" si="4"/>
        <v>20</v>
      </c>
      <c r="K196" s="102">
        <f t="shared" si="5"/>
        <v>107</v>
      </c>
    </row>
    <row r="197" spans="1:11" ht="13.5" x14ac:dyDescent="0.2">
      <c r="A197" s="135">
        <v>191</v>
      </c>
      <c r="B197"/>
      <c r="C197"/>
      <c r="D197"/>
      <c r="E197"/>
      <c r="F197"/>
      <c r="G197"/>
      <c r="H197"/>
      <c r="I197"/>
      <c r="J197" s="111">
        <f t="shared" si="4"/>
        <v>20</v>
      </c>
      <c r="K197" s="102">
        <f t="shared" si="5"/>
        <v>108</v>
      </c>
    </row>
    <row r="198" spans="1:11" ht="13.5" x14ac:dyDescent="0.2">
      <c r="A198" s="135">
        <v>192</v>
      </c>
      <c r="B198"/>
      <c r="C198"/>
      <c r="D198"/>
      <c r="E198"/>
      <c r="F198"/>
      <c r="G198"/>
      <c r="H198"/>
      <c r="I198"/>
      <c r="J198" s="111">
        <f t="shared" si="4"/>
        <v>20</v>
      </c>
      <c r="K198" s="102">
        <f t="shared" si="5"/>
        <v>109</v>
      </c>
    </row>
    <row r="199" spans="1:11" ht="13.5" x14ac:dyDescent="0.2">
      <c r="A199" s="135">
        <v>193</v>
      </c>
      <c r="B199"/>
      <c r="C199"/>
      <c r="D199"/>
      <c r="E199"/>
      <c r="F199"/>
      <c r="G199"/>
      <c r="H199"/>
      <c r="I199"/>
      <c r="J199" s="111">
        <f t="shared" si="4"/>
        <v>20</v>
      </c>
      <c r="K199" s="102">
        <f t="shared" si="5"/>
        <v>110</v>
      </c>
    </row>
    <row r="200" spans="1:11" ht="13.5" x14ac:dyDescent="0.2">
      <c r="A200" s="135">
        <v>194</v>
      </c>
      <c r="B200"/>
      <c r="C200"/>
      <c r="D200"/>
      <c r="E200"/>
      <c r="F200"/>
      <c r="G200"/>
      <c r="H200"/>
      <c r="I200"/>
      <c r="J200" s="111">
        <f t="shared" si="4"/>
        <v>20</v>
      </c>
      <c r="K200" s="102">
        <f t="shared" si="5"/>
        <v>111</v>
      </c>
    </row>
    <row r="201" spans="1:11" ht="13.5" x14ac:dyDescent="0.2">
      <c r="A201" s="135">
        <v>195</v>
      </c>
      <c r="B201"/>
      <c r="C201"/>
      <c r="D201"/>
      <c r="E201"/>
      <c r="F201"/>
      <c r="G201"/>
      <c r="H201"/>
      <c r="I201"/>
      <c r="J201" s="111">
        <f t="shared" ref="J201:J240" si="6">IF(I201=I200,J200,IF(I201=0,ROUNDDOWN(20,0),J200-K200))</f>
        <v>20</v>
      </c>
      <c r="K201" s="102">
        <f t="shared" ref="K201:K240" si="7">IF(I201&lt;I200,1,IF(I201=I200,K200+1,0))</f>
        <v>112</v>
      </c>
    </row>
    <row r="202" spans="1:11" ht="13.5" x14ac:dyDescent="0.2">
      <c r="A202" s="135">
        <v>196</v>
      </c>
      <c r="B202"/>
      <c r="C202"/>
      <c r="D202"/>
      <c r="E202"/>
      <c r="F202"/>
      <c r="G202"/>
      <c r="H202"/>
      <c r="I202"/>
      <c r="J202" s="111">
        <f t="shared" si="6"/>
        <v>20</v>
      </c>
      <c r="K202" s="102">
        <f t="shared" si="7"/>
        <v>113</v>
      </c>
    </row>
    <row r="203" spans="1:11" ht="13.5" x14ac:dyDescent="0.2">
      <c r="A203" s="135">
        <v>197</v>
      </c>
      <c r="B203"/>
      <c r="C203"/>
      <c r="D203"/>
      <c r="E203"/>
      <c r="F203"/>
      <c r="G203"/>
      <c r="H203"/>
      <c r="I203"/>
      <c r="J203" s="111">
        <f t="shared" si="6"/>
        <v>20</v>
      </c>
      <c r="K203" s="102">
        <f t="shared" si="7"/>
        <v>114</v>
      </c>
    </row>
    <row r="204" spans="1:11" ht="13.5" x14ac:dyDescent="0.2">
      <c r="A204" s="135">
        <v>198</v>
      </c>
      <c r="B204"/>
      <c r="C204"/>
      <c r="D204"/>
      <c r="E204"/>
      <c r="F204"/>
      <c r="G204"/>
      <c r="H204"/>
      <c r="I204"/>
      <c r="J204" s="111">
        <f t="shared" si="6"/>
        <v>20</v>
      </c>
      <c r="K204" s="102">
        <f t="shared" si="7"/>
        <v>115</v>
      </c>
    </row>
    <row r="205" spans="1:11" ht="13.5" x14ac:dyDescent="0.2">
      <c r="A205" s="135">
        <v>199</v>
      </c>
      <c r="B205"/>
      <c r="C205"/>
      <c r="D205"/>
      <c r="E205"/>
      <c r="F205"/>
      <c r="G205"/>
      <c r="H205"/>
      <c r="I205"/>
      <c r="J205" s="111">
        <f t="shared" si="6"/>
        <v>20</v>
      </c>
      <c r="K205" s="102">
        <f t="shared" si="7"/>
        <v>116</v>
      </c>
    </row>
    <row r="206" spans="1:11" ht="13.5" x14ac:dyDescent="0.2">
      <c r="A206" s="135">
        <v>200</v>
      </c>
      <c r="B206"/>
      <c r="C206"/>
      <c r="D206"/>
      <c r="E206"/>
      <c r="F206"/>
      <c r="G206"/>
      <c r="H206"/>
      <c r="I206"/>
      <c r="J206" s="111">
        <f t="shared" si="6"/>
        <v>20</v>
      </c>
      <c r="K206" s="102">
        <f t="shared" si="7"/>
        <v>117</v>
      </c>
    </row>
    <row r="207" spans="1:11" ht="13.5" x14ac:dyDescent="0.2">
      <c r="A207" s="135">
        <v>201</v>
      </c>
      <c r="B207"/>
      <c r="C207"/>
      <c r="D207"/>
      <c r="E207"/>
      <c r="F207"/>
      <c r="G207"/>
      <c r="H207"/>
      <c r="I207"/>
      <c r="J207" s="111">
        <f t="shared" si="6"/>
        <v>20</v>
      </c>
      <c r="K207" s="102">
        <f t="shared" si="7"/>
        <v>118</v>
      </c>
    </row>
    <row r="208" spans="1:11" ht="13.5" x14ac:dyDescent="0.2">
      <c r="A208" s="135">
        <v>202</v>
      </c>
      <c r="B208"/>
      <c r="C208"/>
      <c r="D208"/>
      <c r="E208"/>
      <c r="F208"/>
      <c r="G208"/>
      <c r="H208"/>
      <c r="I208"/>
      <c r="J208" s="111">
        <f t="shared" si="6"/>
        <v>20</v>
      </c>
      <c r="K208" s="102">
        <f t="shared" si="7"/>
        <v>119</v>
      </c>
    </row>
    <row r="209" spans="1:11" ht="13.5" x14ac:dyDescent="0.2">
      <c r="A209" s="135">
        <v>203</v>
      </c>
      <c r="B209"/>
      <c r="C209"/>
      <c r="D209"/>
      <c r="E209"/>
      <c r="F209"/>
      <c r="G209"/>
      <c r="H209"/>
      <c r="I209"/>
      <c r="J209" s="111">
        <f t="shared" si="6"/>
        <v>20</v>
      </c>
      <c r="K209" s="102">
        <f t="shared" si="7"/>
        <v>120</v>
      </c>
    </row>
    <row r="210" spans="1:11" ht="13.5" x14ac:dyDescent="0.2">
      <c r="A210" s="135">
        <v>204</v>
      </c>
      <c r="B210"/>
      <c r="C210"/>
      <c r="D210"/>
      <c r="E210"/>
      <c r="F210"/>
      <c r="G210"/>
      <c r="H210"/>
      <c r="I210"/>
      <c r="J210" s="111">
        <f t="shared" si="6"/>
        <v>20</v>
      </c>
      <c r="K210" s="102">
        <f t="shared" si="7"/>
        <v>121</v>
      </c>
    </row>
    <row r="211" spans="1:11" ht="13.5" x14ac:dyDescent="0.2">
      <c r="A211" s="135">
        <v>205</v>
      </c>
      <c r="B211"/>
      <c r="C211"/>
      <c r="D211"/>
      <c r="E211"/>
      <c r="F211"/>
      <c r="G211"/>
      <c r="H211"/>
      <c r="I211"/>
      <c r="J211" s="111">
        <f t="shared" si="6"/>
        <v>20</v>
      </c>
      <c r="K211" s="102">
        <f t="shared" si="7"/>
        <v>122</v>
      </c>
    </row>
    <row r="212" spans="1:11" ht="13.5" x14ac:dyDescent="0.2">
      <c r="A212" s="135">
        <v>206</v>
      </c>
      <c r="B212"/>
      <c r="C212"/>
      <c r="D212"/>
      <c r="E212"/>
      <c r="F212"/>
      <c r="G212"/>
      <c r="H212"/>
      <c r="I212"/>
      <c r="J212" s="111">
        <f t="shared" si="6"/>
        <v>20</v>
      </c>
      <c r="K212" s="102">
        <f t="shared" si="7"/>
        <v>123</v>
      </c>
    </row>
    <row r="213" spans="1:11" ht="13.5" x14ac:dyDescent="0.2">
      <c r="A213" s="135">
        <v>207</v>
      </c>
      <c r="B213"/>
      <c r="C213"/>
      <c r="D213"/>
      <c r="E213"/>
      <c r="F213"/>
      <c r="G213"/>
      <c r="H213"/>
      <c r="I213"/>
      <c r="J213" s="111">
        <f t="shared" si="6"/>
        <v>20</v>
      </c>
      <c r="K213" s="102">
        <f t="shared" si="7"/>
        <v>124</v>
      </c>
    </row>
    <row r="214" spans="1:11" ht="13.5" x14ac:dyDescent="0.2">
      <c r="A214" s="135">
        <v>208</v>
      </c>
      <c r="B214"/>
      <c r="C214"/>
      <c r="D214"/>
      <c r="E214"/>
      <c r="F214"/>
      <c r="G214"/>
      <c r="H214"/>
      <c r="I214"/>
      <c r="J214" s="111">
        <f t="shared" si="6"/>
        <v>20</v>
      </c>
      <c r="K214" s="102">
        <f t="shared" si="7"/>
        <v>125</v>
      </c>
    </row>
    <row r="215" spans="1:11" ht="13.5" x14ac:dyDescent="0.2">
      <c r="A215" s="135">
        <v>209</v>
      </c>
      <c r="B215"/>
      <c r="C215"/>
      <c r="D215"/>
      <c r="E215"/>
      <c r="F215"/>
      <c r="G215"/>
      <c r="H215"/>
      <c r="I215"/>
      <c r="J215" s="111">
        <f t="shared" si="6"/>
        <v>20</v>
      </c>
      <c r="K215" s="102">
        <f t="shared" si="7"/>
        <v>126</v>
      </c>
    </row>
    <row r="216" spans="1:11" ht="13.5" x14ac:dyDescent="0.2">
      <c r="A216" s="135">
        <v>210</v>
      </c>
      <c r="B216"/>
      <c r="C216"/>
      <c r="D216"/>
      <c r="E216"/>
      <c r="F216"/>
      <c r="G216"/>
      <c r="H216"/>
      <c r="I216"/>
      <c r="J216" s="111">
        <f t="shared" si="6"/>
        <v>20</v>
      </c>
      <c r="K216" s="102">
        <f t="shared" si="7"/>
        <v>127</v>
      </c>
    </row>
    <row r="217" spans="1:11" ht="13.5" x14ac:dyDescent="0.2">
      <c r="A217" s="135">
        <v>211</v>
      </c>
      <c r="B217"/>
      <c r="C217"/>
      <c r="D217"/>
      <c r="E217"/>
      <c r="F217"/>
      <c r="G217"/>
      <c r="H217"/>
      <c r="I217"/>
      <c r="J217" s="111">
        <f t="shared" si="6"/>
        <v>20</v>
      </c>
      <c r="K217" s="102">
        <f t="shared" si="7"/>
        <v>128</v>
      </c>
    </row>
    <row r="218" spans="1:11" ht="13.5" x14ac:dyDescent="0.2">
      <c r="A218" s="135">
        <v>212</v>
      </c>
      <c r="B218"/>
      <c r="C218"/>
      <c r="D218"/>
      <c r="E218"/>
      <c r="F218"/>
      <c r="G218"/>
      <c r="H218"/>
      <c r="I218"/>
      <c r="J218" s="111">
        <f t="shared" si="6"/>
        <v>20</v>
      </c>
      <c r="K218" s="102">
        <f t="shared" si="7"/>
        <v>129</v>
      </c>
    </row>
    <row r="219" spans="1:11" ht="13.5" x14ac:dyDescent="0.2">
      <c r="A219" s="135">
        <v>213</v>
      </c>
      <c r="B219"/>
      <c r="C219"/>
      <c r="D219"/>
      <c r="E219"/>
      <c r="F219"/>
      <c r="G219"/>
      <c r="H219"/>
      <c r="I219"/>
      <c r="J219" s="111">
        <f t="shared" si="6"/>
        <v>20</v>
      </c>
      <c r="K219" s="102">
        <f t="shared" si="7"/>
        <v>130</v>
      </c>
    </row>
    <row r="220" spans="1:11" ht="13.5" x14ac:dyDescent="0.2">
      <c r="A220" s="135">
        <v>214</v>
      </c>
      <c r="B220"/>
      <c r="C220"/>
      <c r="D220"/>
      <c r="E220"/>
      <c r="F220"/>
      <c r="G220"/>
      <c r="H220"/>
      <c r="I220"/>
      <c r="J220" s="111">
        <f t="shared" si="6"/>
        <v>20</v>
      </c>
      <c r="K220" s="102">
        <f t="shared" si="7"/>
        <v>131</v>
      </c>
    </row>
    <row r="221" spans="1:11" ht="13.5" x14ac:dyDescent="0.2">
      <c r="A221" s="135">
        <v>215</v>
      </c>
      <c r="B221"/>
      <c r="C221"/>
      <c r="D221"/>
      <c r="E221"/>
      <c r="F221"/>
      <c r="G221"/>
      <c r="H221"/>
      <c r="I221"/>
      <c r="J221" s="111">
        <f t="shared" si="6"/>
        <v>20</v>
      </c>
      <c r="K221" s="102">
        <f t="shared" si="7"/>
        <v>132</v>
      </c>
    </row>
    <row r="222" spans="1:11" ht="13.5" x14ac:dyDescent="0.2">
      <c r="A222" s="135">
        <v>216</v>
      </c>
      <c r="B222"/>
      <c r="C222"/>
      <c r="D222"/>
      <c r="E222"/>
      <c r="F222"/>
      <c r="G222"/>
      <c r="H222"/>
      <c r="I222"/>
      <c r="J222" s="111">
        <f t="shared" si="6"/>
        <v>20</v>
      </c>
      <c r="K222" s="102">
        <f t="shared" si="7"/>
        <v>133</v>
      </c>
    </row>
    <row r="223" spans="1:11" ht="13.5" x14ac:dyDescent="0.2">
      <c r="A223" s="135">
        <v>217</v>
      </c>
      <c r="B223"/>
      <c r="C223"/>
      <c r="D223"/>
      <c r="E223"/>
      <c r="F223"/>
      <c r="G223"/>
      <c r="H223"/>
      <c r="I223"/>
      <c r="J223" s="111">
        <f t="shared" si="6"/>
        <v>20</v>
      </c>
      <c r="K223" s="102">
        <f t="shared" si="7"/>
        <v>134</v>
      </c>
    </row>
    <row r="224" spans="1:11" ht="13.5" x14ac:dyDescent="0.2">
      <c r="A224" s="135">
        <v>218</v>
      </c>
      <c r="B224"/>
      <c r="C224"/>
      <c r="D224"/>
      <c r="E224"/>
      <c r="F224"/>
      <c r="G224"/>
      <c r="H224"/>
      <c r="I224"/>
      <c r="J224" s="111">
        <f t="shared" si="6"/>
        <v>20</v>
      </c>
      <c r="K224" s="102">
        <f t="shared" si="7"/>
        <v>135</v>
      </c>
    </row>
    <row r="225" spans="1:11" ht="13.5" x14ac:dyDescent="0.2">
      <c r="A225" s="135">
        <v>219</v>
      </c>
      <c r="B225"/>
      <c r="C225"/>
      <c r="D225"/>
      <c r="E225"/>
      <c r="F225"/>
      <c r="G225"/>
      <c r="H225"/>
      <c r="I225"/>
      <c r="J225" s="111">
        <f t="shared" si="6"/>
        <v>20</v>
      </c>
      <c r="K225" s="102">
        <f t="shared" si="7"/>
        <v>136</v>
      </c>
    </row>
    <row r="226" spans="1:11" ht="13.5" x14ac:dyDescent="0.2">
      <c r="A226" s="135">
        <v>220</v>
      </c>
      <c r="B226"/>
      <c r="C226"/>
      <c r="D226"/>
      <c r="E226"/>
      <c r="F226"/>
      <c r="G226"/>
      <c r="H226"/>
      <c r="I226"/>
      <c r="J226" s="111">
        <f t="shared" si="6"/>
        <v>20</v>
      </c>
      <c r="K226" s="102">
        <f t="shared" si="7"/>
        <v>137</v>
      </c>
    </row>
    <row r="227" spans="1:11" ht="13.5" x14ac:dyDescent="0.2">
      <c r="A227" s="135">
        <v>221</v>
      </c>
      <c r="B227"/>
      <c r="C227"/>
      <c r="D227"/>
      <c r="E227"/>
      <c r="F227"/>
      <c r="G227"/>
      <c r="H227"/>
      <c r="I227"/>
      <c r="J227" s="111">
        <f t="shared" si="6"/>
        <v>20</v>
      </c>
      <c r="K227" s="102">
        <f t="shared" si="7"/>
        <v>138</v>
      </c>
    </row>
    <row r="228" spans="1:11" ht="13.5" x14ac:dyDescent="0.2">
      <c r="A228" s="135">
        <v>222</v>
      </c>
      <c r="B228"/>
      <c r="C228"/>
      <c r="D228"/>
      <c r="E228"/>
      <c r="F228"/>
      <c r="G228"/>
      <c r="H228"/>
      <c r="I228"/>
      <c r="J228" s="111">
        <f t="shared" si="6"/>
        <v>20</v>
      </c>
      <c r="K228" s="102">
        <f t="shared" si="7"/>
        <v>139</v>
      </c>
    </row>
    <row r="229" spans="1:11" ht="13.5" x14ac:dyDescent="0.2">
      <c r="A229" s="135">
        <v>223</v>
      </c>
      <c r="B229"/>
      <c r="C229"/>
      <c r="D229"/>
      <c r="E229"/>
      <c r="F229"/>
      <c r="G229"/>
      <c r="H229"/>
      <c r="I229"/>
      <c r="J229" s="111">
        <f t="shared" si="6"/>
        <v>20</v>
      </c>
      <c r="K229" s="102">
        <f t="shared" si="7"/>
        <v>140</v>
      </c>
    </row>
    <row r="230" spans="1:11" ht="13.5" x14ac:dyDescent="0.2">
      <c r="A230" s="135">
        <v>224</v>
      </c>
      <c r="B230"/>
      <c r="C230"/>
      <c r="D230"/>
      <c r="E230"/>
      <c r="F230"/>
      <c r="G230"/>
      <c r="H230"/>
      <c r="I230"/>
      <c r="J230" s="111">
        <f t="shared" si="6"/>
        <v>20</v>
      </c>
      <c r="K230" s="102">
        <f t="shared" si="7"/>
        <v>141</v>
      </c>
    </row>
    <row r="231" spans="1:11" ht="13.5" x14ac:dyDescent="0.2">
      <c r="A231" s="135">
        <v>225</v>
      </c>
      <c r="B231"/>
      <c r="C231"/>
      <c r="D231"/>
      <c r="E231"/>
      <c r="F231"/>
      <c r="G231"/>
      <c r="H231"/>
      <c r="I231"/>
      <c r="J231" s="111">
        <f t="shared" si="6"/>
        <v>20</v>
      </c>
      <c r="K231" s="102">
        <f t="shared" si="7"/>
        <v>142</v>
      </c>
    </row>
    <row r="232" spans="1:11" ht="13.5" x14ac:dyDescent="0.2">
      <c r="A232" s="135">
        <v>226</v>
      </c>
      <c r="B232"/>
      <c r="C232"/>
      <c r="D232"/>
      <c r="E232"/>
      <c r="F232"/>
      <c r="G232"/>
      <c r="H232"/>
      <c r="I232"/>
      <c r="J232" s="111">
        <f t="shared" si="6"/>
        <v>20</v>
      </c>
      <c r="K232" s="102">
        <f t="shared" si="7"/>
        <v>143</v>
      </c>
    </row>
    <row r="233" spans="1:11" ht="13.5" x14ac:dyDescent="0.2">
      <c r="A233" s="135">
        <v>227</v>
      </c>
      <c r="B233"/>
      <c r="C233"/>
      <c r="D233"/>
      <c r="E233"/>
      <c r="F233"/>
      <c r="G233"/>
      <c r="H233"/>
      <c r="I233"/>
      <c r="J233" s="111">
        <f t="shared" si="6"/>
        <v>20</v>
      </c>
      <c r="K233" s="102">
        <f t="shared" si="7"/>
        <v>144</v>
      </c>
    </row>
    <row r="234" spans="1:11" ht="13.5" x14ac:dyDescent="0.2">
      <c r="A234" s="135">
        <v>228</v>
      </c>
      <c r="B234"/>
      <c r="C234"/>
      <c r="D234"/>
      <c r="E234"/>
      <c r="F234"/>
      <c r="G234"/>
      <c r="H234"/>
      <c r="I234"/>
      <c r="J234" s="111">
        <f t="shared" si="6"/>
        <v>20</v>
      </c>
      <c r="K234" s="102">
        <f t="shared" si="7"/>
        <v>145</v>
      </c>
    </row>
    <row r="235" spans="1:11" ht="13.5" x14ac:dyDescent="0.2">
      <c r="A235" s="135">
        <v>229</v>
      </c>
      <c r="B235"/>
      <c r="C235"/>
      <c r="D235"/>
      <c r="E235"/>
      <c r="F235"/>
      <c r="G235"/>
      <c r="H235"/>
      <c r="I235"/>
      <c r="J235" s="111">
        <f t="shared" si="6"/>
        <v>20</v>
      </c>
      <c r="K235" s="102">
        <f t="shared" si="7"/>
        <v>146</v>
      </c>
    </row>
    <row r="236" spans="1:11" ht="13.5" x14ac:dyDescent="0.2">
      <c r="A236" s="135">
        <v>230</v>
      </c>
      <c r="B236"/>
      <c r="C236"/>
      <c r="D236"/>
      <c r="E236"/>
      <c r="F236"/>
      <c r="G236"/>
      <c r="H236"/>
      <c r="I236"/>
      <c r="J236" s="111">
        <f t="shared" si="6"/>
        <v>20</v>
      </c>
      <c r="K236" s="102">
        <f t="shared" si="7"/>
        <v>147</v>
      </c>
    </row>
    <row r="237" spans="1:11" ht="13.5" x14ac:dyDescent="0.2">
      <c r="A237" s="135">
        <v>231</v>
      </c>
      <c r="B237"/>
      <c r="C237"/>
      <c r="D237"/>
      <c r="E237"/>
      <c r="F237"/>
      <c r="G237"/>
      <c r="H237"/>
      <c r="I237"/>
      <c r="J237" s="111">
        <f t="shared" si="6"/>
        <v>20</v>
      </c>
      <c r="K237" s="102">
        <f t="shared" si="7"/>
        <v>148</v>
      </c>
    </row>
    <row r="238" spans="1:11" ht="13.5" x14ac:dyDescent="0.2">
      <c r="A238" s="135">
        <v>232</v>
      </c>
      <c r="B238"/>
      <c r="C238"/>
      <c r="D238"/>
      <c r="E238"/>
      <c r="F238"/>
      <c r="G238"/>
      <c r="H238"/>
      <c r="I238"/>
      <c r="J238" s="111">
        <f t="shared" si="6"/>
        <v>20</v>
      </c>
      <c r="K238" s="102">
        <f t="shared" si="7"/>
        <v>149</v>
      </c>
    </row>
    <row r="239" spans="1:11" ht="13.5" x14ac:dyDescent="0.2">
      <c r="A239" s="135">
        <v>233</v>
      </c>
      <c r="B239"/>
      <c r="C239"/>
      <c r="D239"/>
      <c r="E239"/>
      <c r="F239"/>
      <c r="G239"/>
      <c r="H239"/>
      <c r="I239"/>
      <c r="J239" s="111">
        <f t="shared" si="6"/>
        <v>20</v>
      </c>
      <c r="K239" s="102">
        <f t="shared" si="7"/>
        <v>150</v>
      </c>
    </row>
    <row r="240" spans="1:11" ht="13.5" x14ac:dyDescent="0.2">
      <c r="A240" s="135">
        <v>234</v>
      </c>
      <c r="B240"/>
      <c r="C240"/>
      <c r="D240"/>
      <c r="E240"/>
      <c r="F240"/>
      <c r="G240"/>
      <c r="H240"/>
      <c r="I240"/>
      <c r="J240" s="111">
        <f t="shared" si="6"/>
        <v>20</v>
      </c>
      <c r="K240" s="102">
        <f t="shared" si="7"/>
        <v>151</v>
      </c>
    </row>
    <row r="241" spans="2:11" ht="13.5" x14ac:dyDescent="0.2">
      <c r="B241"/>
      <c r="C241"/>
      <c r="D241"/>
      <c r="E241"/>
      <c r="F241"/>
      <c r="G241"/>
      <c r="H241"/>
      <c r="I241"/>
      <c r="J241" s="111">
        <f t="shared" ref="J241:J243" si="8">IF(I241=I240,J240,IF(I241=0,ROUNDDOWN(20,0),J240-K240))</f>
        <v>20</v>
      </c>
      <c r="K241" s="102">
        <f t="shared" ref="K241:K243" si="9">IF(I241&lt;I240,1,IF(I241=I240,K240+1,0))</f>
        <v>152</v>
      </c>
    </row>
    <row r="242" spans="2:11" ht="13.5" x14ac:dyDescent="0.2">
      <c r="B242"/>
      <c r="C242"/>
      <c r="D242"/>
      <c r="E242"/>
      <c r="F242"/>
      <c r="G242"/>
      <c r="H242"/>
      <c r="I242"/>
      <c r="J242" s="111">
        <f t="shared" si="8"/>
        <v>20</v>
      </c>
      <c r="K242" s="102">
        <f t="shared" si="9"/>
        <v>153</v>
      </c>
    </row>
    <row r="243" spans="2:11" ht="13.5" x14ac:dyDescent="0.2">
      <c r="B243"/>
      <c r="C243"/>
      <c r="D243"/>
      <c r="E243"/>
      <c r="F243"/>
      <c r="G243"/>
      <c r="H243"/>
      <c r="I243"/>
      <c r="J243" s="111">
        <f t="shared" si="8"/>
        <v>20</v>
      </c>
      <c r="K243" s="102">
        <f t="shared" si="9"/>
        <v>154</v>
      </c>
    </row>
    <row r="244" spans="2:11" ht="13.5" x14ac:dyDescent="0.2">
      <c r="B244"/>
      <c r="C244"/>
      <c r="D244"/>
      <c r="E244"/>
      <c r="F244"/>
      <c r="G244"/>
      <c r="H244"/>
      <c r="I244"/>
      <c r="J244" s="111">
        <f t="shared" ref="J244:J249" si="10">IF(I244=I243,J243,IF(I244=0,ROUNDDOWN(20,0),J243-K243))</f>
        <v>20</v>
      </c>
      <c r="K244" s="102">
        <f t="shared" ref="K244:K249" si="11">IF(I244&lt;I243,1,IF(I244=I243,K243+1,0))</f>
        <v>155</v>
      </c>
    </row>
    <row r="245" spans="2:11" ht="13.5" x14ac:dyDescent="0.2">
      <c r="B245"/>
      <c r="C245"/>
      <c r="D245"/>
      <c r="E245"/>
      <c r="F245"/>
      <c r="G245"/>
      <c r="H245"/>
      <c r="I245"/>
      <c r="J245" s="111">
        <f t="shared" si="10"/>
        <v>20</v>
      </c>
      <c r="K245" s="102">
        <f t="shared" si="11"/>
        <v>156</v>
      </c>
    </row>
    <row r="246" spans="2:11" ht="13.5" x14ac:dyDescent="0.2">
      <c r="B246"/>
      <c r="C246"/>
      <c r="D246"/>
      <c r="E246"/>
      <c r="F246"/>
      <c r="G246"/>
      <c r="H246"/>
      <c r="I246"/>
      <c r="J246" s="111">
        <f t="shared" si="10"/>
        <v>20</v>
      </c>
      <c r="K246" s="102">
        <f t="shared" si="11"/>
        <v>157</v>
      </c>
    </row>
    <row r="247" spans="2:11" ht="13.5" x14ac:dyDescent="0.2">
      <c r="B247"/>
      <c r="C247"/>
      <c r="D247"/>
      <c r="E247"/>
      <c r="F247"/>
      <c r="G247"/>
      <c r="H247"/>
      <c r="I247"/>
      <c r="J247" s="111">
        <f t="shared" si="10"/>
        <v>20</v>
      </c>
      <c r="K247" s="102">
        <f t="shared" si="11"/>
        <v>158</v>
      </c>
    </row>
    <row r="248" spans="2:11" ht="13.5" x14ac:dyDescent="0.2">
      <c r="B248"/>
      <c r="C248"/>
      <c r="D248"/>
      <c r="E248"/>
      <c r="F248"/>
      <c r="G248"/>
      <c r="H248"/>
      <c r="I248"/>
      <c r="J248" s="111">
        <f t="shared" si="10"/>
        <v>20</v>
      </c>
      <c r="K248" s="102">
        <f t="shared" si="11"/>
        <v>159</v>
      </c>
    </row>
    <row r="249" spans="2:11" ht="13.5" x14ac:dyDescent="0.2">
      <c r="B249"/>
      <c r="C249"/>
      <c r="D249"/>
      <c r="E249"/>
      <c r="F249"/>
      <c r="G249"/>
      <c r="H249"/>
      <c r="I249"/>
      <c r="J249" s="111">
        <f t="shared" si="10"/>
        <v>20</v>
      </c>
      <c r="K249" s="102">
        <f t="shared" si="11"/>
        <v>160</v>
      </c>
    </row>
    <row r="250" spans="2:11" x14ac:dyDescent="0.2">
      <c r="B250"/>
      <c r="C250"/>
      <c r="D250"/>
      <c r="E250"/>
      <c r="F250"/>
      <c r="G250"/>
      <c r="H250"/>
      <c r="I250"/>
    </row>
    <row r="251" spans="2:11" x14ac:dyDescent="0.2">
      <c r="B251"/>
      <c r="C251"/>
      <c r="D251"/>
      <c r="E251"/>
      <c r="F251"/>
      <c r="G251"/>
      <c r="H251"/>
      <c r="I251"/>
    </row>
    <row r="252" spans="2:11" x14ac:dyDescent="0.2">
      <c r="B252"/>
      <c r="C252"/>
      <c r="D252"/>
      <c r="E252"/>
      <c r="F252"/>
      <c r="G252"/>
      <c r="H252"/>
      <c r="I252"/>
    </row>
    <row r="253" spans="2:11" x14ac:dyDescent="0.2">
      <c r="B253"/>
      <c r="C253"/>
      <c r="D253"/>
      <c r="E253"/>
      <c r="F253"/>
      <c r="G253"/>
      <c r="H253"/>
      <c r="I253"/>
    </row>
    <row r="254" spans="2:11" x14ac:dyDescent="0.2">
      <c r="B254"/>
      <c r="C254"/>
      <c r="D254"/>
      <c r="E254"/>
      <c r="F254"/>
      <c r="G254"/>
      <c r="H254"/>
      <c r="I254"/>
    </row>
    <row r="255" spans="2:11" x14ac:dyDescent="0.2">
      <c r="B255"/>
      <c r="C255"/>
      <c r="D255"/>
      <c r="E255"/>
      <c r="F255"/>
      <c r="G255"/>
      <c r="H255"/>
      <c r="I255"/>
    </row>
    <row r="256" spans="2:11" x14ac:dyDescent="0.2">
      <c r="B256"/>
      <c r="C256"/>
      <c r="D256"/>
      <c r="E256"/>
      <c r="F256"/>
      <c r="G256"/>
      <c r="H256"/>
      <c r="I256"/>
    </row>
    <row r="257" spans="2:9" x14ac:dyDescent="0.2">
      <c r="B257"/>
      <c r="C257"/>
      <c r="D257"/>
      <c r="E257"/>
      <c r="F257"/>
      <c r="G257"/>
      <c r="H257"/>
      <c r="I257"/>
    </row>
    <row r="258" spans="2:9" x14ac:dyDescent="0.2">
      <c r="B258"/>
      <c r="C258"/>
      <c r="D258"/>
      <c r="E258"/>
      <c r="F258"/>
      <c r="G258"/>
      <c r="H258"/>
      <c r="I258"/>
    </row>
    <row r="259" spans="2:9" x14ac:dyDescent="0.2">
      <c r="B259"/>
      <c r="C259"/>
      <c r="D259"/>
      <c r="E259"/>
      <c r="F259"/>
      <c r="G259"/>
      <c r="H259"/>
      <c r="I259"/>
    </row>
    <row r="260" spans="2:9" x14ac:dyDescent="0.2">
      <c r="B260"/>
      <c r="C260"/>
      <c r="D260"/>
      <c r="E260"/>
      <c r="F260"/>
      <c r="G260"/>
      <c r="H260"/>
      <c r="I260"/>
    </row>
    <row r="261" spans="2:9" x14ac:dyDescent="0.2">
      <c r="B261"/>
      <c r="C261"/>
      <c r="D261"/>
      <c r="E261"/>
      <c r="F261"/>
      <c r="G261"/>
      <c r="H261"/>
      <c r="I261"/>
    </row>
    <row r="262" spans="2:9" x14ac:dyDescent="0.2">
      <c r="B262"/>
      <c r="C262"/>
      <c r="D262"/>
      <c r="E262"/>
      <c r="F262"/>
      <c r="G262"/>
      <c r="H262"/>
      <c r="I262"/>
    </row>
    <row r="263" spans="2:9" x14ac:dyDescent="0.2">
      <c r="B263"/>
      <c r="C263"/>
      <c r="D263"/>
      <c r="E263"/>
      <c r="F263"/>
      <c r="G263"/>
      <c r="H263"/>
      <c r="I263"/>
    </row>
    <row r="264" spans="2:9" x14ac:dyDescent="0.2">
      <c r="B264"/>
      <c r="C264"/>
      <c r="D264"/>
      <c r="E264"/>
      <c r="F264"/>
      <c r="G264"/>
      <c r="H264"/>
      <c r="I264"/>
    </row>
    <row r="265" spans="2:9" x14ac:dyDescent="0.2">
      <c r="B265"/>
      <c r="C265"/>
      <c r="D265"/>
      <c r="E265"/>
      <c r="F265"/>
      <c r="G265"/>
      <c r="H265"/>
      <c r="I265"/>
    </row>
    <row r="266" spans="2:9" x14ac:dyDescent="0.2">
      <c r="B266"/>
      <c r="C266"/>
      <c r="D266"/>
      <c r="E266"/>
      <c r="F266"/>
      <c r="G266"/>
      <c r="H266"/>
      <c r="I266"/>
    </row>
    <row r="267" spans="2:9" x14ac:dyDescent="0.2">
      <c r="B267"/>
      <c r="C267"/>
      <c r="D267"/>
      <c r="E267"/>
      <c r="F267"/>
      <c r="G267"/>
      <c r="H267"/>
      <c r="I267"/>
    </row>
    <row r="268" spans="2:9" x14ac:dyDescent="0.2">
      <c r="B268"/>
      <c r="C268"/>
      <c r="D268"/>
      <c r="E268"/>
      <c r="F268"/>
      <c r="G268"/>
      <c r="H268"/>
      <c r="I268"/>
    </row>
    <row r="269" spans="2:9" x14ac:dyDescent="0.2">
      <c r="B269"/>
      <c r="C269"/>
      <c r="D269"/>
      <c r="E269"/>
      <c r="F269"/>
      <c r="G269"/>
      <c r="H269"/>
      <c r="I269"/>
    </row>
    <row r="270" spans="2:9" x14ac:dyDescent="0.2">
      <c r="B270"/>
      <c r="C270"/>
      <c r="D270"/>
      <c r="E270"/>
      <c r="F270"/>
      <c r="G270"/>
      <c r="H270"/>
      <c r="I270"/>
    </row>
    <row r="271" spans="2:9" x14ac:dyDescent="0.2">
      <c r="B271"/>
      <c r="C271"/>
      <c r="D271"/>
      <c r="E271"/>
      <c r="F271"/>
      <c r="G271"/>
      <c r="H271"/>
      <c r="I271"/>
    </row>
    <row r="272" spans="2:9" x14ac:dyDescent="0.2">
      <c r="B272"/>
      <c r="C272"/>
      <c r="D272"/>
      <c r="E272"/>
      <c r="F272"/>
      <c r="G272"/>
      <c r="H272"/>
      <c r="I272"/>
    </row>
    <row r="273" spans="2:9" x14ac:dyDescent="0.2">
      <c r="B273"/>
      <c r="C273"/>
      <c r="D273"/>
      <c r="E273"/>
      <c r="F273"/>
      <c r="G273"/>
      <c r="H273"/>
      <c r="I273"/>
    </row>
    <row r="274" spans="2:9" x14ac:dyDescent="0.2">
      <c r="B274"/>
      <c r="C274"/>
      <c r="D274"/>
      <c r="E274"/>
      <c r="F274"/>
      <c r="G274"/>
      <c r="H274"/>
      <c r="I274"/>
    </row>
    <row r="275" spans="2:9" x14ac:dyDescent="0.2">
      <c r="B275"/>
      <c r="C275"/>
      <c r="D275"/>
      <c r="E275"/>
      <c r="F275"/>
      <c r="G275"/>
      <c r="H275"/>
      <c r="I275"/>
    </row>
    <row r="276" spans="2:9" x14ac:dyDescent="0.2">
      <c r="B276"/>
      <c r="C276"/>
      <c r="D276"/>
      <c r="E276"/>
      <c r="F276"/>
      <c r="G276"/>
      <c r="H276"/>
      <c r="I276"/>
    </row>
    <row r="277" spans="2:9" x14ac:dyDescent="0.2">
      <c r="B277"/>
      <c r="C277"/>
      <c r="D277"/>
      <c r="E277"/>
      <c r="F277"/>
      <c r="G277"/>
      <c r="H277"/>
      <c r="I277"/>
    </row>
    <row r="278" spans="2:9" x14ac:dyDescent="0.2">
      <c r="B278"/>
      <c r="C278"/>
      <c r="D278"/>
      <c r="E278"/>
      <c r="F278"/>
      <c r="G278"/>
      <c r="H278"/>
      <c r="I278"/>
    </row>
    <row r="279" spans="2:9" x14ac:dyDescent="0.2">
      <c r="B279"/>
      <c r="C279"/>
      <c r="D279"/>
      <c r="E279"/>
      <c r="F279"/>
      <c r="G279"/>
      <c r="H279"/>
      <c r="I279"/>
    </row>
    <row r="280" spans="2:9" x14ac:dyDescent="0.2">
      <c r="B280"/>
      <c r="C280"/>
      <c r="D280"/>
      <c r="E280"/>
      <c r="F280"/>
      <c r="G280"/>
      <c r="H280"/>
      <c r="I280"/>
    </row>
    <row r="281" spans="2:9" x14ac:dyDescent="0.2">
      <c r="B281"/>
      <c r="C281"/>
      <c r="D281"/>
      <c r="E281"/>
      <c r="F281"/>
      <c r="G281"/>
      <c r="H281"/>
      <c r="I281"/>
    </row>
    <row r="282" spans="2:9" x14ac:dyDescent="0.2">
      <c r="B282"/>
      <c r="C282"/>
      <c r="D282"/>
      <c r="E282"/>
      <c r="F282"/>
      <c r="G282"/>
      <c r="H282"/>
      <c r="I282"/>
    </row>
    <row r="283" spans="2:9" x14ac:dyDescent="0.2">
      <c r="B283"/>
      <c r="C283"/>
      <c r="D283"/>
      <c r="E283"/>
      <c r="F283"/>
      <c r="G283"/>
      <c r="H283"/>
      <c r="I283"/>
    </row>
    <row r="284" spans="2:9" x14ac:dyDescent="0.2">
      <c r="B284"/>
      <c r="C284"/>
      <c r="D284"/>
      <c r="E284"/>
      <c r="F284"/>
      <c r="G284"/>
      <c r="H284"/>
      <c r="I284"/>
    </row>
    <row r="285" spans="2:9" x14ac:dyDescent="0.2">
      <c r="B285"/>
      <c r="C285"/>
      <c r="D285"/>
      <c r="E285"/>
      <c r="F285"/>
      <c r="G285"/>
      <c r="H285"/>
      <c r="I285"/>
    </row>
    <row r="286" spans="2:9" x14ac:dyDescent="0.2">
      <c r="B286"/>
      <c r="C286"/>
      <c r="D286"/>
      <c r="E286"/>
      <c r="F286"/>
      <c r="G286"/>
      <c r="H286"/>
      <c r="I286"/>
    </row>
    <row r="287" spans="2:9" x14ac:dyDescent="0.2">
      <c r="B287"/>
      <c r="C287"/>
      <c r="D287"/>
      <c r="E287"/>
      <c r="F287"/>
      <c r="G287"/>
      <c r="H287"/>
      <c r="I287"/>
    </row>
    <row r="288" spans="2:9" x14ac:dyDescent="0.2">
      <c r="B288"/>
      <c r="C288"/>
      <c r="D288"/>
      <c r="E288"/>
      <c r="F288"/>
      <c r="G288"/>
      <c r="H288"/>
      <c r="I288"/>
    </row>
    <row r="289" spans="2:9" x14ac:dyDescent="0.2">
      <c r="B289"/>
      <c r="C289"/>
      <c r="D289"/>
      <c r="E289"/>
      <c r="F289"/>
      <c r="G289"/>
      <c r="H289"/>
      <c r="I289"/>
    </row>
    <row r="290" spans="2:9" x14ac:dyDescent="0.2">
      <c r="B290"/>
      <c r="C290"/>
      <c r="D290"/>
      <c r="E290"/>
      <c r="F290"/>
      <c r="G290"/>
      <c r="H290"/>
      <c r="I290"/>
    </row>
    <row r="291" spans="2:9" x14ac:dyDescent="0.2">
      <c r="B291"/>
      <c r="C291"/>
      <c r="D291"/>
      <c r="E291"/>
      <c r="F291"/>
      <c r="G291"/>
      <c r="H291"/>
      <c r="I291"/>
    </row>
    <row r="292" spans="2:9" x14ac:dyDescent="0.2">
      <c r="B292"/>
      <c r="C292"/>
      <c r="D292"/>
      <c r="E292"/>
      <c r="F292"/>
      <c r="G292"/>
      <c r="H292"/>
      <c r="I292"/>
    </row>
    <row r="293" spans="2:9" x14ac:dyDescent="0.2">
      <c r="B293"/>
      <c r="C293"/>
      <c r="D293"/>
      <c r="E293"/>
      <c r="F293"/>
      <c r="G293"/>
      <c r="H293"/>
      <c r="I293"/>
    </row>
    <row r="294" spans="2:9" x14ac:dyDescent="0.2">
      <c r="B294"/>
      <c r="C294"/>
      <c r="D294"/>
      <c r="E294"/>
      <c r="F294"/>
      <c r="G294"/>
      <c r="H294"/>
      <c r="I294"/>
    </row>
    <row r="295" spans="2:9" x14ac:dyDescent="0.2">
      <c r="B295"/>
      <c r="C295"/>
      <c r="D295"/>
      <c r="E295"/>
      <c r="F295"/>
      <c r="G295"/>
      <c r="H295"/>
      <c r="I295"/>
    </row>
    <row r="296" spans="2:9" x14ac:dyDescent="0.2">
      <c r="B296"/>
      <c r="C296"/>
      <c r="D296"/>
      <c r="E296"/>
      <c r="F296"/>
      <c r="G296"/>
      <c r="H296"/>
      <c r="I296"/>
    </row>
    <row r="297" spans="2:9" x14ac:dyDescent="0.2">
      <c r="B297"/>
      <c r="C297"/>
      <c r="D297"/>
      <c r="E297"/>
      <c r="F297"/>
      <c r="G297"/>
      <c r="H297"/>
      <c r="I297"/>
    </row>
    <row r="298" spans="2:9" x14ac:dyDescent="0.2">
      <c r="B298"/>
      <c r="C298"/>
      <c r="D298"/>
      <c r="E298"/>
      <c r="F298"/>
      <c r="G298"/>
      <c r="H298"/>
      <c r="I298"/>
    </row>
    <row r="299" spans="2:9" x14ac:dyDescent="0.2">
      <c r="B299"/>
      <c r="C299"/>
      <c r="D299"/>
      <c r="E299"/>
      <c r="F299"/>
      <c r="G299"/>
      <c r="H299"/>
      <c r="I299"/>
    </row>
    <row r="300" spans="2:9" x14ac:dyDescent="0.2">
      <c r="B300"/>
      <c r="C300"/>
      <c r="D300"/>
      <c r="E300"/>
      <c r="F300"/>
      <c r="G300"/>
      <c r="H300"/>
      <c r="I300"/>
    </row>
    <row r="301" spans="2:9" x14ac:dyDescent="0.2">
      <c r="B301"/>
      <c r="C301"/>
      <c r="D301"/>
      <c r="E301"/>
      <c r="F301"/>
      <c r="G301"/>
      <c r="H301"/>
      <c r="I301"/>
    </row>
    <row r="302" spans="2:9" x14ac:dyDescent="0.2">
      <c r="B302"/>
      <c r="C302"/>
      <c r="D302"/>
      <c r="E302"/>
      <c r="F302"/>
      <c r="G302"/>
      <c r="H302"/>
      <c r="I302"/>
    </row>
    <row r="303" spans="2:9" x14ac:dyDescent="0.2">
      <c r="B303"/>
      <c r="C303"/>
      <c r="D303"/>
      <c r="E303"/>
      <c r="F303"/>
      <c r="G303"/>
      <c r="H303"/>
      <c r="I303"/>
    </row>
    <row r="304" spans="2:9" x14ac:dyDescent="0.2">
      <c r="B304"/>
      <c r="C304"/>
      <c r="D304"/>
      <c r="E304"/>
      <c r="F304"/>
      <c r="G304"/>
      <c r="H304"/>
      <c r="I304"/>
    </row>
    <row r="305" spans="2:9" x14ac:dyDescent="0.2">
      <c r="B305"/>
      <c r="C305"/>
      <c r="D305"/>
      <c r="E305"/>
      <c r="F305"/>
      <c r="G305"/>
      <c r="H305"/>
      <c r="I305"/>
    </row>
    <row r="306" spans="2:9" x14ac:dyDescent="0.2">
      <c r="B306"/>
      <c r="C306"/>
      <c r="D306"/>
      <c r="E306"/>
      <c r="F306"/>
      <c r="G306"/>
      <c r="H306"/>
      <c r="I306"/>
    </row>
    <row r="307" spans="2:9" x14ac:dyDescent="0.2">
      <c r="B307"/>
      <c r="C307"/>
      <c r="D307"/>
      <c r="E307"/>
      <c r="F307"/>
      <c r="G307"/>
      <c r="H307"/>
      <c r="I307"/>
    </row>
    <row r="308" spans="2:9" x14ac:dyDescent="0.2">
      <c r="B308"/>
      <c r="C308"/>
      <c r="D308"/>
      <c r="E308"/>
      <c r="F308"/>
      <c r="G308"/>
      <c r="H308"/>
      <c r="I308"/>
    </row>
    <row r="309" spans="2:9" x14ac:dyDescent="0.2">
      <c r="B309"/>
      <c r="C309"/>
      <c r="D309"/>
      <c r="E309"/>
      <c r="F309"/>
      <c r="G309"/>
      <c r="H309"/>
      <c r="I309"/>
    </row>
    <row r="310" spans="2:9" x14ac:dyDescent="0.2">
      <c r="B310"/>
      <c r="C310"/>
      <c r="D310"/>
      <c r="E310"/>
      <c r="F310"/>
      <c r="G310"/>
      <c r="H310"/>
      <c r="I310"/>
    </row>
    <row r="311" spans="2:9" x14ac:dyDescent="0.2">
      <c r="B311"/>
      <c r="C311"/>
      <c r="D311"/>
      <c r="E311"/>
      <c r="F311"/>
      <c r="G311"/>
      <c r="H311"/>
      <c r="I311"/>
    </row>
    <row r="312" spans="2:9" x14ac:dyDescent="0.2">
      <c r="B312"/>
      <c r="C312"/>
      <c r="D312"/>
      <c r="E312"/>
      <c r="F312"/>
      <c r="G312"/>
      <c r="H312"/>
      <c r="I312"/>
    </row>
    <row r="313" spans="2:9" x14ac:dyDescent="0.2">
      <c r="B313"/>
      <c r="C313"/>
      <c r="D313"/>
      <c r="E313"/>
      <c r="F313"/>
      <c r="G313"/>
      <c r="H313"/>
      <c r="I313"/>
    </row>
  </sheetData>
  <mergeCells count="2">
    <mergeCell ref="Q6:R6"/>
    <mergeCell ref="D2:F2"/>
  </mergeCells>
  <pageMargins left="0.7" right="0.7" top="0.75" bottom="0.75" header="0.3" footer="0.3"/>
  <pageSetup scale="1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topLeftCell="A65" zoomScaleNormal="100" workbookViewId="0">
      <selection activeCell="J82" sqref="J82"/>
    </sheetView>
  </sheetViews>
  <sheetFormatPr defaultColWidth="9.140625" defaultRowHeight="13.5" x14ac:dyDescent="0.2"/>
  <cols>
    <col min="1" max="1" width="9.140625" style="62"/>
    <col min="2" max="2" width="11.140625" style="62" customWidth="1"/>
    <col min="3" max="3" width="18.42578125" style="62" bestFit="1" customWidth="1"/>
    <col min="4" max="4" width="16.7109375" style="62" hidden="1" customWidth="1"/>
    <col min="5" max="5" width="18.85546875" style="62" bestFit="1" customWidth="1"/>
    <col min="6" max="6" width="7.7109375" style="62" customWidth="1"/>
    <col min="7" max="7" width="6.7109375" style="62" customWidth="1"/>
    <col min="8" max="9" width="7.42578125" style="63" customWidth="1"/>
    <col min="10" max="10" width="7.85546875" style="117" customWidth="1"/>
    <col min="11" max="11" width="9.140625" style="64"/>
    <col min="12" max="12" width="9.140625" style="65"/>
    <col min="13" max="16384" width="9.140625" style="62"/>
  </cols>
  <sheetData>
    <row r="2" spans="1:15" s="66" customFormat="1" x14ac:dyDescent="0.2">
      <c r="B2" s="66" t="s">
        <v>1852</v>
      </c>
      <c r="D2" s="67" t="e">
        <f>#REF!</f>
        <v>#REF!</v>
      </c>
      <c r="H2" s="68"/>
      <c r="I2" s="68"/>
      <c r="J2" s="118"/>
      <c r="K2" s="69"/>
      <c r="L2" s="65"/>
    </row>
    <row r="4" spans="1:15" s="21" customFormat="1" ht="40.5" x14ac:dyDescent="0.2">
      <c r="A4" s="72" t="s">
        <v>488</v>
      </c>
      <c r="B4" s="72" t="s">
        <v>1</v>
      </c>
      <c r="C4" s="72" t="s">
        <v>2</v>
      </c>
      <c r="D4" s="72" t="s">
        <v>4</v>
      </c>
      <c r="E4" s="72" t="s">
        <v>0</v>
      </c>
      <c r="F4" s="72" t="s">
        <v>495</v>
      </c>
      <c r="G4" s="72" t="s">
        <v>496</v>
      </c>
      <c r="H4" s="73" t="s">
        <v>493</v>
      </c>
      <c r="I4" s="73" t="s">
        <v>494</v>
      </c>
      <c r="J4" s="119"/>
      <c r="K4" s="74" t="s">
        <v>1853</v>
      </c>
      <c r="L4" s="75" t="s">
        <v>1854</v>
      </c>
    </row>
    <row r="5" spans="1:15" x14ac:dyDescent="0.2">
      <c r="A5" s="113" t="s">
        <v>879</v>
      </c>
      <c r="B5" s="113" t="s">
        <v>970</v>
      </c>
      <c r="C5" s="113" t="s">
        <v>2035</v>
      </c>
      <c r="D5" s="70"/>
      <c r="E5" s="70" t="s">
        <v>42</v>
      </c>
      <c r="F5" s="114">
        <v>1</v>
      </c>
      <c r="G5" s="114"/>
      <c r="H5" s="115">
        <v>1.4</v>
      </c>
      <c r="I5" s="116">
        <v>1.4</v>
      </c>
      <c r="J5" s="120">
        <v>240</v>
      </c>
      <c r="K5" s="64">
        <f>IF(H5&gt;0,H5,0)+IF(H6&gt;0,H6,0)+IF(H7&gt;0,H7,0)+IF(H8&gt;0,H8,0)+IF(H9&gt;0,H9,0)+IF(H10&gt;0,H10,0)</f>
        <v>4.9999999999999991</v>
      </c>
      <c r="L5" s="65">
        <f>IF(H5&gt;0,J5,0)+IF(H6&gt;0,J6,0)+IF(H7&gt;0,J7,0)+IF(H8&gt;0,J8,0)+IF(H9&gt;0,J9,0)+IF(H10&gt;0,J10,0)</f>
        <v>1160</v>
      </c>
      <c r="M5" s="62" t="s">
        <v>1855</v>
      </c>
      <c r="N5" s="62" t="s">
        <v>1856</v>
      </c>
      <c r="O5" s="62" t="s">
        <v>1857</v>
      </c>
    </row>
    <row r="6" spans="1:15" x14ac:dyDescent="0.2">
      <c r="A6" s="113" t="s">
        <v>644</v>
      </c>
      <c r="B6" s="113" t="s">
        <v>414</v>
      </c>
      <c r="C6" s="113" t="s">
        <v>82</v>
      </c>
      <c r="D6" s="70"/>
      <c r="E6" s="70" t="s">
        <v>42</v>
      </c>
      <c r="F6" s="114">
        <v>2</v>
      </c>
      <c r="G6" s="114"/>
      <c r="H6" s="115">
        <v>1.2</v>
      </c>
      <c r="I6" s="116">
        <v>1.2</v>
      </c>
      <c r="J6" s="120">
        <v>236</v>
      </c>
      <c r="M6" s="62" t="s">
        <v>1855</v>
      </c>
      <c r="O6" s="62" t="s">
        <v>1858</v>
      </c>
    </row>
    <row r="7" spans="1:15" x14ac:dyDescent="0.2">
      <c r="A7" s="113" t="s">
        <v>523</v>
      </c>
      <c r="B7" s="113" t="s">
        <v>1079</v>
      </c>
      <c r="C7" s="113" t="s">
        <v>79</v>
      </c>
      <c r="D7" s="70"/>
      <c r="E7" s="70" t="s">
        <v>42</v>
      </c>
      <c r="F7" s="114">
        <v>1</v>
      </c>
      <c r="G7" s="114"/>
      <c r="H7" s="115">
        <v>1.2</v>
      </c>
      <c r="I7" s="116">
        <v>1.2</v>
      </c>
      <c r="J7" s="120">
        <v>236</v>
      </c>
      <c r="M7" s="62" t="s">
        <v>1855</v>
      </c>
    </row>
    <row r="8" spans="1:15" x14ac:dyDescent="0.2">
      <c r="A8" s="113" t="s">
        <v>1642</v>
      </c>
      <c r="B8" s="113" t="s">
        <v>1675</v>
      </c>
      <c r="C8" s="113" t="s">
        <v>1676</v>
      </c>
      <c r="D8" s="70"/>
      <c r="E8" s="70" t="s">
        <v>42</v>
      </c>
      <c r="F8" s="114">
        <v>1</v>
      </c>
      <c r="G8" s="114"/>
      <c r="H8" s="115">
        <v>0.6</v>
      </c>
      <c r="I8" s="116">
        <v>0.6</v>
      </c>
      <c r="J8" s="120">
        <v>224</v>
      </c>
      <c r="M8" s="62" t="s">
        <v>1855</v>
      </c>
    </row>
    <row r="9" spans="1:15" x14ac:dyDescent="0.2">
      <c r="A9" s="113" t="s">
        <v>1652</v>
      </c>
      <c r="B9" s="113" t="s">
        <v>1686</v>
      </c>
      <c r="C9" s="113" t="s">
        <v>1687</v>
      </c>
      <c r="D9" s="70"/>
      <c r="E9" s="70" t="s">
        <v>42</v>
      </c>
      <c r="F9" s="114">
        <v>1</v>
      </c>
      <c r="G9" s="114"/>
      <c r="H9" s="115">
        <v>0.6</v>
      </c>
      <c r="I9" s="116">
        <v>0.6</v>
      </c>
      <c r="J9" s="120">
        <v>224</v>
      </c>
      <c r="M9" s="62" t="s">
        <v>1855</v>
      </c>
    </row>
    <row r="10" spans="1:15" x14ac:dyDescent="0.2">
      <c r="A10" s="113"/>
      <c r="B10" s="113"/>
      <c r="C10" s="113"/>
      <c r="D10" s="70"/>
      <c r="E10" s="70" t="s">
        <v>42</v>
      </c>
      <c r="F10" s="114"/>
      <c r="G10" s="114"/>
      <c r="H10" s="115"/>
      <c r="I10" s="116"/>
      <c r="J10" s="120"/>
      <c r="M10" s="62" t="s">
        <v>1855</v>
      </c>
    </row>
    <row r="11" spans="1:15" ht="13.5" customHeight="1" x14ac:dyDescent="0.2">
      <c r="A11" s="113" t="s">
        <v>1118</v>
      </c>
      <c r="B11" s="113" t="s">
        <v>2081</v>
      </c>
      <c r="C11" s="113" t="s">
        <v>118</v>
      </c>
      <c r="D11" s="70"/>
      <c r="E11" s="70" t="s">
        <v>50</v>
      </c>
      <c r="F11" s="114"/>
      <c r="G11" s="114">
        <v>1</v>
      </c>
      <c r="H11" s="115">
        <v>15.1</v>
      </c>
      <c r="I11" s="116">
        <v>15.1</v>
      </c>
      <c r="J11" s="120">
        <v>276</v>
      </c>
      <c r="K11" s="64">
        <f>IF(H11&gt;0,H11,0)+IF(H12&gt;0,H12,0)+IF(H13&gt;0,H13,0)+IF(H14&gt;0,H14,0)+IF(H15&gt;0,H15,0)+IF(H16&gt;0,H16,0)</f>
        <v>27.9</v>
      </c>
      <c r="L11" s="65">
        <f>IF(H11&gt;0,J11,0)+IF(H12&gt;0,J12,0)+IF(H13&gt;0,J13,0)+IF(H14&gt;0,J14,0)+IF(H15&gt;0,J15,0)+IF(H16&gt;0,J16,0)</f>
        <v>1024</v>
      </c>
      <c r="M11" s="62" t="s">
        <v>1855</v>
      </c>
      <c r="N11" s="62" t="s">
        <v>1856</v>
      </c>
    </row>
    <row r="12" spans="1:15" ht="13.5" customHeight="1" x14ac:dyDescent="0.2">
      <c r="A12" s="113" t="s">
        <v>613</v>
      </c>
      <c r="B12" s="113" t="s">
        <v>88</v>
      </c>
      <c r="C12" s="113" t="s">
        <v>89</v>
      </c>
      <c r="D12" s="70"/>
      <c r="E12" s="70" t="s">
        <v>50</v>
      </c>
      <c r="F12" s="114"/>
      <c r="G12" s="114">
        <v>1</v>
      </c>
      <c r="H12" s="115">
        <v>9.8000000000000007</v>
      </c>
      <c r="I12" s="116">
        <v>9.8000000000000007</v>
      </c>
      <c r="J12" s="120">
        <v>265</v>
      </c>
      <c r="M12" s="62" t="s">
        <v>1855</v>
      </c>
    </row>
    <row r="13" spans="1:15" ht="13.5" customHeight="1" x14ac:dyDescent="0.2">
      <c r="A13" s="113" t="s">
        <v>1492</v>
      </c>
      <c r="B13" s="113" t="s">
        <v>1499</v>
      </c>
      <c r="C13" s="113" t="s">
        <v>322</v>
      </c>
      <c r="D13" s="70"/>
      <c r="E13" s="70" t="s">
        <v>50</v>
      </c>
      <c r="F13" s="114">
        <v>1</v>
      </c>
      <c r="G13" s="114"/>
      <c r="H13" s="115">
        <v>1.6</v>
      </c>
      <c r="I13" s="116">
        <v>1.6</v>
      </c>
      <c r="J13" s="120">
        <v>243</v>
      </c>
      <c r="M13" s="62" t="s">
        <v>1855</v>
      </c>
    </row>
    <row r="14" spans="1:15" x14ac:dyDescent="0.2">
      <c r="A14" s="113" t="s">
        <v>665</v>
      </c>
      <c r="B14" s="113" t="s">
        <v>2008</v>
      </c>
      <c r="C14" s="113" t="s">
        <v>2123</v>
      </c>
      <c r="D14" s="70"/>
      <c r="E14" s="70" t="s">
        <v>50</v>
      </c>
      <c r="F14" s="114">
        <v>1</v>
      </c>
      <c r="G14" s="114"/>
      <c r="H14" s="115">
        <v>1.4</v>
      </c>
      <c r="I14" s="116">
        <v>1.4</v>
      </c>
      <c r="J14" s="120">
        <v>240</v>
      </c>
      <c r="M14" s="62" t="s">
        <v>1855</v>
      </c>
    </row>
    <row r="15" spans="1:15" x14ac:dyDescent="0.2">
      <c r="A15" s="113"/>
      <c r="B15" s="113"/>
      <c r="C15" s="113"/>
      <c r="D15" s="70"/>
      <c r="E15" s="70" t="s">
        <v>50</v>
      </c>
      <c r="F15" s="114"/>
      <c r="G15" s="114"/>
      <c r="H15" s="115"/>
      <c r="I15" s="116"/>
      <c r="J15" s="120"/>
      <c r="M15" s="62" t="s">
        <v>1855</v>
      </c>
    </row>
    <row r="16" spans="1:15" x14ac:dyDescent="0.2">
      <c r="A16" s="113"/>
      <c r="B16" s="113"/>
      <c r="C16" s="113"/>
      <c r="D16" s="70"/>
      <c r="E16" s="70" t="s">
        <v>50</v>
      </c>
      <c r="F16" s="114"/>
      <c r="G16" s="114"/>
      <c r="H16" s="115"/>
      <c r="I16" s="116"/>
      <c r="J16" s="120"/>
      <c r="M16" s="62" t="s">
        <v>1855</v>
      </c>
    </row>
    <row r="17" spans="1:14" x14ac:dyDescent="0.2">
      <c r="A17" s="113" t="s">
        <v>595</v>
      </c>
      <c r="B17" s="113" t="s">
        <v>475</v>
      </c>
      <c r="C17" s="113" t="s">
        <v>499</v>
      </c>
      <c r="D17" s="70"/>
      <c r="E17" s="70" t="s">
        <v>39</v>
      </c>
      <c r="F17" s="114"/>
      <c r="G17" s="114">
        <v>3</v>
      </c>
      <c r="H17" s="115">
        <v>43.7</v>
      </c>
      <c r="I17" s="116">
        <v>43.7</v>
      </c>
      <c r="J17" s="120">
        <v>300</v>
      </c>
      <c r="K17" s="64">
        <f>IF(H17&gt;0,H17,0)+IF(H18&gt;0,H18,0)+IF(H19&gt;0,H19,0)+IF(H20&gt;0,H20,0)+IF(H21&gt;0,H21,0)+IF(H22&gt;0,H22,0)</f>
        <v>159</v>
      </c>
      <c r="L17" s="65">
        <f>IF(H17&gt;0,J17,0)+IF(H18&gt;0,J18,0)+IF(H19&gt;0,J19,0)+IF(H20&gt;0,J20,0)+IF(H21&gt;0,J21,0)+IF(H22&gt;0,J22,0)</f>
        <v>1725</v>
      </c>
      <c r="M17" s="62" t="s">
        <v>1855</v>
      </c>
      <c r="N17" s="62" t="s">
        <v>1856</v>
      </c>
    </row>
    <row r="18" spans="1:14" x14ac:dyDescent="0.2">
      <c r="A18" s="113" t="s">
        <v>1226</v>
      </c>
      <c r="B18" s="113" t="s">
        <v>193</v>
      </c>
      <c r="C18" s="113" t="s">
        <v>240</v>
      </c>
      <c r="D18" s="70"/>
      <c r="E18" s="70" t="s">
        <v>39</v>
      </c>
      <c r="F18" s="114"/>
      <c r="G18" s="114">
        <v>3</v>
      </c>
      <c r="H18" s="115">
        <v>34.6</v>
      </c>
      <c r="I18" s="116">
        <v>34.6</v>
      </c>
      <c r="J18" s="120">
        <v>297</v>
      </c>
      <c r="M18" s="62" t="s">
        <v>1855</v>
      </c>
    </row>
    <row r="19" spans="1:14" x14ac:dyDescent="0.2">
      <c r="A19" s="113" t="s">
        <v>623</v>
      </c>
      <c r="B19" s="113" t="s">
        <v>459</v>
      </c>
      <c r="C19" s="113" t="s">
        <v>78</v>
      </c>
      <c r="D19" s="70"/>
      <c r="E19" s="70" t="s">
        <v>39</v>
      </c>
      <c r="F19" s="114"/>
      <c r="G19" s="114">
        <v>2</v>
      </c>
      <c r="H19" s="115">
        <v>30</v>
      </c>
      <c r="I19" s="116">
        <v>30</v>
      </c>
      <c r="J19" s="120">
        <v>295</v>
      </c>
      <c r="M19" s="62" t="s">
        <v>1855</v>
      </c>
    </row>
    <row r="20" spans="1:14" x14ac:dyDescent="0.2">
      <c r="A20" s="113" t="s">
        <v>1772</v>
      </c>
      <c r="B20" s="113" t="s">
        <v>108</v>
      </c>
      <c r="C20" s="113" t="s">
        <v>240</v>
      </c>
      <c r="D20" s="70"/>
      <c r="E20" s="70" t="s">
        <v>39</v>
      </c>
      <c r="F20" s="114"/>
      <c r="G20" s="114">
        <v>5</v>
      </c>
      <c r="H20" s="115">
        <v>26.7</v>
      </c>
      <c r="I20" s="116">
        <v>26.7</v>
      </c>
      <c r="J20" s="120">
        <v>291</v>
      </c>
      <c r="M20" s="62" t="s">
        <v>1855</v>
      </c>
    </row>
    <row r="21" spans="1:14" x14ac:dyDescent="0.2">
      <c r="A21" s="113" t="s">
        <v>531</v>
      </c>
      <c r="B21" s="113" t="s">
        <v>300</v>
      </c>
      <c r="C21" s="113" t="s">
        <v>132</v>
      </c>
      <c r="D21" s="70"/>
      <c r="E21" s="70" t="s">
        <v>39</v>
      </c>
      <c r="F21" s="114"/>
      <c r="G21" s="114">
        <v>2</v>
      </c>
      <c r="H21" s="115">
        <v>16.299999999999997</v>
      </c>
      <c r="I21" s="116">
        <v>16.299999999999997</v>
      </c>
      <c r="J21" s="120">
        <v>279</v>
      </c>
      <c r="M21" s="62" t="s">
        <v>1855</v>
      </c>
    </row>
    <row r="22" spans="1:14" x14ac:dyDescent="0.2">
      <c r="A22" s="113" t="s">
        <v>695</v>
      </c>
      <c r="B22" s="113" t="s">
        <v>77</v>
      </c>
      <c r="C22" s="113" t="s">
        <v>161</v>
      </c>
      <c r="D22" s="70"/>
      <c r="E22" s="70" t="s">
        <v>39</v>
      </c>
      <c r="F22" s="114"/>
      <c r="G22" s="114">
        <v>2</v>
      </c>
      <c r="H22" s="115">
        <v>7.7</v>
      </c>
      <c r="I22" s="116">
        <v>7.7</v>
      </c>
      <c r="J22" s="120">
        <v>263</v>
      </c>
      <c r="M22" s="62" t="s">
        <v>1855</v>
      </c>
    </row>
    <row r="23" spans="1:14" x14ac:dyDescent="0.2">
      <c r="A23" s="113" t="s">
        <v>656</v>
      </c>
      <c r="B23" s="113" t="s">
        <v>452</v>
      </c>
      <c r="C23" s="113" t="s">
        <v>311</v>
      </c>
      <c r="D23" s="70"/>
      <c r="E23" s="70" t="s">
        <v>44</v>
      </c>
      <c r="F23" s="114"/>
      <c r="G23" s="114">
        <v>1</v>
      </c>
      <c r="H23" s="115">
        <v>19.5</v>
      </c>
      <c r="I23" s="116">
        <v>19.5</v>
      </c>
      <c r="J23" s="120">
        <v>285</v>
      </c>
      <c r="K23" s="64">
        <f>IF(H23&gt;0,H23,0)+IF(H24&gt;0,H24,0)+IF(H25&gt;0,H25,0)+IF(H26&gt;0,H26,0)+IF(H27&gt;0,H27,0)+IF(H28&gt;0,H28,0)</f>
        <v>58.300000000000004</v>
      </c>
      <c r="L23" s="65">
        <f>IF(H23&gt;0,J23,0)+IF(H24&gt;0,J24,0)+IF(H25&gt;0,J25,0)+IF(H26&gt;0,J26,0)+IF(H27&gt;0,J27,0)+IF(H28&gt;0,J28,0)</f>
        <v>1598</v>
      </c>
      <c r="M23" s="62" t="s">
        <v>1855</v>
      </c>
      <c r="N23" s="62" t="s">
        <v>1856</v>
      </c>
    </row>
    <row r="24" spans="1:14" x14ac:dyDescent="0.2">
      <c r="A24" s="113" t="s">
        <v>1143</v>
      </c>
      <c r="B24" s="113" t="s">
        <v>1942</v>
      </c>
      <c r="C24" s="113" t="s">
        <v>1150</v>
      </c>
      <c r="D24" s="70"/>
      <c r="E24" s="70" t="s">
        <v>44</v>
      </c>
      <c r="F24" s="114"/>
      <c r="G24" s="114">
        <v>1</v>
      </c>
      <c r="H24" s="115">
        <v>12.1</v>
      </c>
      <c r="I24" s="116">
        <v>12.1</v>
      </c>
      <c r="J24" s="120">
        <v>270</v>
      </c>
      <c r="M24" s="62" t="s">
        <v>1855</v>
      </c>
    </row>
    <row r="25" spans="1:14" x14ac:dyDescent="0.2">
      <c r="A25" s="113" t="s">
        <v>1092</v>
      </c>
      <c r="B25" s="113" t="s">
        <v>104</v>
      </c>
      <c r="C25" s="113" t="s">
        <v>180</v>
      </c>
      <c r="D25" s="70"/>
      <c r="E25" s="70" t="s">
        <v>44</v>
      </c>
      <c r="F25" s="114">
        <v>1</v>
      </c>
      <c r="G25" s="114">
        <v>1</v>
      </c>
      <c r="H25" s="115">
        <v>11.6</v>
      </c>
      <c r="I25" s="116">
        <v>11.6</v>
      </c>
      <c r="J25" s="120">
        <v>267</v>
      </c>
      <c r="M25" s="62" t="s">
        <v>1855</v>
      </c>
    </row>
    <row r="26" spans="1:14" x14ac:dyDescent="0.2">
      <c r="A26" s="113" t="s">
        <v>1023</v>
      </c>
      <c r="B26" s="113" t="s">
        <v>1010</v>
      </c>
      <c r="C26" s="113" t="s">
        <v>173</v>
      </c>
      <c r="D26" s="70"/>
      <c r="E26" s="70" t="s">
        <v>44</v>
      </c>
      <c r="F26" s="114">
        <v>5</v>
      </c>
      <c r="G26" s="114"/>
      <c r="H26" s="115">
        <v>6.1000000000000005</v>
      </c>
      <c r="I26" s="116">
        <v>6.1000000000000005</v>
      </c>
      <c r="J26" s="120">
        <v>261</v>
      </c>
      <c r="M26" s="62" t="s">
        <v>1855</v>
      </c>
    </row>
    <row r="27" spans="1:14" x14ac:dyDescent="0.2">
      <c r="A27" s="113" t="s">
        <v>887</v>
      </c>
      <c r="B27" s="113" t="s">
        <v>1495</v>
      </c>
      <c r="C27" s="113" t="s">
        <v>1968</v>
      </c>
      <c r="D27" s="70"/>
      <c r="E27" s="70" t="s">
        <v>44</v>
      </c>
      <c r="F27" s="114"/>
      <c r="G27" s="114">
        <v>1</v>
      </c>
      <c r="H27" s="115">
        <v>5</v>
      </c>
      <c r="I27" s="116">
        <v>5</v>
      </c>
      <c r="J27" s="120">
        <v>259</v>
      </c>
      <c r="M27" s="62" t="s">
        <v>1855</v>
      </c>
    </row>
    <row r="28" spans="1:14" x14ac:dyDescent="0.2">
      <c r="A28" s="113" t="s">
        <v>1139</v>
      </c>
      <c r="B28" s="113" t="s">
        <v>1148</v>
      </c>
      <c r="C28" s="113" t="s">
        <v>1149</v>
      </c>
      <c r="D28" s="70"/>
      <c r="E28" s="70" t="s">
        <v>44</v>
      </c>
      <c r="F28" s="114"/>
      <c r="G28" s="114">
        <v>1</v>
      </c>
      <c r="H28" s="115">
        <v>4</v>
      </c>
      <c r="I28" s="116">
        <v>4</v>
      </c>
      <c r="J28" s="120">
        <v>256</v>
      </c>
      <c r="M28" s="62" t="s">
        <v>1855</v>
      </c>
    </row>
    <row r="29" spans="1:14" x14ac:dyDescent="0.2">
      <c r="A29" s="113" t="s">
        <v>1697</v>
      </c>
      <c r="B29" s="113" t="s">
        <v>104</v>
      </c>
      <c r="C29" s="113" t="s">
        <v>966</v>
      </c>
      <c r="D29" s="70"/>
      <c r="E29" s="70" t="s">
        <v>40</v>
      </c>
      <c r="F29" s="114">
        <v>1</v>
      </c>
      <c r="G29" s="114">
        <v>1</v>
      </c>
      <c r="H29" s="115">
        <v>4.0999999999999996</v>
      </c>
      <c r="I29" s="116">
        <v>4.0999999999999996</v>
      </c>
      <c r="J29" s="120">
        <v>257</v>
      </c>
      <c r="K29" s="64">
        <f>IF(H29&gt;0,H29,0)+IF(H30&gt;0,H30,0)+IF(H31&gt;0,H31,0)+IF(H32&gt;0,H32,0)+IF(H33&gt;0,H33,0)+IF(H34&gt;0,H34,0)</f>
        <v>12.8</v>
      </c>
      <c r="L29" s="65">
        <f>IF(H29&gt;0,J29,0)+IF(H30&gt;0,J30,0)+IF(H31&gt;0,J31,0)+IF(H32&gt;0,J32,0)+IF(H33&gt;0,J33,0)+IF(H34&gt;0,J34,0)</f>
        <v>1239</v>
      </c>
      <c r="M29" s="62" t="s">
        <v>1855</v>
      </c>
      <c r="N29" s="62" t="s">
        <v>1856</v>
      </c>
    </row>
    <row r="30" spans="1:14" x14ac:dyDescent="0.2">
      <c r="A30" s="113" t="s">
        <v>508</v>
      </c>
      <c r="B30" s="113" t="s">
        <v>188</v>
      </c>
      <c r="C30" s="113" t="s">
        <v>82</v>
      </c>
      <c r="D30" s="70"/>
      <c r="E30" s="70" t="s">
        <v>40</v>
      </c>
      <c r="F30" s="114">
        <v>2</v>
      </c>
      <c r="G30" s="114"/>
      <c r="H30" s="115">
        <v>3.4</v>
      </c>
      <c r="I30" s="116">
        <v>3.4</v>
      </c>
      <c r="J30" s="120">
        <v>254</v>
      </c>
      <c r="M30" s="62" t="s">
        <v>1855</v>
      </c>
    </row>
    <row r="31" spans="1:14" x14ac:dyDescent="0.2">
      <c r="A31" s="113" t="s">
        <v>1806</v>
      </c>
      <c r="B31" s="113" t="s">
        <v>1576</v>
      </c>
      <c r="C31" s="113" t="s">
        <v>1112</v>
      </c>
      <c r="D31" s="70"/>
      <c r="E31" s="70" t="s">
        <v>40</v>
      </c>
      <c r="F31" s="114">
        <v>3</v>
      </c>
      <c r="G31" s="114"/>
      <c r="H31" s="115">
        <v>2.2999999999999998</v>
      </c>
      <c r="I31" s="116">
        <v>2.2999999999999998</v>
      </c>
      <c r="J31" s="120">
        <v>250</v>
      </c>
      <c r="M31" s="62" t="s">
        <v>1855</v>
      </c>
    </row>
    <row r="32" spans="1:14" x14ac:dyDescent="0.2">
      <c r="A32" s="113" t="s">
        <v>1807</v>
      </c>
      <c r="B32" s="113" t="s">
        <v>1496</v>
      </c>
      <c r="C32" s="113" t="s">
        <v>1112</v>
      </c>
      <c r="D32" s="70"/>
      <c r="E32" s="70" t="s">
        <v>40</v>
      </c>
      <c r="F32" s="114">
        <v>3</v>
      </c>
      <c r="G32" s="114"/>
      <c r="H32" s="115">
        <v>2.0999999999999996</v>
      </c>
      <c r="I32" s="116">
        <v>2.0999999999999996</v>
      </c>
      <c r="J32" s="120">
        <v>249</v>
      </c>
      <c r="M32" s="62" t="s">
        <v>1855</v>
      </c>
    </row>
    <row r="33" spans="1:14" x14ac:dyDescent="0.2">
      <c r="A33" s="113" t="s">
        <v>662</v>
      </c>
      <c r="B33" s="113" t="s">
        <v>366</v>
      </c>
      <c r="C33" s="113" t="s">
        <v>108</v>
      </c>
      <c r="D33" s="70"/>
      <c r="E33" s="70" t="s">
        <v>40</v>
      </c>
      <c r="F33" s="114">
        <v>1</v>
      </c>
      <c r="G33" s="114"/>
      <c r="H33" s="115">
        <v>0.9</v>
      </c>
      <c r="I33" s="116">
        <v>0.9</v>
      </c>
      <c r="J33" s="120">
        <v>229</v>
      </c>
      <c r="M33" s="62" t="s">
        <v>1855</v>
      </c>
    </row>
    <row r="34" spans="1:14" x14ac:dyDescent="0.2">
      <c r="A34" s="113"/>
      <c r="B34" s="113"/>
      <c r="C34" s="113"/>
      <c r="D34" s="70"/>
      <c r="E34" s="70" t="s">
        <v>40</v>
      </c>
      <c r="F34" s="114"/>
      <c r="G34" s="114"/>
      <c r="H34" s="115"/>
      <c r="I34" s="116"/>
      <c r="J34" s="120"/>
      <c r="M34" s="62" t="s">
        <v>1855</v>
      </c>
    </row>
    <row r="35" spans="1:14" x14ac:dyDescent="0.2">
      <c r="A35" s="113" t="s">
        <v>1426</v>
      </c>
      <c r="B35" s="113" t="s">
        <v>2057</v>
      </c>
      <c r="C35" s="113" t="s">
        <v>129</v>
      </c>
      <c r="D35" s="70"/>
      <c r="E35" s="70" t="s">
        <v>47</v>
      </c>
      <c r="F35" s="114"/>
      <c r="G35" s="114">
        <v>1</v>
      </c>
      <c r="H35" s="115">
        <v>3.6</v>
      </c>
      <c r="I35" s="116">
        <v>3.6</v>
      </c>
      <c r="J35" s="120">
        <v>255</v>
      </c>
      <c r="K35" s="64">
        <f>IF(H35&gt;0,H35,0)+IF(H36&gt;0,H36,0)+IF(H37&gt;0,H37,0)+IF(H38&gt;0,H38,0)+IF(H39&gt;0,H39,0)+IF(H40&gt;0,H40,0)</f>
        <v>3.6</v>
      </c>
      <c r="L35" s="65">
        <f>IF(H35&gt;0,J35,0)+IF(H36&gt;0,J36,0)+IF(H37&gt;0,J37,0)+IF(H38&gt;0,J38,0)+IF(H39&gt;0,J39,0)+IF(H40&gt;0,J40,0)</f>
        <v>255</v>
      </c>
      <c r="M35" s="62" t="s">
        <v>1855</v>
      </c>
      <c r="N35" s="62" t="s">
        <v>1856</v>
      </c>
    </row>
    <row r="36" spans="1:14" x14ac:dyDescent="0.2">
      <c r="A36" s="113"/>
      <c r="B36" s="113"/>
      <c r="C36" s="113"/>
      <c r="D36" s="70"/>
      <c r="E36" s="70" t="s">
        <v>47</v>
      </c>
      <c r="F36" s="114"/>
      <c r="G36" s="114"/>
      <c r="H36" s="115"/>
      <c r="I36" s="116"/>
      <c r="J36" s="120"/>
      <c r="M36" s="62" t="s">
        <v>1855</v>
      </c>
    </row>
    <row r="37" spans="1:14" x14ac:dyDescent="0.2">
      <c r="A37" s="113"/>
      <c r="B37" s="113"/>
      <c r="C37" s="113"/>
      <c r="D37" s="70"/>
      <c r="E37" s="70" t="s">
        <v>47</v>
      </c>
      <c r="F37" s="114"/>
      <c r="G37" s="114"/>
      <c r="H37" s="115"/>
      <c r="I37" s="116"/>
      <c r="J37" s="120"/>
      <c r="M37" s="62" t="s">
        <v>1855</v>
      </c>
    </row>
    <row r="38" spans="1:14" x14ac:dyDescent="0.2">
      <c r="A38" s="113"/>
      <c r="B38" s="113"/>
      <c r="C38" s="113"/>
      <c r="D38" s="70"/>
      <c r="E38" s="70" t="s">
        <v>47</v>
      </c>
      <c r="F38" s="114"/>
      <c r="G38" s="114"/>
      <c r="H38" s="115"/>
      <c r="I38" s="116"/>
      <c r="J38" s="120"/>
      <c r="M38" s="62" t="s">
        <v>1855</v>
      </c>
    </row>
    <row r="39" spans="1:14" x14ac:dyDescent="0.2">
      <c r="A39" s="113"/>
      <c r="B39" s="113"/>
      <c r="C39" s="113"/>
      <c r="D39" s="70"/>
      <c r="E39" s="70" t="s">
        <v>47</v>
      </c>
      <c r="F39" s="114"/>
      <c r="G39" s="114"/>
      <c r="H39" s="115"/>
      <c r="I39" s="116"/>
      <c r="J39" s="120"/>
      <c r="M39" s="62" t="s">
        <v>1855</v>
      </c>
    </row>
    <row r="40" spans="1:14" x14ac:dyDescent="0.2">
      <c r="A40" s="113"/>
      <c r="B40" s="113"/>
      <c r="C40" s="113"/>
      <c r="D40" s="70"/>
      <c r="E40" s="70" t="s">
        <v>47</v>
      </c>
      <c r="F40" s="114"/>
      <c r="G40" s="114"/>
      <c r="H40" s="115"/>
      <c r="I40" s="116"/>
      <c r="J40" s="120"/>
      <c r="M40" s="62" t="s">
        <v>1855</v>
      </c>
    </row>
    <row r="41" spans="1:14" x14ac:dyDescent="0.2">
      <c r="A41" s="113" t="s">
        <v>622</v>
      </c>
      <c r="B41" s="113" t="s">
        <v>435</v>
      </c>
      <c r="C41" s="113" t="s">
        <v>206</v>
      </c>
      <c r="D41" s="70"/>
      <c r="E41" s="70" t="s">
        <v>38</v>
      </c>
      <c r="F41" s="114">
        <v>1</v>
      </c>
      <c r="G41" s="114">
        <v>2</v>
      </c>
      <c r="H41" s="115">
        <v>43.7</v>
      </c>
      <c r="I41" s="116">
        <v>43.7</v>
      </c>
      <c r="J41" s="120">
        <v>300</v>
      </c>
      <c r="K41" s="64">
        <f>IF(H41&gt;0,H41,0)+IF(H42&gt;0,H42,0)+IF(H43&gt;0,H43,0)+IF(H44&gt;0,H44,0)+IF(H45&gt;0,H45,0)+IF(H46&gt;0,H46,0)</f>
        <v>130.4</v>
      </c>
      <c r="L41" s="65">
        <f>IF(H41&gt;0,J41,0)+IF(H42&gt;0,J42,0)+IF(H43&gt;0,J43,0)+IF(H44&gt;0,J44,0)+IF(H45&gt;0,J45,0)+IF(H46&gt;0,J46,0)</f>
        <v>1683</v>
      </c>
      <c r="M41" s="62" t="s">
        <v>1855</v>
      </c>
      <c r="N41" s="62" t="s">
        <v>1856</v>
      </c>
    </row>
    <row r="42" spans="1:14" x14ac:dyDescent="0.2">
      <c r="A42" s="113" t="s">
        <v>544</v>
      </c>
      <c r="B42" s="113" t="s">
        <v>149</v>
      </c>
      <c r="C42" s="113" t="s">
        <v>70</v>
      </c>
      <c r="D42" s="70"/>
      <c r="E42" s="70" t="s">
        <v>38</v>
      </c>
      <c r="F42" s="114"/>
      <c r="G42" s="114">
        <v>3</v>
      </c>
      <c r="H42" s="115">
        <v>29.7</v>
      </c>
      <c r="I42" s="116">
        <v>29.7</v>
      </c>
      <c r="J42" s="120">
        <v>294</v>
      </c>
      <c r="M42" s="62" t="s">
        <v>1855</v>
      </c>
    </row>
    <row r="43" spans="1:14" x14ac:dyDescent="0.2">
      <c r="A43" s="113" t="s">
        <v>507</v>
      </c>
      <c r="B43" s="113" t="s">
        <v>204</v>
      </c>
      <c r="C43" s="113" t="s">
        <v>205</v>
      </c>
      <c r="D43" s="70"/>
      <c r="E43" s="70" t="s">
        <v>38</v>
      </c>
      <c r="F43" s="114"/>
      <c r="G43" s="114">
        <v>3</v>
      </c>
      <c r="H43" s="115">
        <v>28.1</v>
      </c>
      <c r="I43" s="116">
        <v>28.1</v>
      </c>
      <c r="J43" s="120">
        <v>292</v>
      </c>
      <c r="M43" s="62" t="s">
        <v>1855</v>
      </c>
    </row>
    <row r="44" spans="1:14" x14ac:dyDescent="0.2">
      <c r="A44" s="113" t="s">
        <v>762</v>
      </c>
      <c r="B44" s="113" t="s">
        <v>171</v>
      </c>
      <c r="C44" s="113" t="s">
        <v>210</v>
      </c>
      <c r="D44" s="71"/>
      <c r="E44" s="71" t="s">
        <v>38</v>
      </c>
      <c r="F44" s="114"/>
      <c r="G44" s="114">
        <v>1</v>
      </c>
      <c r="H44" s="115">
        <v>13.7</v>
      </c>
      <c r="I44" s="116">
        <v>13.7</v>
      </c>
      <c r="J44" s="121">
        <v>274</v>
      </c>
      <c r="M44" s="62" t="s">
        <v>1855</v>
      </c>
    </row>
    <row r="45" spans="1:14" x14ac:dyDescent="0.2">
      <c r="A45" s="113" t="s">
        <v>650</v>
      </c>
      <c r="B45" s="113" t="s">
        <v>457</v>
      </c>
      <c r="C45" s="113" t="s">
        <v>70</v>
      </c>
      <c r="D45" s="71"/>
      <c r="E45" s="71" t="s">
        <v>38</v>
      </c>
      <c r="F45" s="114"/>
      <c r="G45" s="114">
        <v>1</v>
      </c>
      <c r="H45" s="115">
        <v>12.8</v>
      </c>
      <c r="I45" s="116">
        <v>12.8</v>
      </c>
      <c r="J45" s="120">
        <v>272</v>
      </c>
      <c r="M45" s="62" t="s">
        <v>1855</v>
      </c>
    </row>
    <row r="46" spans="1:14" x14ac:dyDescent="0.2">
      <c r="A46" s="113" t="s">
        <v>724</v>
      </c>
      <c r="B46" s="113" t="s">
        <v>171</v>
      </c>
      <c r="C46" s="113" t="s">
        <v>965</v>
      </c>
      <c r="D46" s="71"/>
      <c r="E46" s="71" t="s">
        <v>38</v>
      </c>
      <c r="F46" s="114">
        <v>2</v>
      </c>
      <c r="G46" s="114"/>
      <c r="H46" s="115">
        <v>2.4</v>
      </c>
      <c r="I46" s="116">
        <v>2.4</v>
      </c>
      <c r="J46" s="120">
        <v>251</v>
      </c>
      <c r="M46" s="62" t="s">
        <v>1855</v>
      </c>
    </row>
    <row r="47" spans="1:14" x14ac:dyDescent="0.2">
      <c r="A47" s="113" t="s">
        <v>1202</v>
      </c>
      <c r="B47" s="113" t="s">
        <v>1212</v>
      </c>
      <c r="C47" s="113" t="s">
        <v>1124</v>
      </c>
      <c r="D47" s="70"/>
      <c r="E47" s="70" t="s">
        <v>49</v>
      </c>
      <c r="F47" s="114"/>
      <c r="G47" s="114">
        <v>2</v>
      </c>
      <c r="H47" s="115">
        <v>10.5</v>
      </c>
      <c r="I47" s="116">
        <v>10.5</v>
      </c>
      <c r="J47" s="120">
        <v>266</v>
      </c>
      <c r="K47" s="64">
        <f>IF(H47&gt;0,H47,0)+IF(H48&gt;0,H48,0)+IF(H49&gt;0,H49,0)+IF(H50&gt;0,H50,0)+IF(H51&gt;0,H51,0)+IF(H52&gt;0,H52,0)</f>
        <v>11</v>
      </c>
      <c r="L47" s="65">
        <f>IF(H47&gt;0,J47,0)+IF(H48&gt;0,J48,0)+IF(H49&gt;0,J49,0)+IF(H50&gt;0,J50,0)+IF(H51&gt;0,J51,0)+IF(H52&gt;0,J52,0)</f>
        <v>487</v>
      </c>
      <c r="M47" s="62" t="s">
        <v>1855</v>
      </c>
      <c r="N47" s="62" t="s">
        <v>1856</v>
      </c>
    </row>
    <row r="48" spans="1:14" x14ac:dyDescent="0.2">
      <c r="A48" s="113" t="s">
        <v>1263</v>
      </c>
      <c r="B48" s="113" t="s">
        <v>1278</v>
      </c>
      <c r="C48" s="113" t="s">
        <v>249</v>
      </c>
      <c r="D48" s="70"/>
      <c r="E48" s="70" t="s">
        <v>49</v>
      </c>
      <c r="F48" s="114">
        <v>1</v>
      </c>
      <c r="G48" s="114"/>
      <c r="H48" s="115">
        <v>0.5</v>
      </c>
      <c r="I48" s="116">
        <v>0.5</v>
      </c>
      <c r="J48" s="120">
        <v>221</v>
      </c>
      <c r="M48" s="62" t="s">
        <v>1855</v>
      </c>
    </row>
    <row r="49" spans="1:14" x14ac:dyDescent="0.2">
      <c r="A49" s="113"/>
      <c r="B49" s="113"/>
      <c r="C49" s="113"/>
      <c r="D49" s="70"/>
      <c r="E49" s="70" t="s">
        <v>49</v>
      </c>
      <c r="F49" s="114"/>
      <c r="G49" s="114"/>
      <c r="H49" s="115"/>
      <c r="I49" s="116"/>
      <c r="J49" s="120"/>
      <c r="M49" s="62" t="s">
        <v>1855</v>
      </c>
    </row>
    <row r="50" spans="1:14" x14ac:dyDescent="0.2">
      <c r="A50" s="113"/>
      <c r="B50" s="113"/>
      <c r="C50" s="113"/>
      <c r="D50" s="70"/>
      <c r="E50" s="70" t="s">
        <v>49</v>
      </c>
      <c r="F50" s="114"/>
      <c r="G50" s="114"/>
      <c r="H50" s="115"/>
      <c r="I50" s="116"/>
      <c r="J50" s="120"/>
      <c r="M50" s="62" t="s">
        <v>1855</v>
      </c>
    </row>
    <row r="51" spans="1:14" x14ac:dyDescent="0.2">
      <c r="A51" s="113"/>
      <c r="B51" s="113"/>
      <c r="C51" s="113"/>
      <c r="D51" s="70"/>
      <c r="E51" s="70" t="s">
        <v>49</v>
      </c>
      <c r="F51" s="114"/>
      <c r="G51" s="114"/>
      <c r="H51" s="115"/>
      <c r="I51" s="116"/>
      <c r="J51" s="120"/>
      <c r="M51" s="62" t="s">
        <v>1855</v>
      </c>
    </row>
    <row r="52" spans="1:14" x14ac:dyDescent="0.2">
      <c r="A52" s="113"/>
      <c r="B52" s="113"/>
      <c r="C52" s="113"/>
      <c r="D52" s="70"/>
      <c r="E52" s="70" t="s">
        <v>49</v>
      </c>
      <c r="F52" s="114"/>
      <c r="G52" s="114"/>
      <c r="H52" s="115"/>
      <c r="I52" s="116"/>
      <c r="J52" s="120"/>
      <c r="M52" s="62" t="s">
        <v>1855</v>
      </c>
    </row>
    <row r="53" spans="1:14" x14ac:dyDescent="0.2">
      <c r="A53" s="113" t="s">
        <v>597</v>
      </c>
      <c r="B53" s="113" t="s">
        <v>246</v>
      </c>
      <c r="C53" s="113" t="s">
        <v>2085</v>
      </c>
      <c r="D53" s="70"/>
      <c r="E53" s="70" t="s">
        <v>37</v>
      </c>
      <c r="F53" s="114"/>
      <c r="G53" s="114">
        <v>3</v>
      </c>
      <c r="H53" s="115">
        <v>41</v>
      </c>
      <c r="I53" s="116">
        <v>41</v>
      </c>
      <c r="J53" s="120">
        <v>298</v>
      </c>
      <c r="K53" s="64">
        <f>IF(H53&gt;0,H53,0)+IF(H54&gt;0,H54,0)+IF(H55&gt;0,H55,0)+IF(H56&gt;0,H56,0)+IF(H57&gt;0,H57,0)+IF(H58&gt;0,H58,0)</f>
        <v>165.5</v>
      </c>
      <c r="L53" s="65">
        <f>IF(H53&gt;0,J53,0)+IF(H54&gt;0,J54,0)+IF(H55&gt;0,J55,0)+IF(H56&gt;0,J56,0)+IF(H57&gt;0,J57,0)+IF(H58&gt;0,J58,0)</f>
        <v>1747</v>
      </c>
      <c r="M53" s="62" t="s">
        <v>1855</v>
      </c>
      <c r="N53" s="62" t="s">
        <v>1856</v>
      </c>
    </row>
    <row r="54" spans="1:14" x14ac:dyDescent="0.2">
      <c r="A54" s="113" t="s">
        <v>889</v>
      </c>
      <c r="B54" s="113" t="s">
        <v>440</v>
      </c>
      <c r="C54" s="113" t="s">
        <v>295</v>
      </c>
      <c r="D54" s="70"/>
      <c r="E54" s="70" t="s">
        <v>37</v>
      </c>
      <c r="F54" s="114"/>
      <c r="G54" s="114">
        <v>2</v>
      </c>
      <c r="H54" s="115">
        <v>31</v>
      </c>
      <c r="I54" s="116">
        <v>31</v>
      </c>
      <c r="J54" s="120">
        <v>296</v>
      </c>
      <c r="M54" s="62" t="s">
        <v>1855</v>
      </c>
    </row>
    <row r="55" spans="1:14" x14ac:dyDescent="0.2">
      <c r="A55" s="113" t="s">
        <v>690</v>
      </c>
      <c r="B55" s="113" t="s">
        <v>305</v>
      </c>
      <c r="C55" s="113" t="s">
        <v>290</v>
      </c>
      <c r="D55" s="70"/>
      <c r="E55" s="70" t="s">
        <v>37</v>
      </c>
      <c r="F55" s="114"/>
      <c r="G55" s="114">
        <v>3</v>
      </c>
      <c r="H55" s="115">
        <v>28.3</v>
      </c>
      <c r="I55" s="116">
        <v>28.3</v>
      </c>
      <c r="J55" s="120">
        <v>293</v>
      </c>
      <c r="M55" s="62" t="s">
        <v>1855</v>
      </c>
    </row>
    <row r="56" spans="1:14" x14ac:dyDescent="0.2">
      <c r="A56" s="113" t="s">
        <v>1508</v>
      </c>
      <c r="B56" s="113" t="s">
        <v>307</v>
      </c>
      <c r="C56" s="113" t="s">
        <v>295</v>
      </c>
      <c r="D56" s="70"/>
      <c r="E56" s="70" t="s">
        <v>37</v>
      </c>
      <c r="F56" s="114"/>
      <c r="G56" s="114">
        <v>1</v>
      </c>
      <c r="H56" s="115">
        <v>25.7</v>
      </c>
      <c r="I56" s="116">
        <v>25.7</v>
      </c>
      <c r="J56" s="120">
        <v>290</v>
      </c>
      <c r="M56" s="62" t="s">
        <v>1855</v>
      </c>
    </row>
    <row r="57" spans="1:14" x14ac:dyDescent="0.2">
      <c r="A57" s="113" t="s">
        <v>509</v>
      </c>
      <c r="B57" s="113" t="s">
        <v>72</v>
      </c>
      <c r="C57" s="113" t="s">
        <v>287</v>
      </c>
      <c r="D57" s="70"/>
      <c r="E57" s="70" t="s">
        <v>37</v>
      </c>
      <c r="F57" s="114"/>
      <c r="G57" s="114">
        <v>1</v>
      </c>
      <c r="H57" s="115">
        <v>20.8</v>
      </c>
      <c r="I57" s="116">
        <v>20.8</v>
      </c>
      <c r="J57" s="120">
        <v>286</v>
      </c>
      <c r="M57" s="62" t="s">
        <v>1855</v>
      </c>
    </row>
    <row r="58" spans="1:14" x14ac:dyDescent="0.2">
      <c r="A58" s="113" t="s">
        <v>1436</v>
      </c>
      <c r="B58" s="113" t="s">
        <v>1437</v>
      </c>
      <c r="C58" s="113" t="s">
        <v>286</v>
      </c>
      <c r="D58" s="70"/>
      <c r="E58" s="70" t="s">
        <v>37</v>
      </c>
      <c r="F58" s="114"/>
      <c r="G58" s="114">
        <v>2</v>
      </c>
      <c r="H58" s="115">
        <v>18.7</v>
      </c>
      <c r="I58" s="116">
        <v>18.7</v>
      </c>
      <c r="J58" s="120">
        <v>284</v>
      </c>
      <c r="M58" s="62" t="s">
        <v>1855</v>
      </c>
    </row>
    <row r="59" spans="1:14" x14ac:dyDescent="0.2">
      <c r="A59" s="113" t="s">
        <v>545</v>
      </c>
      <c r="B59" s="113" t="s">
        <v>353</v>
      </c>
      <c r="C59" s="113" t="s">
        <v>354</v>
      </c>
      <c r="D59" s="70"/>
      <c r="E59" s="340" t="s">
        <v>2087</v>
      </c>
      <c r="F59" s="114"/>
      <c r="G59" s="114">
        <v>3</v>
      </c>
      <c r="H59" s="115">
        <v>25.3</v>
      </c>
      <c r="I59" s="116">
        <v>25.3</v>
      </c>
      <c r="J59" s="120">
        <v>289</v>
      </c>
      <c r="K59" s="64">
        <f>IF(H59&gt;0,H59,0)+IF(H60&gt;0,H60,0)+IF(H61&gt;0,H61,0)+IF(H62&gt;0,H62,0)+IF(H63&gt;0,H63,0)+IF(H64&gt;0,H64,0)</f>
        <v>108.89999999999998</v>
      </c>
      <c r="L59" s="65">
        <f>IF(H59&gt;0,J59,0)+IF(H60&gt;0,J60,0)+IF(H61&gt;0,J61,0)+IF(H62&gt;0,J62,0)+IF(H63&gt;0,J63,0)+IF(H64&gt;0,J64,0)</f>
        <v>1680</v>
      </c>
      <c r="M59" s="62" t="s">
        <v>1855</v>
      </c>
      <c r="N59" s="62" t="s">
        <v>1856</v>
      </c>
    </row>
    <row r="60" spans="1:14" x14ac:dyDescent="0.2">
      <c r="A60" s="113" t="s">
        <v>629</v>
      </c>
      <c r="B60" s="113" t="s">
        <v>92</v>
      </c>
      <c r="C60" s="113" t="s">
        <v>380</v>
      </c>
      <c r="D60" s="70"/>
      <c r="E60" s="340" t="s">
        <v>2087</v>
      </c>
      <c r="F60" s="114"/>
      <c r="G60" s="114">
        <v>2</v>
      </c>
      <c r="H60" s="115">
        <v>25</v>
      </c>
      <c r="I60" s="116">
        <v>25</v>
      </c>
      <c r="J60" s="120">
        <v>288</v>
      </c>
      <c r="M60" s="62" t="s">
        <v>1855</v>
      </c>
    </row>
    <row r="61" spans="1:14" x14ac:dyDescent="0.2">
      <c r="A61" s="113" t="s">
        <v>601</v>
      </c>
      <c r="B61" s="113" t="s">
        <v>355</v>
      </c>
      <c r="C61" s="113" t="s">
        <v>354</v>
      </c>
      <c r="D61" s="70"/>
      <c r="E61" s="340" t="s">
        <v>2087</v>
      </c>
      <c r="F61" s="114"/>
      <c r="G61" s="114">
        <v>1</v>
      </c>
      <c r="H61" s="115">
        <v>17.399999999999999</v>
      </c>
      <c r="I61" s="116">
        <v>17.399999999999999</v>
      </c>
      <c r="J61" s="120">
        <v>282</v>
      </c>
      <c r="M61" s="62" t="s">
        <v>1855</v>
      </c>
    </row>
    <row r="62" spans="1:14" x14ac:dyDescent="0.2">
      <c r="A62" s="113" t="s">
        <v>1704</v>
      </c>
      <c r="B62" s="113" t="s">
        <v>2010</v>
      </c>
      <c r="C62" s="113" t="s">
        <v>129</v>
      </c>
      <c r="D62" s="70"/>
      <c r="E62" s="340" t="s">
        <v>2087</v>
      </c>
      <c r="F62" s="114"/>
      <c r="G62" s="114">
        <v>2</v>
      </c>
      <c r="H62" s="115">
        <v>17.100000000000001</v>
      </c>
      <c r="I62" s="116">
        <v>17.100000000000001</v>
      </c>
      <c r="J62" s="120">
        <v>281</v>
      </c>
      <c r="M62" s="62" t="s">
        <v>1855</v>
      </c>
    </row>
    <row r="63" spans="1:14" x14ac:dyDescent="0.2">
      <c r="A63" s="113" t="s">
        <v>550</v>
      </c>
      <c r="B63" s="113" t="s">
        <v>278</v>
      </c>
      <c r="C63" s="113" t="s">
        <v>1976</v>
      </c>
      <c r="D63" s="70"/>
      <c r="E63" s="340" t="s">
        <v>2087</v>
      </c>
      <c r="F63" s="114"/>
      <c r="G63" s="114">
        <v>2</v>
      </c>
      <c r="H63" s="115">
        <v>12.3</v>
      </c>
      <c r="I63" s="116">
        <v>12.3</v>
      </c>
      <c r="J63" s="120">
        <v>271</v>
      </c>
      <c r="M63" s="62" t="s">
        <v>1855</v>
      </c>
    </row>
    <row r="64" spans="1:14" x14ac:dyDescent="0.2">
      <c r="A64" s="113" t="s">
        <v>756</v>
      </c>
      <c r="B64" s="113" t="s">
        <v>383</v>
      </c>
      <c r="C64" s="113" t="s">
        <v>74</v>
      </c>
      <c r="D64" s="70"/>
      <c r="E64" s="340" t="s">
        <v>2087</v>
      </c>
      <c r="F64" s="114"/>
      <c r="G64" s="114">
        <v>1</v>
      </c>
      <c r="H64" s="115">
        <v>11.8</v>
      </c>
      <c r="I64" s="116">
        <v>11.8</v>
      </c>
      <c r="J64" s="120">
        <v>269</v>
      </c>
      <c r="M64" s="62" t="s">
        <v>1855</v>
      </c>
    </row>
    <row r="65" spans="1:14" x14ac:dyDescent="0.2">
      <c r="A65" s="113" t="s">
        <v>1586</v>
      </c>
      <c r="B65" s="113" t="s">
        <v>970</v>
      </c>
      <c r="C65" s="113" t="s">
        <v>115</v>
      </c>
      <c r="D65" s="70"/>
      <c r="E65" s="70" t="s">
        <v>48</v>
      </c>
      <c r="F65" s="114"/>
      <c r="G65" s="114">
        <v>1</v>
      </c>
      <c r="H65" s="115">
        <v>11.8</v>
      </c>
      <c r="I65" s="116">
        <v>11.8</v>
      </c>
      <c r="J65" s="120">
        <v>269</v>
      </c>
      <c r="K65" s="64">
        <f>IF(H65&gt;0,H65,0)+IF(H66&gt;0,H66,0)+IF(H67&gt;0,H67,0)+IF(H68&gt;0,H68,0)+IF(H69&gt;0,H69,0)+IF(H70&gt;0,H70,0)</f>
        <v>15.8</v>
      </c>
      <c r="L65" s="65">
        <f>IF(H65&gt;0,J65,0)+IF(H66&gt;0,J66,0)+IF(H67&gt;0,J67,0)+IF(H68&gt;0,J68,0)+IF(H69&gt;0,J69,0)+IF(H70&gt;0,J70,0)</f>
        <v>979</v>
      </c>
      <c r="M65" s="62" t="s">
        <v>1855</v>
      </c>
      <c r="N65" s="62" t="s">
        <v>1856</v>
      </c>
    </row>
    <row r="66" spans="1:14" x14ac:dyDescent="0.2">
      <c r="A66" s="113" t="s">
        <v>794</v>
      </c>
      <c r="B66" s="113" t="s">
        <v>120</v>
      </c>
      <c r="C66" s="113" t="s">
        <v>121</v>
      </c>
      <c r="D66" s="70"/>
      <c r="E66" s="70" t="s">
        <v>48</v>
      </c>
      <c r="F66" s="114">
        <v>2</v>
      </c>
      <c r="G66" s="114"/>
      <c r="H66" s="115">
        <v>2.1</v>
      </c>
      <c r="I66" s="116">
        <v>2.1</v>
      </c>
      <c r="J66" s="120">
        <v>249</v>
      </c>
      <c r="M66" s="62" t="s">
        <v>1855</v>
      </c>
    </row>
    <row r="67" spans="1:14" x14ac:dyDescent="0.2">
      <c r="A67" s="113" t="s">
        <v>593</v>
      </c>
      <c r="B67" s="113" t="s">
        <v>180</v>
      </c>
      <c r="C67" s="113" t="s">
        <v>1929</v>
      </c>
      <c r="D67" s="70"/>
      <c r="E67" s="70" t="s">
        <v>48</v>
      </c>
      <c r="F67" s="114">
        <v>1</v>
      </c>
      <c r="G67" s="114"/>
      <c r="H67" s="115">
        <v>1.4</v>
      </c>
      <c r="I67" s="116">
        <v>1.4</v>
      </c>
      <c r="J67" s="120">
        <v>240</v>
      </c>
      <c r="M67" s="62" t="s">
        <v>1855</v>
      </c>
    </row>
    <row r="68" spans="1:14" x14ac:dyDescent="0.2">
      <c r="A68" s="113" t="s">
        <v>1660</v>
      </c>
      <c r="B68" s="113" t="s">
        <v>424</v>
      </c>
      <c r="C68" s="113" t="s">
        <v>1693</v>
      </c>
      <c r="D68" s="70"/>
      <c r="E68" s="70" t="s">
        <v>48</v>
      </c>
      <c r="F68" s="114">
        <v>1</v>
      </c>
      <c r="G68" s="114"/>
      <c r="H68" s="115">
        <v>0.5</v>
      </c>
      <c r="I68" s="116">
        <v>0.5</v>
      </c>
      <c r="J68" s="120">
        <v>221</v>
      </c>
      <c r="M68" s="62" t="s">
        <v>1855</v>
      </c>
    </row>
    <row r="69" spans="1:14" x14ac:dyDescent="0.2">
      <c r="A69" s="113"/>
      <c r="B69" s="113"/>
      <c r="C69" s="113"/>
      <c r="D69" s="70"/>
      <c r="E69" s="70" t="s">
        <v>48</v>
      </c>
      <c r="F69" s="114"/>
      <c r="G69" s="114"/>
      <c r="H69" s="115"/>
      <c r="I69" s="116"/>
      <c r="J69" s="120"/>
      <c r="M69" s="62" t="s">
        <v>1855</v>
      </c>
    </row>
    <row r="70" spans="1:14" x14ac:dyDescent="0.2">
      <c r="A70" s="113"/>
      <c r="B70" s="113"/>
      <c r="C70" s="113"/>
      <c r="D70" s="70"/>
      <c r="E70" s="70" t="s">
        <v>48</v>
      </c>
      <c r="F70" s="114"/>
      <c r="G70" s="114"/>
      <c r="H70" s="115"/>
      <c r="I70" s="116"/>
      <c r="J70" s="120"/>
      <c r="M70" s="62" t="s">
        <v>1855</v>
      </c>
    </row>
    <row r="71" spans="1:14" x14ac:dyDescent="0.2">
      <c r="A71" s="113" t="s">
        <v>1215</v>
      </c>
      <c r="B71" s="113" t="s">
        <v>362</v>
      </c>
      <c r="C71" s="113" t="s">
        <v>1232</v>
      </c>
      <c r="D71" s="70"/>
      <c r="E71" s="70" t="s">
        <v>43</v>
      </c>
      <c r="F71" s="114"/>
      <c r="G71" s="114">
        <v>2</v>
      </c>
      <c r="H71" s="115">
        <v>21.9</v>
      </c>
      <c r="I71" s="116">
        <v>21.9</v>
      </c>
      <c r="J71" s="120">
        <v>287</v>
      </c>
      <c r="K71" s="64">
        <f>IF(H71&gt;0,H71,0)+IF(H72&gt;0,H72,0)+IF(H73&gt;0,H73,0)+IF(H74&gt;0,H74,0)+IF(H75&gt;0,H75,0)+IF(H76&gt;0,H76,0)</f>
        <v>95.1</v>
      </c>
      <c r="L71" s="65">
        <f>IF(H71&gt;0,J71,0)+IF(H72&gt;0,J72,0)+IF(H73&gt;0,J73,0)+IF(H74&gt;0,J74,0)+IF(H75&gt;0,J75,0)+IF(H76&gt;0,J76,0)</f>
        <v>1667</v>
      </c>
      <c r="M71" s="62" t="s">
        <v>1855</v>
      </c>
      <c r="N71" s="62" t="s">
        <v>1856</v>
      </c>
    </row>
    <row r="72" spans="1:14" x14ac:dyDescent="0.2">
      <c r="A72" s="113" t="s">
        <v>1276</v>
      </c>
      <c r="B72" s="113" t="s">
        <v>1085</v>
      </c>
      <c r="C72" s="113" t="s">
        <v>198</v>
      </c>
      <c r="D72" s="70"/>
      <c r="E72" s="70" t="s">
        <v>43</v>
      </c>
      <c r="F72" s="114">
        <v>1</v>
      </c>
      <c r="G72" s="114">
        <v>1</v>
      </c>
      <c r="H72" s="115">
        <v>17.7</v>
      </c>
      <c r="I72" s="116">
        <v>17.7</v>
      </c>
      <c r="J72" s="120">
        <v>283</v>
      </c>
      <c r="M72" s="62" t="s">
        <v>1855</v>
      </c>
    </row>
    <row r="73" spans="1:14" x14ac:dyDescent="0.2">
      <c r="A73" s="113" t="s">
        <v>600</v>
      </c>
      <c r="B73" s="113" t="s">
        <v>251</v>
      </c>
      <c r="C73" s="113" t="s">
        <v>335</v>
      </c>
      <c r="D73" s="70"/>
      <c r="E73" s="70" t="s">
        <v>43</v>
      </c>
      <c r="F73" s="114"/>
      <c r="G73" s="114">
        <v>1</v>
      </c>
      <c r="H73" s="115">
        <v>16.600000000000001</v>
      </c>
      <c r="I73" s="116">
        <v>16.600000000000001</v>
      </c>
      <c r="J73" s="120">
        <v>280</v>
      </c>
      <c r="M73" s="62" t="s">
        <v>1855</v>
      </c>
    </row>
    <row r="74" spans="1:14" x14ac:dyDescent="0.2">
      <c r="A74" s="113" t="s">
        <v>885</v>
      </c>
      <c r="B74" s="113" t="s">
        <v>73</v>
      </c>
      <c r="C74" s="113" t="s">
        <v>74</v>
      </c>
      <c r="D74" s="70"/>
      <c r="E74" s="70" t="s">
        <v>43</v>
      </c>
      <c r="F74" s="114"/>
      <c r="G74" s="114">
        <v>1</v>
      </c>
      <c r="H74" s="115">
        <v>16.2</v>
      </c>
      <c r="I74" s="116">
        <v>16.2</v>
      </c>
      <c r="J74" s="120">
        <v>278</v>
      </c>
      <c r="M74" s="62" t="s">
        <v>1855</v>
      </c>
    </row>
    <row r="75" spans="1:14" x14ac:dyDescent="0.2">
      <c r="A75" s="113" t="s">
        <v>1824</v>
      </c>
      <c r="B75" s="113" t="s">
        <v>188</v>
      </c>
      <c r="C75" s="113" t="s">
        <v>1435</v>
      </c>
      <c r="D75" s="70"/>
      <c r="E75" s="70" t="s">
        <v>43</v>
      </c>
      <c r="F75" s="114">
        <v>1</v>
      </c>
      <c r="G75" s="114">
        <v>1</v>
      </c>
      <c r="H75" s="115">
        <v>15.299999999999999</v>
      </c>
      <c r="I75" s="116">
        <v>15.299999999999999</v>
      </c>
      <c r="J75" s="120">
        <v>277</v>
      </c>
      <c r="M75" s="62" t="s">
        <v>1855</v>
      </c>
    </row>
    <row r="76" spans="1:14" x14ac:dyDescent="0.2">
      <c r="A76" s="113" t="s">
        <v>1433</v>
      </c>
      <c r="B76" s="113" t="s">
        <v>1434</v>
      </c>
      <c r="C76" s="113" t="s">
        <v>1435</v>
      </c>
      <c r="D76" s="70"/>
      <c r="E76" s="70" t="s">
        <v>43</v>
      </c>
      <c r="F76" s="114"/>
      <c r="G76" s="114">
        <v>1</v>
      </c>
      <c r="H76" s="115">
        <v>7.4</v>
      </c>
      <c r="I76" s="116">
        <v>7.4</v>
      </c>
      <c r="J76" s="120">
        <v>262</v>
      </c>
      <c r="M76" s="62" t="s">
        <v>1855</v>
      </c>
    </row>
    <row r="77" spans="1:14" s="4" customFormat="1" hidden="1" x14ac:dyDescent="0.25">
      <c r="A77" s="4" t="s">
        <v>648</v>
      </c>
      <c r="B77" s="4" t="s">
        <v>374</v>
      </c>
      <c r="C77" s="4" t="s">
        <v>408</v>
      </c>
      <c r="D77" s="4" t="s">
        <v>1329</v>
      </c>
      <c r="E77" s="4" t="s">
        <v>43</v>
      </c>
      <c r="H77" s="10">
        <v>0</v>
      </c>
      <c r="I77" s="10">
        <v>0</v>
      </c>
      <c r="J77" s="4">
        <v>48</v>
      </c>
      <c r="K77" s="30"/>
      <c r="L77" s="11"/>
    </row>
    <row r="78" spans="1:14" s="4" customFormat="1" hidden="1" x14ac:dyDescent="0.25">
      <c r="A78" s="4" t="s">
        <v>1301</v>
      </c>
      <c r="B78" s="4" t="s">
        <v>454</v>
      </c>
      <c r="C78" s="4" t="s">
        <v>121</v>
      </c>
      <c r="D78" s="4" t="s">
        <v>1327</v>
      </c>
      <c r="E78" s="4" t="s">
        <v>43</v>
      </c>
      <c r="H78" s="10">
        <v>0</v>
      </c>
      <c r="I78" s="10">
        <v>0</v>
      </c>
      <c r="J78" s="4">
        <v>48</v>
      </c>
      <c r="K78" s="30"/>
      <c r="L78" s="11"/>
    </row>
    <row r="79" spans="1:14" x14ac:dyDescent="0.2">
      <c r="A79" s="113" t="s">
        <v>1812</v>
      </c>
      <c r="B79" s="113" t="s">
        <v>1849</v>
      </c>
      <c r="C79" s="113" t="s">
        <v>1850</v>
      </c>
      <c r="D79" s="70"/>
      <c r="E79" s="70" t="s">
        <v>41</v>
      </c>
      <c r="F79" s="114">
        <v>1</v>
      </c>
      <c r="G79" s="114">
        <v>1</v>
      </c>
      <c r="H79" s="115">
        <v>13</v>
      </c>
      <c r="I79" s="116">
        <v>13</v>
      </c>
      <c r="J79" s="120">
        <v>273</v>
      </c>
      <c r="K79" s="64">
        <f>IF(H79&gt;0,H79,0)+IF(H80&gt;0,H80,0)+IF(H81&gt;0,H81,0)+IF(H82&gt;0,H82,0)+IF(H83&gt;0,H83,0)+IF(H84&gt;0,H84,0)</f>
        <v>21.6</v>
      </c>
      <c r="L79" s="65">
        <f>IF(H79&gt;0,J79,0)+IF(H80&gt;0,J80,0)+IF(H81&gt;0,J81,0)+IF(H82&gt;0,J82,0)+IF(H83&gt;0,J83,0)+IF(H84&gt;0,J84,0)</f>
        <v>758</v>
      </c>
      <c r="M79" s="62" t="s">
        <v>1855</v>
      </c>
      <c r="N79" s="62" t="s">
        <v>1856</v>
      </c>
    </row>
    <row r="80" spans="1:14" x14ac:dyDescent="0.2">
      <c r="A80" s="113" t="s">
        <v>520</v>
      </c>
      <c r="B80" s="113" t="s">
        <v>171</v>
      </c>
      <c r="C80" s="113" t="s">
        <v>91</v>
      </c>
      <c r="D80" s="70"/>
      <c r="E80" s="70" t="s">
        <v>41</v>
      </c>
      <c r="F80" s="114"/>
      <c r="G80" s="114">
        <v>1</v>
      </c>
      <c r="H80" s="115">
        <v>8.1</v>
      </c>
      <c r="I80" s="116">
        <v>8.1</v>
      </c>
      <c r="J80" s="120">
        <v>264</v>
      </c>
      <c r="M80" s="62" t="s">
        <v>1855</v>
      </c>
    </row>
    <row r="81" spans="1:13" x14ac:dyDescent="0.2">
      <c r="A81" s="113" t="s">
        <v>792</v>
      </c>
      <c r="B81" s="113" t="s">
        <v>2075</v>
      </c>
      <c r="C81" s="113" t="s">
        <v>2076</v>
      </c>
      <c r="D81" s="70"/>
      <c r="E81" s="70" t="s">
        <v>41</v>
      </c>
      <c r="F81" s="114">
        <v>1</v>
      </c>
      <c r="G81" s="114"/>
      <c r="H81" s="115">
        <v>0.5</v>
      </c>
      <c r="I81" s="116">
        <v>0.5</v>
      </c>
      <c r="J81" s="120">
        <v>221</v>
      </c>
      <c r="M81" s="62" t="s">
        <v>1855</v>
      </c>
    </row>
    <row r="82" spans="1:13" x14ac:dyDescent="0.2">
      <c r="A82" s="113"/>
      <c r="B82" s="113"/>
      <c r="C82" s="113"/>
      <c r="D82" s="70"/>
      <c r="E82" s="70" t="s">
        <v>41</v>
      </c>
      <c r="F82" s="114"/>
      <c r="G82" s="114"/>
      <c r="H82" s="115"/>
      <c r="I82" s="116"/>
      <c r="J82" s="120"/>
      <c r="M82" s="62" t="s">
        <v>1855</v>
      </c>
    </row>
    <row r="83" spans="1:13" x14ac:dyDescent="0.2">
      <c r="A83" s="113"/>
      <c r="B83" s="113"/>
      <c r="C83" s="113"/>
      <c r="D83" s="70"/>
      <c r="E83" s="70" t="s">
        <v>41</v>
      </c>
      <c r="F83" s="114"/>
      <c r="G83" s="114"/>
      <c r="H83" s="115"/>
      <c r="I83" s="116"/>
      <c r="J83" s="120"/>
      <c r="M83" s="62" t="s">
        <v>1855</v>
      </c>
    </row>
    <row r="84" spans="1:13" ht="14.25" customHeight="1" x14ac:dyDescent="0.2">
      <c r="A84" s="113"/>
      <c r="B84" s="113"/>
      <c r="C84" s="113"/>
      <c r="D84" s="70"/>
      <c r="E84" s="70" t="s">
        <v>41</v>
      </c>
      <c r="F84" s="114"/>
      <c r="G84" s="114"/>
      <c r="H84" s="115"/>
      <c r="I84" s="116"/>
      <c r="J84" s="120"/>
      <c r="M84" s="62" t="s">
        <v>1855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6"/>
  <sheetViews>
    <sheetView showGridLines="0" topLeftCell="A20" zoomScale="82" zoomScaleNormal="82" workbookViewId="0">
      <selection activeCell="A37" sqref="A37"/>
    </sheetView>
  </sheetViews>
  <sheetFormatPr defaultColWidth="9.140625" defaultRowHeight="13.5" x14ac:dyDescent="0.25"/>
  <cols>
    <col min="1" max="1" width="9.140625" style="4"/>
    <col min="2" max="2" width="26.2851562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.7109375" style="4" customWidth="1"/>
    <col min="8" max="8" width="10.28515625" style="4" customWidth="1"/>
    <col min="9" max="9" width="8.28515625" style="4" customWidth="1"/>
    <col min="10" max="10" width="7" style="4" customWidth="1"/>
    <col min="11" max="11" width="8.28515625" style="4" customWidth="1"/>
    <col min="12" max="12" width="10.7109375" style="4" customWidth="1"/>
    <col min="13" max="13" width="9.140625" style="4" customWidth="1"/>
    <col min="14" max="14" width="8.710937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41" customFormat="1" ht="15.75" x14ac:dyDescent="0.25">
      <c r="A2" s="42" t="s">
        <v>1861</v>
      </c>
      <c r="C2" s="43" t="str">
        <f>Individuals!G2</f>
        <v>Inter Club 2nd Leg 2022</v>
      </c>
      <c r="D2" s="42"/>
      <c r="F2" s="47"/>
      <c r="G2" s="47"/>
      <c r="H2" s="47"/>
      <c r="I2" s="47"/>
      <c r="J2" s="47"/>
      <c r="K2" s="47"/>
    </row>
    <row r="3" spans="1:20" s="41" customFormat="1" ht="16.5" thickBot="1" x14ac:dyDescent="0.3">
      <c r="A3" s="42"/>
      <c r="C3" s="42"/>
      <c r="D3" s="42"/>
      <c r="F3" s="47"/>
      <c r="G3" s="47"/>
      <c r="H3" s="47"/>
      <c r="I3" s="47"/>
      <c r="J3" s="47"/>
      <c r="K3" s="47"/>
    </row>
    <row r="4" spans="1:20" s="41" customFormat="1" ht="16.5" thickBot="1" x14ac:dyDescent="0.3">
      <c r="C4" s="373" t="str">
        <f>C2</f>
        <v>Inter Club 2nd Leg 2022</v>
      </c>
      <c r="D4" s="374"/>
      <c r="E4" s="375"/>
      <c r="F4" s="369"/>
      <c r="G4" s="383"/>
      <c r="H4" s="383"/>
      <c r="I4" s="369"/>
      <c r="J4" s="369"/>
      <c r="K4" s="369"/>
    </row>
    <row r="5" spans="1:20" s="86" customFormat="1" ht="32.25" thickBot="1" x14ac:dyDescent="0.3">
      <c r="A5" s="225"/>
      <c r="B5" s="226" t="s">
        <v>489</v>
      </c>
      <c r="C5" s="188" t="s">
        <v>1860</v>
      </c>
      <c r="D5" s="189" t="s">
        <v>1854</v>
      </c>
      <c r="E5" s="190" t="s">
        <v>1859</v>
      </c>
      <c r="F5" s="48"/>
      <c r="G5" s="48"/>
      <c r="H5" s="48"/>
      <c r="I5" s="48"/>
      <c r="J5" s="48"/>
      <c r="K5" s="48"/>
      <c r="R5" s="9"/>
      <c r="S5" s="87"/>
      <c r="T5" s="88"/>
    </row>
    <row r="6" spans="1:20" s="41" customFormat="1" ht="15.75" x14ac:dyDescent="0.25">
      <c r="A6" s="227">
        <v>1</v>
      </c>
      <c r="B6" s="228" t="str">
        <f>'TOP6'!E53</f>
        <v>Penguin</v>
      </c>
      <c r="C6" s="40">
        <f>'TOP6'!K53</f>
        <v>165.5</v>
      </c>
      <c r="D6" s="39">
        <f>'TOP6'!L53</f>
        <v>1747</v>
      </c>
      <c r="E6" s="38">
        <v>50</v>
      </c>
      <c r="F6" s="50"/>
      <c r="G6" s="47"/>
      <c r="H6" s="49"/>
      <c r="I6" s="50"/>
      <c r="J6" s="47"/>
      <c r="K6" s="49"/>
      <c r="R6" s="4"/>
      <c r="S6" s="30"/>
      <c r="T6" s="11"/>
    </row>
    <row r="7" spans="1:20" s="41" customFormat="1" ht="15.75" x14ac:dyDescent="0.25">
      <c r="A7" s="134">
        <v>2</v>
      </c>
      <c r="B7" s="34" t="str">
        <f>'TOP6'!E17</f>
        <v>Henties Bay</v>
      </c>
      <c r="C7" s="37">
        <f>'TOP6'!K17</f>
        <v>159</v>
      </c>
      <c r="D7" s="36">
        <f>'TOP6'!L17</f>
        <v>1725</v>
      </c>
      <c r="E7" s="35">
        <v>49</v>
      </c>
      <c r="F7" s="50"/>
      <c r="G7" s="47"/>
      <c r="H7" s="49"/>
      <c r="I7" s="50"/>
      <c r="J7" s="47"/>
      <c r="K7" s="49"/>
    </row>
    <row r="8" spans="1:20" s="41" customFormat="1" ht="15.75" x14ac:dyDescent="0.25">
      <c r="A8" s="134">
        <v>3</v>
      </c>
      <c r="B8" s="34" t="str">
        <f>'TOP6'!E41</f>
        <v>Orca Angling Club</v>
      </c>
      <c r="C8" s="37">
        <f>'TOP6'!K41</f>
        <v>130.4</v>
      </c>
      <c r="D8" s="36">
        <f>'TOP6'!L41</f>
        <v>1683</v>
      </c>
      <c r="E8" s="35">
        <v>48</v>
      </c>
      <c r="F8" s="50"/>
      <c r="G8" s="47"/>
      <c r="H8" s="49"/>
      <c r="I8" s="50"/>
      <c r="J8" s="47"/>
      <c r="K8" s="49"/>
      <c r="R8" s="4"/>
      <c r="S8" s="30"/>
      <c r="T8" s="11"/>
    </row>
    <row r="9" spans="1:20" s="41" customFormat="1" ht="15.75" x14ac:dyDescent="0.25">
      <c r="A9" s="134">
        <v>4</v>
      </c>
      <c r="B9" s="34" t="str">
        <f>'TOP6'!E59</f>
        <v>Seagull Angling Club</v>
      </c>
      <c r="C9" s="37">
        <f>'TOP6'!K59</f>
        <v>108.89999999999998</v>
      </c>
      <c r="D9" s="36">
        <f>'TOP6'!L59</f>
        <v>1680</v>
      </c>
      <c r="E9" s="35">
        <v>47</v>
      </c>
      <c r="F9" s="50"/>
      <c r="G9" s="47"/>
      <c r="H9" s="49"/>
      <c r="I9" s="50"/>
      <c r="J9" s="47"/>
      <c r="K9" s="49"/>
      <c r="R9" s="4"/>
      <c r="S9" s="30"/>
      <c r="T9" s="11"/>
    </row>
    <row r="10" spans="1:20" s="41" customFormat="1" ht="15.75" x14ac:dyDescent="0.25">
      <c r="A10" s="134">
        <v>5</v>
      </c>
      <c r="B10" s="34" t="str">
        <f>'TOP6'!E71</f>
        <v>Walvis Bay</v>
      </c>
      <c r="C10" s="37">
        <f>'TOP6'!K71</f>
        <v>95.1</v>
      </c>
      <c r="D10" s="36">
        <f>'TOP6'!L71</f>
        <v>1667</v>
      </c>
      <c r="E10" s="35">
        <v>46</v>
      </c>
      <c r="F10" s="50"/>
      <c r="G10" s="47"/>
      <c r="H10" s="49"/>
      <c r="I10" s="50"/>
      <c r="J10" s="47"/>
      <c r="K10" s="49"/>
      <c r="R10" s="4"/>
      <c r="S10" s="30"/>
      <c r="T10" s="11"/>
    </row>
    <row r="11" spans="1:20" s="41" customFormat="1" ht="15.75" x14ac:dyDescent="0.25">
      <c r="A11" s="134">
        <v>6</v>
      </c>
      <c r="B11" s="34" t="str">
        <f>'TOP6'!E23</f>
        <v>Mako</v>
      </c>
      <c r="C11" s="37">
        <f>'TOP6'!K23</f>
        <v>58.300000000000004</v>
      </c>
      <c r="D11" s="36">
        <f>'TOP6'!L23</f>
        <v>1598</v>
      </c>
      <c r="E11" s="35">
        <v>45</v>
      </c>
      <c r="F11" s="50"/>
      <c r="G11" s="47"/>
      <c r="H11" s="49"/>
      <c r="I11" s="50"/>
      <c r="J11" s="47"/>
      <c r="K11" s="49"/>
      <c r="R11" s="4"/>
      <c r="S11" s="30"/>
      <c r="T11" s="11"/>
    </row>
    <row r="12" spans="1:20" s="41" customFormat="1" ht="15.75" x14ac:dyDescent="0.25">
      <c r="A12" s="134">
        <v>7</v>
      </c>
      <c r="B12" s="34" t="str">
        <f>'TOP6'!E29</f>
        <v>Namib Park</v>
      </c>
      <c r="C12" s="37">
        <f>'TOP6'!K29</f>
        <v>12.8</v>
      </c>
      <c r="D12" s="36">
        <f>'TOP6'!L29</f>
        <v>1239</v>
      </c>
      <c r="E12" s="35">
        <v>44</v>
      </c>
      <c r="F12" s="50"/>
      <c r="G12" s="47"/>
      <c r="H12" s="49"/>
      <c r="I12" s="50"/>
      <c r="J12" s="47"/>
      <c r="K12" s="49"/>
      <c r="R12" s="4"/>
      <c r="S12" s="30"/>
      <c r="T12" s="11"/>
    </row>
    <row r="13" spans="1:20" s="41" customFormat="1" ht="15.75" x14ac:dyDescent="0.25">
      <c r="A13" s="134">
        <v>8</v>
      </c>
      <c r="B13" s="34" t="str">
        <f>'TOP6'!E5</f>
        <v>Atlantic Angling Club</v>
      </c>
      <c r="C13" s="37">
        <f>'TOP6'!K5</f>
        <v>4.9999999999999991</v>
      </c>
      <c r="D13" s="36">
        <f>'TOP6'!L5</f>
        <v>1160</v>
      </c>
      <c r="E13" s="35">
        <v>43</v>
      </c>
      <c r="F13" s="50"/>
      <c r="G13" s="47"/>
      <c r="H13" s="49"/>
      <c r="I13" s="50"/>
      <c r="J13" s="47"/>
      <c r="K13" s="49"/>
      <c r="R13" s="4"/>
      <c r="S13" s="30"/>
      <c r="T13" s="11"/>
    </row>
    <row r="14" spans="1:20" s="41" customFormat="1" ht="15" customHeight="1" x14ac:dyDescent="0.25">
      <c r="A14" s="134">
        <v>9</v>
      </c>
      <c r="B14" s="34" t="str">
        <f>'TOP6'!E11</f>
        <v>Benguella</v>
      </c>
      <c r="C14" s="37">
        <f>'TOP6'!K11</f>
        <v>27.9</v>
      </c>
      <c r="D14" s="36">
        <f>'TOP6'!L11</f>
        <v>1024</v>
      </c>
      <c r="E14" s="35">
        <v>42</v>
      </c>
      <c r="F14" s="50"/>
      <c r="G14" s="47"/>
      <c r="H14" s="49"/>
      <c r="I14" s="50"/>
      <c r="J14" s="47"/>
      <c r="K14" s="49"/>
      <c r="R14" s="4"/>
      <c r="S14" s="30"/>
      <c r="T14" s="11"/>
    </row>
    <row r="15" spans="1:20" s="41" customFormat="1" ht="15.75" x14ac:dyDescent="0.25">
      <c r="A15" s="134">
        <v>10</v>
      </c>
      <c r="B15" s="34" t="str">
        <f>'TOP6'!E65</f>
        <v>Steenbras</v>
      </c>
      <c r="C15" s="37">
        <f>'TOP6'!K65</f>
        <v>15.8</v>
      </c>
      <c r="D15" s="36">
        <f>'TOP6'!L65</f>
        <v>979</v>
      </c>
      <c r="E15" s="35">
        <v>41</v>
      </c>
      <c r="F15" s="50"/>
      <c r="G15" s="47"/>
      <c r="H15" s="49"/>
      <c r="I15" s="50"/>
      <c r="J15" s="47"/>
      <c r="K15" s="49"/>
      <c r="R15" s="4"/>
      <c r="S15" s="30"/>
      <c r="T15" s="11"/>
    </row>
    <row r="16" spans="1:20" s="41" customFormat="1" ht="15.75" x14ac:dyDescent="0.25">
      <c r="A16" s="134">
        <v>11</v>
      </c>
      <c r="B16" s="34" t="str">
        <f>'TOP6'!E79</f>
        <v>Welwitschia</v>
      </c>
      <c r="C16" s="37">
        <f>'TOP6'!K79</f>
        <v>21.6</v>
      </c>
      <c r="D16" s="36">
        <f>'TOP6'!L79</f>
        <v>758</v>
      </c>
      <c r="E16" s="35">
        <v>40</v>
      </c>
      <c r="F16" s="50"/>
      <c r="G16" s="47"/>
      <c r="H16" s="49"/>
      <c r="I16" s="50"/>
      <c r="J16" s="47"/>
      <c r="K16" s="49"/>
      <c r="R16" s="4"/>
      <c r="S16" s="30"/>
      <c r="T16" s="11"/>
    </row>
    <row r="17" spans="1:20" s="41" customFormat="1" ht="15.75" x14ac:dyDescent="0.25">
      <c r="A17" s="134">
        <v>12</v>
      </c>
      <c r="B17" s="34" t="str">
        <f>'TOP6'!E47</f>
        <v>Otjiwarongo</v>
      </c>
      <c r="C17" s="37">
        <f>'TOP6'!K47</f>
        <v>11</v>
      </c>
      <c r="D17" s="36">
        <f>'TOP6'!L47</f>
        <v>487</v>
      </c>
      <c r="E17" s="35">
        <v>39</v>
      </c>
      <c r="F17" s="50"/>
      <c r="G17" s="47"/>
      <c r="H17" s="49"/>
      <c r="I17" s="50"/>
      <c r="J17" s="47"/>
      <c r="K17" s="49"/>
      <c r="R17" s="4"/>
      <c r="S17" s="30"/>
      <c r="T17" s="11"/>
    </row>
    <row r="18" spans="1:20" s="41" customFormat="1" ht="16.5" thickBot="1" x14ac:dyDescent="0.3">
      <c r="A18" s="341">
        <v>13</v>
      </c>
      <c r="B18" s="342" t="str">
        <f>'TOP6'!E35</f>
        <v>Okahandja</v>
      </c>
      <c r="C18" s="33">
        <f>'TOP6'!K35</f>
        <v>3.6</v>
      </c>
      <c r="D18" s="32">
        <f>'TOP6'!L35</f>
        <v>255</v>
      </c>
      <c r="E18" s="31">
        <v>38</v>
      </c>
      <c r="F18" s="50"/>
      <c r="G18" s="47"/>
      <c r="H18" s="49"/>
      <c r="I18" s="50"/>
      <c r="J18" s="47"/>
      <c r="K18" s="49"/>
      <c r="R18" s="4"/>
      <c r="S18" s="30"/>
      <c r="T18" s="11"/>
    </row>
    <row r="19" spans="1:20" s="41" customFormat="1" ht="16.5" hidden="1" thickBot="1" x14ac:dyDescent="0.3">
      <c r="A19" s="123">
        <v>15</v>
      </c>
      <c r="B19" s="124"/>
      <c r="C19" s="131"/>
      <c r="D19" s="132"/>
      <c r="E19" s="133"/>
      <c r="F19" s="47"/>
      <c r="G19" s="46"/>
      <c r="H19" s="45"/>
      <c r="I19" s="50"/>
      <c r="J19" s="47"/>
      <c r="K19" s="49"/>
      <c r="R19" s="4"/>
      <c r="S19" s="30"/>
      <c r="T19" s="11"/>
    </row>
    <row r="20" spans="1:20" s="41" customFormat="1" ht="16.5" thickBot="1" x14ac:dyDescent="0.3"/>
    <row r="21" spans="1:20" s="41" customFormat="1" ht="16.5" thickBot="1" x14ac:dyDescent="0.3">
      <c r="C21" s="376" t="s">
        <v>2113</v>
      </c>
      <c r="D21" s="377"/>
      <c r="E21" s="378"/>
      <c r="F21" s="379" t="s">
        <v>1868</v>
      </c>
      <c r="G21" s="379"/>
      <c r="H21" s="380"/>
      <c r="I21" s="376" t="s">
        <v>1869</v>
      </c>
      <c r="J21" s="379"/>
      <c r="K21" s="380"/>
      <c r="L21" s="370" t="s">
        <v>1873</v>
      </c>
      <c r="M21" s="381"/>
      <c r="N21" s="382"/>
      <c r="O21" s="370" t="s">
        <v>1890</v>
      </c>
      <c r="P21" s="371"/>
      <c r="Q21" s="372"/>
      <c r="R21" s="370" t="s">
        <v>1894</v>
      </c>
      <c r="S21" s="371"/>
      <c r="T21" s="372"/>
    </row>
    <row r="22" spans="1:20" ht="32.25" thickBot="1" x14ac:dyDescent="0.3">
      <c r="A22" s="212"/>
      <c r="B22" s="213" t="s">
        <v>489</v>
      </c>
      <c r="C22" s="214" t="s">
        <v>1860</v>
      </c>
      <c r="D22" s="215" t="s">
        <v>1854</v>
      </c>
      <c r="E22" s="216" t="s">
        <v>1859</v>
      </c>
      <c r="F22" s="125" t="s">
        <v>1860</v>
      </c>
      <c r="G22" s="126" t="s">
        <v>1854</v>
      </c>
      <c r="H22" s="127" t="s">
        <v>1859</v>
      </c>
      <c r="I22" s="199" t="s">
        <v>1860</v>
      </c>
      <c r="J22" s="200" t="s">
        <v>1854</v>
      </c>
      <c r="K22" s="201" t="s">
        <v>1859</v>
      </c>
      <c r="L22" s="125" t="s">
        <v>1860</v>
      </c>
      <c r="M22" s="126" t="s">
        <v>1854</v>
      </c>
      <c r="N22" s="127" t="s">
        <v>1859</v>
      </c>
      <c r="O22" s="125" t="s">
        <v>1860</v>
      </c>
      <c r="P22" s="126" t="s">
        <v>1854</v>
      </c>
      <c r="Q22" s="127" t="s">
        <v>1859</v>
      </c>
      <c r="R22" s="125" t="s">
        <v>1860</v>
      </c>
      <c r="S22" s="126" t="s">
        <v>1854</v>
      </c>
      <c r="T22" s="127" t="s">
        <v>1859</v>
      </c>
    </row>
    <row r="23" spans="1:20" ht="15.75" x14ac:dyDescent="0.25">
      <c r="A23" s="191">
        <v>1</v>
      </c>
      <c r="B23" s="220" t="s">
        <v>37</v>
      </c>
      <c r="C23" s="217">
        <f t="shared" ref="C23:C35" si="0">SUM(F23,I23,L23,O23,R23)</f>
        <v>382.29999999999995</v>
      </c>
      <c r="D23" s="193">
        <f t="shared" ref="D23:D35" si="1">SUM(G23,J23,M23,P23,S23)</f>
        <v>3417</v>
      </c>
      <c r="E23" s="194">
        <f t="shared" ref="E23:E35" si="2">SUM(H23,K23,N23,Q23,T23)</f>
        <v>99</v>
      </c>
      <c r="F23" s="209">
        <v>216.79999999999998</v>
      </c>
      <c r="G23" s="39">
        <v>1670</v>
      </c>
      <c r="H23" s="38">
        <v>49</v>
      </c>
      <c r="I23" s="202">
        <v>165.5</v>
      </c>
      <c r="J23" s="202">
        <v>1747</v>
      </c>
      <c r="K23" s="202">
        <v>50</v>
      </c>
      <c r="L23" s="40"/>
      <c r="M23" s="39"/>
      <c r="N23" s="38"/>
      <c r="O23" s="40"/>
      <c r="P23" s="39"/>
      <c r="Q23" s="38"/>
      <c r="R23" s="40"/>
      <c r="S23" s="39"/>
      <c r="T23" s="38"/>
    </row>
    <row r="24" spans="1:20" ht="15.75" x14ac:dyDescent="0.25">
      <c r="A24" s="192">
        <v>2</v>
      </c>
      <c r="B24" s="221" t="s">
        <v>43</v>
      </c>
      <c r="C24" s="218">
        <f t="shared" si="0"/>
        <v>368.5</v>
      </c>
      <c r="D24" s="195">
        <f t="shared" si="1"/>
        <v>3374</v>
      </c>
      <c r="E24" s="196">
        <f t="shared" si="2"/>
        <v>96</v>
      </c>
      <c r="F24" s="210">
        <v>273.39999999999998</v>
      </c>
      <c r="G24" s="36">
        <v>1707</v>
      </c>
      <c r="H24" s="35">
        <v>50</v>
      </c>
      <c r="I24" s="203">
        <v>95.1</v>
      </c>
      <c r="J24" s="204">
        <v>1667</v>
      </c>
      <c r="K24" s="205">
        <v>46</v>
      </c>
      <c r="L24" s="37"/>
      <c r="M24" s="36"/>
      <c r="N24" s="35"/>
      <c r="O24" s="37"/>
      <c r="P24" s="36"/>
      <c r="Q24" s="35"/>
      <c r="R24" s="37"/>
      <c r="S24" s="36"/>
      <c r="T24" s="35"/>
    </row>
    <row r="25" spans="1:20" ht="15.75" x14ac:dyDescent="0.25">
      <c r="A25" s="192">
        <v>3</v>
      </c>
      <c r="B25" s="221" t="s">
        <v>38</v>
      </c>
      <c r="C25" s="218">
        <f t="shared" si="0"/>
        <v>355.70000000000005</v>
      </c>
      <c r="D25" s="195">
        <f t="shared" si="1"/>
        <v>3344</v>
      </c>
      <c r="E25" s="196">
        <f t="shared" si="2"/>
        <v>96</v>
      </c>
      <c r="F25" s="210">
        <v>225.3</v>
      </c>
      <c r="G25" s="36">
        <v>1661</v>
      </c>
      <c r="H25" s="35">
        <v>48</v>
      </c>
      <c r="I25" s="203">
        <v>130.4</v>
      </c>
      <c r="J25" s="204">
        <v>1683</v>
      </c>
      <c r="K25" s="205">
        <v>48</v>
      </c>
      <c r="L25" s="37"/>
      <c r="M25" s="36"/>
      <c r="N25" s="35"/>
      <c r="O25" s="37"/>
      <c r="P25" s="36"/>
      <c r="Q25" s="35"/>
      <c r="R25" s="37"/>
      <c r="S25" s="36"/>
      <c r="T25" s="35"/>
    </row>
    <row r="26" spans="1:20" ht="15.75" x14ac:dyDescent="0.25">
      <c r="A26" s="192">
        <v>4</v>
      </c>
      <c r="B26" s="221" t="s">
        <v>39</v>
      </c>
      <c r="C26" s="218">
        <f t="shared" si="0"/>
        <v>347.1</v>
      </c>
      <c r="D26" s="195">
        <f t="shared" si="1"/>
        <v>3308</v>
      </c>
      <c r="E26" s="196">
        <f t="shared" si="2"/>
        <v>94</v>
      </c>
      <c r="F26" s="210">
        <v>188.1</v>
      </c>
      <c r="G26" s="36">
        <v>1583</v>
      </c>
      <c r="H26" s="35">
        <v>45</v>
      </c>
      <c r="I26" s="203">
        <v>159</v>
      </c>
      <c r="J26" s="204">
        <v>1725</v>
      </c>
      <c r="K26" s="205">
        <v>49</v>
      </c>
      <c r="L26" s="37"/>
      <c r="M26" s="36"/>
      <c r="N26" s="35"/>
      <c r="O26" s="37"/>
      <c r="P26" s="36"/>
      <c r="Q26" s="35"/>
      <c r="R26" s="37"/>
      <c r="S26" s="36"/>
      <c r="T26" s="35"/>
    </row>
    <row r="27" spans="1:20" ht="15.75" x14ac:dyDescent="0.25">
      <c r="A27" s="192">
        <v>5</v>
      </c>
      <c r="B27" s="221" t="s">
        <v>44</v>
      </c>
      <c r="C27" s="218">
        <f t="shared" si="0"/>
        <v>249.00000000000003</v>
      </c>
      <c r="D27" s="195">
        <f t="shared" si="1"/>
        <v>3258</v>
      </c>
      <c r="E27" s="196">
        <f t="shared" si="2"/>
        <v>92</v>
      </c>
      <c r="F27" s="210">
        <v>190.70000000000002</v>
      </c>
      <c r="G27" s="36">
        <v>1660</v>
      </c>
      <c r="H27" s="35">
        <v>47</v>
      </c>
      <c r="I27" s="203">
        <v>58.300000000000004</v>
      </c>
      <c r="J27" s="204">
        <v>1598</v>
      </c>
      <c r="K27" s="205">
        <v>45</v>
      </c>
      <c r="L27" s="37"/>
      <c r="M27" s="36"/>
      <c r="N27" s="35"/>
      <c r="O27" s="37"/>
      <c r="P27" s="36"/>
      <c r="Q27" s="35"/>
      <c r="R27" s="37"/>
      <c r="S27" s="36"/>
      <c r="T27" s="35"/>
    </row>
    <row r="28" spans="1:20" ht="15.75" x14ac:dyDescent="0.25">
      <c r="A28" s="192">
        <v>6</v>
      </c>
      <c r="B28" s="221" t="s">
        <v>2087</v>
      </c>
      <c r="C28" s="218">
        <f t="shared" si="0"/>
        <v>269.79999999999995</v>
      </c>
      <c r="D28" s="195">
        <f t="shared" si="1"/>
        <v>3255</v>
      </c>
      <c r="E28" s="196">
        <f t="shared" si="2"/>
        <v>91</v>
      </c>
      <c r="F28" s="210">
        <v>160.89999999999998</v>
      </c>
      <c r="G28" s="36">
        <v>1575</v>
      </c>
      <c r="H28" s="35">
        <v>44</v>
      </c>
      <c r="I28" s="203">
        <v>108.89999999999998</v>
      </c>
      <c r="J28" s="204">
        <v>1680</v>
      </c>
      <c r="K28" s="205">
        <v>47</v>
      </c>
      <c r="L28" s="37"/>
      <c r="M28" s="36"/>
      <c r="N28" s="35"/>
      <c r="O28" s="37"/>
      <c r="P28" s="36"/>
      <c r="Q28" s="35"/>
      <c r="R28" s="37"/>
      <c r="S28" s="36"/>
      <c r="T28" s="35"/>
    </row>
    <row r="29" spans="1:20" ht="15.75" x14ac:dyDescent="0.25">
      <c r="A29" s="192">
        <v>7</v>
      </c>
      <c r="B29" s="221" t="s">
        <v>42</v>
      </c>
      <c r="C29" s="218">
        <f t="shared" si="0"/>
        <v>200.39999999999998</v>
      </c>
      <c r="D29" s="195">
        <f t="shared" si="1"/>
        <v>2770</v>
      </c>
      <c r="E29" s="196">
        <f t="shared" si="2"/>
        <v>89</v>
      </c>
      <c r="F29" s="210">
        <v>195.39999999999998</v>
      </c>
      <c r="G29" s="36">
        <v>1610</v>
      </c>
      <c r="H29" s="35">
        <v>46</v>
      </c>
      <c r="I29" s="203">
        <v>4.9999999999999991</v>
      </c>
      <c r="J29" s="204">
        <v>1160</v>
      </c>
      <c r="K29" s="205">
        <v>43</v>
      </c>
      <c r="L29" s="37"/>
      <c r="M29" s="36"/>
      <c r="N29" s="35"/>
      <c r="O29" s="37"/>
      <c r="P29" s="36"/>
      <c r="Q29" s="35"/>
      <c r="R29" s="37"/>
      <c r="S29" s="36"/>
      <c r="T29" s="35"/>
    </row>
    <row r="30" spans="1:20" ht="15.75" x14ac:dyDescent="0.25">
      <c r="A30" s="192">
        <v>8</v>
      </c>
      <c r="B30" s="221" t="s">
        <v>41</v>
      </c>
      <c r="C30" s="218">
        <f t="shared" si="0"/>
        <v>117.70000000000002</v>
      </c>
      <c r="D30" s="195">
        <f t="shared" si="1"/>
        <v>2162</v>
      </c>
      <c r="E30" s="196">
        <f t="shared" si="2"/>
        <v>83</v>
      </c>
      <c r="F30" s="210">
        <v>96.100000000000009</v>
      </c>
      <c r="G30" s="36">
        <v>1404</v>
      </c>
      <c r="H30" s="35">
        <v>43</v>
      </c>
      <c r="I30" s="203">
        <v>21.6</v>
      </c>
      <c r="J30" s="204">
        <v>758</v>
      </c>
      <c r="K30" s="205">
        <v>40</v>
      </c>
      <c r="L30" s="37"/>
      <c r="M30" s="36"/>
      <c r="N30" s="35"/>
      <c r="O30" s="37"/>
      <c r="P30" s="36"/>
      <c r="Q30" s="35"/>
      <c r="R30" s="37"/>
      <c r="S30" s="36"/>
      <c r="T30" s="35"/>
    </row>
    <row r="31" spans="1:20" ht="15.75" x14ac:dyDescent="0.25">
      <c r="A31" s="192">
        <v>9</v>
      </c>
      <c r="B31" s="221" t="s">
        <v>50</v>
      </c>
      <c r="C31" s="218">
        <f t="shared" si="0"/>
        <v>91.800000000000011</v>
      </c>
      <c r="D31" s="195">
        <f t="shared" si="1"/>
        <v>2332</v>
      </c>
      <c r="E31" s="196">
        <f t="shared" si="2"/>
        <v>83</v>
      </c>
      <c r="F31" s="210">
        <v>63.900000000000006</v>
      </c>
      <c r="G31" s="36">
        <v>1308</v>
      </c>
      <c r="H31" s="35">
        <v>41</v>
      </c>
      <c r="I31" s="203">
        <v>27.9</v>
      </c>
      <c r="J31" s="204">
        <v>1024</v>
      </c>
      <c r="K31" s="205">
        <v>42</v>
      </c>
      <c r="L31" s="37"/>
      <c r="M31" s="36"/>
      <c r="N31" s="35"/>
      <c r="O31" s="37"/>
      <c r="P31" s="36"/>
      <c r="Q31" s="35"/>
      <c r="R31" s="37"/>
      <c r="S31" s="36"/>
      <c r="T31" s="35"/>
    </row>
    <row r="32" spans="1:20" ht="15.75" x14ac:dyDescent="0.25">
      <c r="A32" s="192">
        <v>10</v>
      </c>
      <c r="B32" s="221" t="s">
        <v>40</v>
      </c>
      <c r="C32" s="218">
        <f t="shared" si="0"/>
        <v>68.699999999999989</v>
      </c>
      <c r="D32" s="195">
        <f t="shared" si="1"/>
        <v>2463</v>
      </c>
      <c r="E32" s="196">
        <f t="shared" si="2"/>
        <v>83</v>
      </c>
      <c r="F32" s="210">
        <v>55.899999999999991</v>
      </c>
      <c r="G32" s="36">
        <v>1224</v>
      </c>
      <c r="H32" s="35">
        <v>39</v>
      </c>
      <c r="I32" s="203">
        <v>12.8</v>
      </c>
      <c r="J32" s="204">
        <v>1239</v>
      </c>
      <c r="K32" s="205">
        <v>44</v>
      </c>
      <c r="L32" s="37"/>
      <c r="M32" s="36"/>
      <c r="N32" s="35"/>
      <c r="O32" s="37"/>
      <c r="P32" s="36"/>
      <c r="Q32" s="35"/>
      <c r="R32" s="37"/>
      <c r="S32" s="36"/>
      <c r="T32" s="35"/>
    </row>
    <row r="33" spans="1:20" ht="15.75" x14ac:dyDescent="0.25">
      <c r="A33" s="192">
        <v>11</v>
      </c>
      <c r="B33" s="221" t="s">
        <v>49</v>
      </c>
      <c r="C33" s="218">
        <f t="shared" si="0"/>
        <v>134.4</v>
      </c>
      <c r="D33" s="195">
        <f t="shared" si="1"/>
        <v>1868</v>
      </c>
      <c r="E33" s="196">
        <f t="shared" si="2"/>
        <v>81</v>
      </c>
      <c r="F33" s="210">
        <v>123.4</v>
      </c>
      <c r="G33" s="36">
        <v>1381</v>
      </c>
      <c r="H33" s="35">
        <v>42</v>
      </c>
      <c r="I33" s="203">
        <v>11</v>
      </c>
      <c r="J33" s="204">
        <v>487</v>
      </c>
      <c r="K33" s="205">
        <v>39</v>
      </c>
      <c r="L33" s="37"/>
      <c r="M33" s="36"/>
      <c r="N33" s="35"/>
      <c r="O33" s="37"/>
      <c r="P33" s="36"/>
      <c r="Q33" s="35"/>
      <c r="R33" s="37"/>
      <c r="S33" s="36"/>
      <c r="T33" s="35"/>
    </row>
    <row r="34" spans="1:20" ht="15.75" x14ac:dyDescent="0.25">
      <c r="A34" s="192">
        <v>12</v>
      </c>
      <c r="B34" s="221" t="s">
        <v>48</v>
      </c>
      <c r="C34" s="218">
        <f t="shared" si="0"/>
        <v>62.8</v>
      </c>
      <c r="D34" s="195">
        <f t="shared" si="1"/>
        <v>2175</v>
      </c>
      <c r="E34" s="196">
        <f t="shared" si="2"/>
        <v>79</v>
      </c>
      <c r="F34" s="210">
        <v>47</v>
      </c>
      <c r="G34" s="36">
        <v>1196</v>
      </c>
      <c r="H34" s="35">
        <v>38</v>
      </c>
      <c r="I34" s="203">
        <v>15.8</v>
      </c>
      <c r="J34" s="204">
        <v>979</v>
      </c>
      <c r="K34" s="205">
        <v>41</v>
      </c>
      <c r="L34" s="37"/>
      <c r="M34" s="36"/>
      <c r="N34" s="35"/>
      <c r="O34" s="37"/>
      <c r="P34" s="36"/>
      <c r="Q34" s="35"/>
      <c r="R34" s="37"/>
      <c r="S34" s="36"/>
      <c r="T34" s="35"/>
    </row>
    <row r="35" spans="1:20" ht="16.5" thickBot="1" x14ac:dyDescent="0.3">
      <c r="A35" s="229">
        <v>13</v>
      </c>
      <c r="B35" s="222" t="s">
        <v>47</v>
      </c>
      <c r="C35" s="219">
        <f t="shared" si="0"/>
        <v>56.699999999999989</v>
      </c>
      <c r="D35" s="197">
        <f t="shared" si="1"/>
        <v>1484</v>
      </c>
      <c r="E35" s="198">
        <f t="shared" si="2"/>
        <v>78</v>
      </c>
      <c r="F35" s="211">
        <v>53.099999999999987</v>
      </c>
      <c r="G35" s="32">
        <v>1229</v>
      </c>
      <c r="H35" s="31">
        <v>40</v>
      </c>
      <c r="I35" s="206">
        <v>3.6</v>
      </c>
      <c r="J35" s="207">
        <v>255</v>
      </c>
      <c r="K35" s="208">
        <v>38</v>
      </c>
      <c r="L35" s="33"/>
      <c r="M35" s="32"/>
      <c r="N35" s="31"/>
      <c r="O35" s="33"/>
      <c r="P35" s="32"/>
      <c r="Q35" s="31"/>
      <c r="R35" s="33"/>
      <c r="S35" s="32"/>
      <c r="T35" s="31"/>
    </row>
    <row r="36" spans="1:20" ht="16.5" hidden="1" thickBot="1" x14ac:dyDescent="0.3">
      <c r="A36" s="123">
        <v>15</v>
      </c>
      <c r="B36" s="124" t="s">
        <v>41</v>
      </c>
      <c r="C36" s="128">
        <f t="shared" ref="C36" si="3">SUM(F36,I36,L36,O36,R36)</f>
        <v>0</v>
      </c>
      <c r="D36" s="129">
        <f t="shared" ref="D36" si="4">SUM(G36,J36,M36,P36,S36)</f>
        <v>0</v>
      </c>
      <c r="E36" s="130">
        <f t="shared" ref="E36" si="5">SUM(H36,K36,N36,Q36,T36)</f>
        <v>0</v>
      </c>
      <c r="F36" s="131"/>
      <c r="G36" s="132"/>
      <c r="H36" s="133"/>
      <c r="I36" s="131"/>
      <c r="J36" s="132"/>
      <c r="K36" s="133"/>
      <c r="L36" s="131"/>
      <c r="M36" s="132"/>
      <c r="N36" s="133"/>
      <c r="O36" s="131"/>
      <c r="P36" s="132"/>
      <c r="Q36" s="133"/>
      <c r="R36" s="131"/>
      <c r="S36" s="132"/>
      <c r="T36" s="133"/>
    </row>
  </sheetData>
  <autoFilter ref="A22:T22" xr:uid="{00000000-0001-0000-0500-000000000000}">
    <sortState xmlns:xlrd2="http://schemas.microsoft.com/office/spreadsheetml/2017/richdata2" ref="A23:T35">
      <sortCondition descending="1" ref="E22"/>
    </sortState>
  </autoFilter>
  <sortState xmlns:xlrd2="http://schemas.microsoft.com/office/spreadsheetml/2017/richdata2" ref="H6:K19">
    <sortCondition descending="1" ref="J6"/>
  </sortState>
  <mergeCells count="9">
    <mergeCell ref="I4:K4"/>
    <mergeCell ref="R21:T21"/>
    <mergeCell ref="O21:Q21"/>
    <mergeCell ref="C4:E4"/>
    <mergeCell ref="C21:E21"/>
    <mergeCell ref="F21:H21"/>
    <mergeCell ref="I21:K21"/>
    <mergeCell ref="L21:N21"/>
    <mergeCell ref="F4:H4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R267"/>
  <sheetViews>
    <sheetView zoomScaleNormal="100" workbookViewId="0">
      <selection activeCell="B14" sqref="B14"/>
    </sheetView>
  </sheetViews>
  <sheetFormatPr defaultRowHeight="12.75" x14ac:dyDescent="0.2"/>
  <cols>
    <col min="1" max="1" width="13.7109375" customWidth="1"/>
    <col min="2" max="2" width="15.85546875" customWidth="1"/>
    <col min="3" max="3" width="18.42578125" bestFit="1" customWidth="1"/>
    <col min="4" max="4" width="18.5703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8" s="4" customFormat="1" ht="13.5" x14ac:dyDescent="0.25">
      <c r="F1" s="6"/>
      <c r="G1" s="7"/>
      <c r="H1" s="5"/>
      <c r="I1" s="8"/>
      <c r="J1" s="5"/>
      <c r="K1" s="5"/>
    </row>
    <row r="2" spans="1:18" s="4" customFormat="1" ht="13.5" x14ac:dyDescent="0.25">
      <c r="A2" s="79" t="s">
        <v>485</v>
      </c>
      <c r="B2" s="80" t="s">
        <v>2129</v>
      </c>
      <c r="C2" s="384" t="str">
        <f>$B$3&amp;" "&amp; Individuals!$D$3</f>
        <v>Men Senior (All) Inter Club 2nd Leg 2022</v>
      </c>
      <c r="D2" s="384"/>
      <c r="E2" s="384"/>
      <c r="F2" s="384"/>
      <c r="G2" s="384"/>
      <c r="H2" s="384"/>
      <c r="I2" s="22"/>
      <c r="J2" s="5"/>
      <c r="K2" s="5"/>
    </row>
    <row r="3" spans="1:18" ht="20.25" x14ac:dyDescent="0.3">
      <c r="A3" s="83" t="s">
        <v>4</v>
      </c>
      <c r="B3" s="80" t="s">
        <v>1326</v>
      </c>
      <c r="D3" s="23" t="s">
        <v>1789</v>
      </c>
    </row>
    <row r="5" spans="1:18" s="80" customFormat="1" ht="38.25" x14ac:dyDescent="0.2">
      <c r="A5" s="99" t="s">
        <v>488</v>
      </c>
      <c r="B5" s="99" t="s">
        <v>1</v>
      </c>
      <c r="C5" s="99" t="s">
        <v>2</v>
      </c>
      <c r="D5" s="99" t="s">
        <v>489</v>
      </c>
      <c r="E5" s="364" t="s">
        <v>495</v>
      </c>
      <c r="F5" s="364" t="s">
        <v>1330</v>
      </c>
      <c r="G5" s="364" t="s">
        <v>1162</v>
      </c>
      <c r="H5" s="364" t="s">
        <v>1331</v>
      </c>
      <c r="I5" s="77" t="s">
        <v>1458</v>
      </c>
    </row>
    <row r="6" spans="1:18" x14ac:dyDescent="0.2">
      <c r="A6" s="80" t="s">
        <v>622</v>
      </c>
      <c r="B6" s="80" t="s">
        <v>435</v>
      </c>
      <c r="C6" s="80" t="s">
        <v>206</v>
      </c>
      <c r="D6" s="80" t="s">
        <v>38</v>
      </c>
      <c r="E6" s="100">
        <v>1</v>
      </c>
      <c r="F6" s="100">
        <v>2</v>
      </c>
      <c r="G6" s="101">
        <v>43.7</v>
      </c>
      <c r="H6" s="101">
        <v>43.7</v>
      </c>
      <c r="I6" s="18">
        <v>200</v>
      </c>
      <c r="J6">
        <v>1</v>
      </c>
    </row>
    <row r="7" spans="1:18" x14ac:dyDescent="0.2">
      <c r="A7" s="80" t="s">
        <v>597</v>
      </c>
      <c r="B7" s="80" t="s">
        <v>246</v>
      </c>
      <c r="C7" s="80" t="s">
        <v>2085</v>
      </c>
      <c r="D7" s="80" t="s">
        <v>37</v>
      </c>
      <c r="E7" s="100"/>
      <c r="F7" s="100">
        <v>3</v>
      </c>
      <c r="G7" s="101">
        <v>41</v>
      </c>
      <c r="H7" s="101">
        <v>41</v>
      </c>
      <c r="I7" s="18">
        <f>IF(H7=H6,I6,IF(H7=0,ROUNDDOWN(20,0),I6-J6))</f>
        <v>199</v>
      </c>
      <c r="J7">
        <f>IF(H7&lt;H6,1,IF(H7=H6,J6+1,0))</f>
        <v>1</v>
      </c>
      <c r="N7" s="44">
        <v>1</v>
      </c>
      <c r="O7" s="44" t="s">
        <v>1908</v>
      </c>
      <c r="P7" s="44"/>
      <c r="Q7" s="44" t="s">
        <v>1921</v>
      </c>
      <c r="R7" s="44" t="s">
        <v>1921</v>
      </c>
    </row>
    <row r="8" spans="1:18" x14ac:dyDescent="0.2">
      <c r="A8" s="80" t="s">
        <v>690</v>
      </c>
      <c r="B8" s="80" t="s">
        <v>305</v>
      </c>
      <c r="C8" s="80" t="s">
        <v>290</v>
      </c>
      <c r="D8" s="80" t="s">
        <v>37</v>
      </c>
      <c r="E8" s="100"/>
      <c r="F8" s="100">
        <v>3</v>
      </c>
      <c r="G8" s="101">
        <v>28.3</v>
      </c>
      <c r="H8" s="101">
        <v>28.3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  <c r="N8">
        <v>2</v>
      </c>
      <c r="O8" t="s">
        <v>1909</v>
      </c>
    </row>
    <row r="9" spans="1:18" x14ac:dyDescent="0.2">
      <c r="A9" s="80" t="s">
        <v>507</v>
      </c>
      <c r="B9" s="80" t="s">
        <v>204</v>
      </c>
      <c r="C9" s="80" t="s">
        <v>205</v>
      </c>
      <c r="D9" s="80" t="s">
        <v>38</v>
      </c>
      <c r="E9" s="100"/>
      <c r="F9" s="100">
        <v>3</v>
      </c>
      <c r="G9" s="101">
        <v>28.1</v>
      </c>
      <c r="H9" s="101">
        <v>28.1</v>
      </c>
      <c r="I9" s="18">
        <f t="shared" si="0"/>
        <v>197</v>
      </c>
      <c r="J9">
        <f t="shared" si="1"/>
        <v>1</v>
      </c>
      <c r="N9" s="44">
        <v>3</v>
      </c>
      <c r="O9" s="44" t="s">
        <v>1910</v>
      </c>
      <c r="P9" s="44"/>
      <c r="Q9" s="44" t="s">
        <v>1921</v>
      </c>
      <c r="R9" s="44" t="s">
        <v>1921</v>
      </c>
    </row>
    <row r="10" spans="1:18" x14ac:dyDescent="0.2">
      <c r="A10" s="80" t="s">
        <v>1772</v>
      </c>
      <c r="B10" s="80" t="s">
        <v>108</v>
      </c>
      <c r="C10" s="80" t="s">
        <v>240</v>
      </c>
      <c r="D10" s="80" t="s">
        <v>39</v>
      </c>
      <c r="E10" s="100"/>
      <c r="F10" s="100">
        <v>5</v>
      </c>
      <c r="G10" s="101">
        <v>26.7</v>
      </c>
      <c r="H10" s="101">
        <v>26.7</v>
      </c>
      <c r="I10" s="18">
        <f t="shared" si="0"/>
        <v>196</v>
      </c>
      <c r="J10">
        <f t="shared" si="1"/>
        <v>1</v>
      </c>
      <c r="N10" s="44">
        <v>4</v>
      </c>
      <c r="O10" s="44" t="s">
        <v>44</v>
      </c>
      <c r="P10" s="44"/>
      <c r="Q10" s="44" t="s">
        <v>1921</v>
      </c>
      <c r="R10" s="44" t="s">
        <v>1921</v>
      </c>
    </row>
    <row r="11" spans="1:18" x14ac:dyDescent="0.2">
      <c r="A11" s="80" t="s">
        <v>545</v>
      </c>
      <c r="B11" s="80" t="s">
        <v>353</v>
      </c>
      <c r="C11" s="80" t="s">
        <v>354</v>
      </c>
      <c r="D11" s="80" t="s">
        <v>2087</v>
      </c>
      <c r="E11" s="100"/>
      <c r="F11" s="100">
        <v>3</v>
      </c>
      <c r="G11" s="101">
        <v>25.3</v>
      </c>
      <c r="H11" s="101">
        <v>25.3</v>
      </c>
      <c r="I11" s="18">
        <f t="shared" si="0"/>
        <v>195</v>
      </c>
      <c r="J11">
        <f t="shared" si="1"/>
        <v>1</v>
      </c>
      <c r="N11" s="44">
        <v>5</v>
      </c>
      <c r="O11" s="44" t="s">
        <v>1911</v>
      </c>
      <c r="P11" s="44"/>
      <c r="Q11" s="44" t="s">
        <v>1921</v>
      </c>
      <c r="R11" s="44" t="s">
        <v>1921</v>
      </c>
    </row>
    <row r="12" spans="1:18" x14ac:dyDescent="0.2">
      <c r="A12" s="80" t="s">
        <v>629</v>
      </c>
      <c r="B12" s="80" t="s">
        <v>92</v>
      </c>
      <c r="C12" s="80" t="s">
        <v>380</v>
      </c>
      <c r="D12" s="80" t="s">
        <v>2087</v>
      </c>
      <c r="E12" s="100"/>
      <c r="F12" s="100">
        <v>2</v>
      </c>
      <c r="G12" s="101">
        <v>25</v>
      </c>
      <c r="H12" s="101">
        <v>25</v>
      </c>
      <c r="I12" s="18">
        <f t="shared" si="0"/>
        <v>194</v>
      </c>
      <c r="J12">
        <f t="shared" si="1"/>
        <v>1</v>
      </c>
      <c r="N12" s="44">
        <v>6</v>
      </c>
      <c r="O12" s="44" t="s">
        <v>1912</v>
      </c>
      <c r="P12" s="44"/>
      <c r="Q12" s="44" t="s">
        <v>1921</v>
      </c>
      <c r="R12" s="44" t="s">
        <v>1921</v>
      </c>
    </row>
    <row r="13" spans="1:18" x14ac:dyDescent="0.2">
      <c r="A13" s="80" t="s">
        <v>656</v>
      </c>
      <c r="B13" s="80" t="s">
        <v>452</v>
      </c>
      <c r="C13" s="80" t="s">
        <v>311</v>
      </c>
      <c r="D13" s="80" t="s">
        <v>44</v>
      </c>
      <c r="E13" s="100"/>
      <c r="F13" s="100">
        <v>1</v>
      </c>
      <c r="G13" s="101">
        <v>19.5</v>
      </c>
      <c r="H13" s="101">
        <v>19.5</v>
      </c>
      <c r="I13" s="18">
        <f t="shared" si="0"/>
        <v>193</v>
      </c>
      <c r="J13">
        <f t="shared" si="1"/>
        <v>1</v>
      </c>
      <c r="N13" s="44">
        <v>7</v>
      </c>
      <c r="O13" s="44" t="s">
        <v>1913</v>
      </c>
      <c r="P13" s="44"/>
      <c r="Q13" s="44" t="s">
        <v>1921</v>
      </c>
      <c r="R13" s="44" t="s">
        <v>1921</v>
      </c>
    </row>
    <row r="14" spans="1:18" x14ac:dyDescent="0.2">
      <c r="A14" s="80" t="s">
        <v>601</v>
      </c>
      <c r="B14" s="80" t="s">
        <v>355</v>
      </c>
      <c r="C14" s="80" t="s">
        <v>354</v>
      </c>
      <c r="D14" s="80" t="s">
        <v>2087</v>
      </c>
      <c r="E14" s="100"/>
      <c r="F14" s="100">
        <v>1</v>
      </c>
      <c r="G14" s="101">
        <v>17.399999999999999</v>
      </c>
      <c r="H14" s="101">
        <v>17.399999999999999</v>
      </c>
      <c r="I14" s="18">
        <f t="shared" si="0"/>
        <v>192</v>
      </c>
      <c r="J14">
        <f t="shared" si="1"/>
        <v>1</v>
      </c>
      <c r="N14" s="44">
        <v>8</v>
      </c>
      <c r="O14" s="44" t="s">
        <v>1914</v>
      </c>
      <c r="P14" s="44"/>
      <c r="Q14" s="44" t="s">
        <v>1921</v>
      </c>
      <c r="R14" s="44" t="s">
        <v>1921</v>
      </c>
    </row>
    <row r="15" spans="1:18" x14ac:dyDescent="0.2">
      <c r="A15" s="80" t="s">
        <v>1704</v>
      </c>
      <c r="B15" s="80" t="s">
        <v>2010</v>
      </c>
      <c r="C15" s="80" t="s">
        <v>129</v>
      </c>
      <c r="D15" s="80" t="s">
        <v>2087</v>
      </c>
      <c r="E15" s="100"/>
      <c r="F15" s="100">
        <v>2</v>
      </c>
      <c r="G15" s="101">
        <v>17.100000000000001</v>
      </c>
      <c r="H15" s="101">
        <v>17.100000000000001</v>
      </c>
      <c r="I15" s="18">
        <f t="shared" si="0"/>
        <v>191</v>
      </c>
      <c r="J15">
        <f t="shared" si="1"/>
        <v>1</v>
      </c>
      <c r="N15" s="44">
        <v>9</v>
      </c>
      <c r="O15" s="44" t="s">
        <v>1915</v>
      </c>
      <c r="P15" s="44"/>
      <c r="Q15" s="44" t="s">
        <v>1921</v>
      </c>
      <c r="R15" s="44" t="s">
        <v>1921</v>
      </c>
    </row>
    <row r="16" spans="1:18" x14ac:dyDescent="0.2">
      <c r="A16" s="80" t="s">
        <v>1118</v>
      </c>
      <c r="B16" s="80" t="s">
        <v>2081</v>
      </c>
      <c r="C16" s="80" t="s">
        <v>118</v>
      </c>
      <c r="D16" s="80" t="s">
        <v>50</v>
      </c>
      <c r="E16" s="100"/>
      <c r="F16" s="100">
        <v>1</v>
      </c>
      <c r="G16" s="101">
        <v>15.1</v>
      </c>
      <c r="H16" s="101">
        <v>15.1</v>
      </c>
      <c r="I16" s="18">
        <f t="shared" si="0"/>
        <v>190</v>
      </c>
      <c r="J16">
        <f t="shared" si="1"/>
        <v>1</v>
      </c>
      <c r="N16" s="44">
        <v>10</v>
      </c>
      <c r="O16" s="44" t="s">
        <v>1916</v>
      </c>
      <c r="P16" s="44"/>
      <c r="Q16" s="44" t="s">
        <v>1921</v>
      </c>
      <c r="R16" s="44" t="s">
        <v>1921</v>
      </c>
    </row>
    <row r="17" spans="1:18" x14ac:dyDescent="0.2">
      <c r="A17" s="80" t="s">
        <v>762</v>
      </c>
      <c r="B17" s="80" t="s">
        <v>171</v>
      </c>
      <c r="C17" s="80" t="s">
        <v>210</v>
      </c>
      <c r="D17" s="80" t="s">
        <v>38</v>
      </c>
      <c r="E17" s="100"/>
      <c r="F17" s="100">
        <v>1</v>
      </c>
      <c r="G17" s="101">
        <v>13.7</v>
      </c>
      <c r="H17" s="101">
        <v>13.7</v>
      </c>
      <c r="I17" s="18">
        <f t="shared" si="0"/>
        <v>189</v>
      </c>
      <c r="J17">
        <f t="shared" si="1"/>
        <v>1</v>
      </c>
      <c r="N17" s="44">
        <v>11</v>
      </c>
      <c r="O17" s="44" t="s">
        <v>1917</v>
      </c>
      <c r="P17" s="44"/>
      <c r="Q17" s="44" t="s">
        <v>1921</v>
      </c>
      <c r="R17" s="44" t="s">
        <v>1921</v>
      </c>
    </row>
    <row r="18" spans="1:18" x14ac:dyDescent="0.2">
      <c r="A18" s="80" t="s">
        <v>1812</v>
      </c>
      <c r="B18" s="80" t="s">
        <v>1849</v>
      </c>
      <c r="C18" s="80" t="s">
        <v>1850</v>
      </c>
      <c r="D18" s="80" t="s">
        <v>41</v>
      </c>
      <c r="E18" s="100">
        <v>1</v>
      </c>
      <c r="F18" s="100">
        <v>1</v>
      </c>
      <c r="G18" s="101">
        <v>13</v>
      </c>
      <c r="H18" s="101">
        <v>13</v>
      </c>
      <c r="I18" s="18">
        <f t="shared" si="0"/>
        <v>188</v>
      </c>
      <c r="J18">
        <f t="shared" si="1"/>
        <v>1</v>
      </c>
      <c r="N18" s="44">
        <v>12</v>
      </c>
      <c r="O18" s="44" t="s">
        <v>1918</v>
      </c>
      <c r="P18" s="44"/>
      <c r="Q18" s="44" t="s">
        <v>1921</v>
      </c>
      <c r="R18" s="44" t="s">
        <v>1921</v>
      </c>
    </row>
    <row r="19" spans="1:18" x14ac:dyDescent="0.2">
      <c r="A19" s="80" t="s">
        <v>756</v>
      </c>
      <c r="B19" s="80" t="s">
        <v>383</v>
      </c>
      <c r="C19" s="80" t="s">
        <v>74</v>
      </c>
      <c r="D19" s="80" t="s">
        <v>2087</v>
      </c>
      <c r="E19" s="100"/>
      <c r="F19" s="100">
        <v>1</v>
      </c>
      <c r="G19" s="101">
        <v>11.8</v>
      </c>
      <c r="H19" s="101">
        <v>11.8</v>
      </c>
      <c r="I19" s="18">
        <f t="shared" si="0"/>
        <v>187</v>
      </c>
      <c r="J19">
        <f t="shared" si="1"/>
        <v>1</v>
      </c>
      <c r="N19" s="44">
        <v>13</v>
      </c>
      <c r="O19" s="44" t="s">
        <v>1919</v>
      </c>
      <c r="P19" s="44"/>
      <c r="Q19" s="44" t="s">
        <v>1921</v>
      </c>
      <c r="R19" s="44" t="s">
        <v>1921</v>
      </c>
    </row>
    <row r="20" spans="1:18" x14ac:dyDescent="0.2">
      <c r="A20" s="80" t="s">
        <v>1202</v>
      </c>
      <c r="B20" s="80" t="s">
        <v>1212</v>
      </c>
      <c r="C20" s="80" t="s">
        <v>1124</v>
      </c>
      <c r="D20" s="80" t="s">
        <v>49</v>
      </c>
      <c r="E20" s="100"/>
      <c r="F20" s="100">
        <v>2</v>
      </c>
      <c r="G20" s="101">
        <v>10.5</v>
      </c>
      <c r="H20" s="101">
        <v>10.5</v>
      </c>
      <c r="I20" s="18">
        <f t="shared" si="0"/>
        <v>186</v>
      </c>
      <c r="J20">
        <f t="shared" si="1"/>
        <v>1</v>
      </c>
      <c r="N20" s="44">
        <v>14</v>
      </c>
      <c r="O20" s="44" t="s">
        <v>1920</v>
      </c>
      <c r="P20" s="44"/>
      <c r="Q20" s="44" t="s">
        <v>1921</v>
      </c>
      <c r="R20" s="44" t="s">
        <v>1921</v>
      </c>
    </row>
    <row r="21" spans="1:18" x14ac:dyDescent="0.2">
      <c r="A21" s="80" t="s">
        <v>1433</v>
      </c>
      <c r="B21" s="80" t="s">
        <v>1434</v>
      </c>
      <c r="C21" s="80" t="s">
        <v>1435</v>
      </c>
      <c r="D21" s="80" t="s">
        <v>43</v>
      </c>
      <c r="E21" s="100"/>
      <c r="F21" s="100">
        <v>1</v>
      </c>
      <c r="G21" s="101">
        <v>7.4</v>
      </c>
      <c r="H21" s="101">
        <v>7.4</v>
      </c>
      <c r="I21" s="18">
        <f t="shared" si="0"/>
        <v>185</v>
      </c>
      <c r="J21">
        <f t="shared" si="1"/>
        <v>1</v>
      </c>
    </row>
    <row r="22" spans="1:18" x14ac:dyDescent="0.2">
      <c r="A22" s="80" t="s">
        <v>1553</v>
      </c>
      <c r="B22" s="80" t="s">
        <v>248</v>
      </c>
      <c r="C22" s="80" t="s">
        <v>966</v>
      </c>
      <c r="D22" s="80" t="s">
        <v>2087</v>
      </c>
      <c r="E22" s="100"/>
      <c r="F22" s="100">
        <v>1</v>
      </c>
      <c r="G22" s="101">
        <v>5.0999999999999996</v>
      </c>
      <c r="H22" s="101">
        <v>5.0999999999999996</v>
      </c>
      <c r="I22" s="18">
        <f t="shared" si="0"/>
        <v>184</v>
      </c>
      <c r="J22">
        <f t="shared" si="1"/>
        <v>1</v>
      </c>
    </row>
    <row r="23" spans="1:18" x14ac:dyDescent="0.2">
      <c r="A23" s="80" t="s">
        <v>887</v>
      </c>
      <c r="B23" s="80" t="s">
        <v>1495</v>
      </c>
      <c r="C23" s="80" t="s">
        <v>1968</v>
      </c>
      <c r="D23" s="80" t="s">
        <v>44</v>
      </c>
      <c r="E23" s="100"/>
      <c r="F23" s="100">
        <v>1</v>
      </c>
      <c r="G23" s="101">
        <v>5</v>
      </c>
      <c r="H23" s="101">
        <v>5</v>
      </c>
      <c r="I23" s="18">
        <f t="shared" si="0"/>
        <v>183</v>
      </c>
      <c r="J23">
        <f t="shared" si="1"/>
        <v>1</v>
      </c>
    </row>
    <row r="24" spans="1:18" x14ac:dyDescent="0.2">
      <c r="A24" s="80" t="s">
        <v>1697</v>
      </c>
      <c r="B24" s="80" t="s">
        <v>104</v>
      </c>
      <c r="C24" s="80" t="s">
        <v>966</v>
      </c>
      <c r="D24" s="80" t="s">
        <v>40</v>
      </c>
      <c r="E24" s="100">
        <v>1</v>
      </c>
      <c r="F24" s="100">
        <v>1</v>
      </c>
      <c r="G24" s="101">
        <v>4.0999999999999996</v>
      </c>
      <c r="H24" s="101">
        <v>4.0999999999999996</v>
      </c>
      <c r="I24" s="18">
        <f t="shared" si="0"/>
        <v>182</v>
      </c>
      <c r="J24">
        <f t="shared" si="1"/>
        <v>1</v>
      </c>
    </row>
    <row r="25" spans="1:18" x14ac:dyDescent="0.2">
      <c r="A25" s="80" t="s">
        <v>1426</v>
      </c>
      <c r="B25" s="80" t="s">
        <v>2057</v>
      </c>
      <c r="C25" s="80" t="s">
        <v>129</v>
      </c>
      <c r="D25" s="80" t="s">
        <v>47</v>
      </c>
      <c r="E25" s="100"/>
      <c r="F25" s="100">
        <v>1</v>
      </c>
      <c r="G25" s="101">
        <v>3.6</v>
      </c>
      <c r="H25" s="101">
        <v>3.6</v>
      </c>
      <c r="I25" s="18">
        <f t="shared" si="0"/>
        <v>181</v>
      </c>
      <c r="J25">
        <f t="shared" si="1"/>
        <v>1</v>
      </c>
    </row>
    <row r="26" spans="1:18" x14ac:dyDescent="0.2">
      <c r="A26" s="80" t="s">
        <v>724</v>
      </c>
      <c r="B26" s="80" t="s">
        <v>171</v>
      </c>
      <c r="C26" s="80" t="s">
        <v>965</v>
      </c>
      <c r="D26" s="80" t="s">
        <v>38</v>
      </c>
      <c r="E26" s="100">
        <v>2</v>
      </c>
      <c r="F26" s="100"/>
      <c r="G26" s="101">
        <v>2.4</v>
      </c>
      <c r="H26" s="101">
        <v>2.4</v>
      </c>
      <c r="I26" s="18">
        <f t="shared" si="0"/>
        <v>180</v>
      </c>
      <c r="J26">
        <f t="shared" si="1"/>
        <v>1</v>
      </c>
    </row>
    <row r="27" spans="1:18" x14ac:dyDescent="0.2">
      <c r="A27" s="80" t="s">
        <v>1806</v>
      </c>
      <c r="B27" s="80" t="s">
        <v>1576</v>
      </c>
      <c r="C27" s="80" t="s">
        <v>1112</v>
      </c>
      <c r="D27" s="80" t="s">
        <v>40</v>
      </c>
      <c r="E27" s="100">
        <v>3</v>
      </c>
      <c r="F27" s="100"/>
      <c r="G27" s="101">
        <v>2.2999999999999998</v>
      </c>
      <c r="H27" s="101">
        <v>2.2999999999999998</v>
      </c>
      <c r="I27" s="18">
        <f t="shared" si="0"/>
        <v>179</v>
      </c>
      <c r="J27">
        <f t="shared" si="1"/>
        <v>1</v>
      </c>
    </row>
    <row r="28" spans="1:18" x14ac:dyDescent="0.2">
      <c r="A28" s="80" t="s">
        <v>1043</v>
      </c>
      <c r="B28" s="80" t="s">
        <v>239</v>
      </c>
      <c r="C28" s="80" t="s">
        <v>1178</v>
      </c>
      <c r="D28" s="80" t="s">
        <v>38</v>
      </c>
      <c r="E28" s="100">
        <v>1</v>
      </c>
      <c r="F28" s="100"/>
      <c r="G28" s="101">
        <v>1.5</v>
      </c>
      <c r="H28" s="101">
        <v>1.5</v>
      </c>
      <c r="I28" s="18">
        <f t="shared" si="0"/>
        <v>178</v>
      </c>
      <c r="J28">
        <f t="shared" si="1"/>
        <v>1</v>
      </c>
    </row>
    <row r="29" spans="1:18" x14ac:dyDescent="0.2">
      <c r="A29" s="80" t="s">
        <v>593</v>
      </c>
      <c r="B29" s="80" t="s">
        <v>180</v>
      </c>
      <c r="C29" s="80" t="s">
        <v>1929</v>
      </c>
      <c r="D29" s="80" t="s">
        <v>48</v>
      </c>
      <c r="E29" s="100">
        <v>1</v>
      </c>
      <c r="F29" s="100"/>
      <c r="G29" s="101">
        <v>1.4</v>
      </c>
      <c r="H29" s="101">
        <v>1.4</v>
      </c>
      <c r="I29" s="18">
        <f t="shared" si="0"/>
        <v>177</v>
      </c>
      <c r="J29">
        <f t="shared" si="1"/>
        <v>1</v>
      </c>
    </row>
    <row r="30" spans="1:18" x14ac:dyDescent="0.2">
      <c r="A30" s="80" t="s">
        <v>1521</v>
      </c>
      <c r="B30" s="80" t="s">
        <v>352</v>
      </c>
      <c r="C30" s="80" t="s">
        <v>240</v>
      </c>
      <c r="D30" s="80" t="s">
        <v>39</v>
      </c>
      <c r="E30" s="100"/>
      <c r="F30" s="100">
        <v>1</v>
      </c>
      <c r="G30" s="101">
        <v>1.4</v>
      </c>
      <c r="H30" s="101">
        <v>1.4</v>
      </c>
      <c r="I30" s="18">
        <f t="shared" si="0"/>
        <v>177</v>
      </c>
      <c r="J30">
        <f t="shared" si="1"/>
        <v>2</v>
      </c>
    </row>
    <row r="31" spans="1:18" x14ac:dyDescent="0.2">
      <c r="A31" s="80" t="s">
        <v>1114</v>
      </c>
      <c r="B31" s="80" t="s">
        <v>2015</v>
      </c>
      <c r="C31" s="80" t="s">
        <v>150</v>
      </c>
      <c r="D31" s="80" t="s">
        <v>43</v>
      </c>
      <c r="E31" s="100">
        <v>2</v>
      </c>
      <c r="F31" s="100"/>
      <c r="G31" s="101">
        <v>1.2</v>
      </c>
      <c r="H31" s="101">
        <v>1.2</v>
      </c>
      <c r="I31" s="18">
        <f t="shared" si="0"/>
        <v>175</v>
      </c>
      <c r="J31">
        <f t="shared" si="1"/>
        <v>1</v>
      </c>
    </row>
    <row r="32" spans="1:18" x14ac:dyDescent="0.2">
      <c r="A32" s="80" t="s">
        <v>556</v>
      </c>
      <c r="B32" s="80" t="s">
        <v>207</v>
      </c>
      <c r="C32" s="80" t="s">
        <v>208</v>
      </c>
      <c r="D32" s="80" t="s">
        <v>38</v>
      </c>
      <c r="E32" s="100">
        <v>1</v>
      </c>
      <c r="F32" s="100"/>
      <c r="G32" s="101">
        <v>1</v>
      </c>
      <c r="H32" s="101">
        <v>1</v>
      </c>
      <c r="I32" s="18">
        <f t="shared" si="0"/>
        <v>174</v>
      </c>
      <c r="J32">
        <f t="shared" si="1"/>
        <v>1</v>
      </c>
    </row>
    <row r="33" spans="1:10" x14ac:dyDescent="0.2">
      <c r="A33" s="80" t="s">
        <v>727</v>
      </c>
      <c r="B33" s="80" t="s">
        <v>221</v>
      </c>
      <c r="C33" s="80" t="s">
        <v>150</v>
      </c>
      <c r="D33" s="80" t="s">
        <v>38</v>
      </c>
      <c r="E33" s="100">
        <v>1</v>
      </c>
      <c r="F33" s="100"/>
      <c r="G33" s="101">
        <v>0.7</v>
      </c>
      <c r="H33" s="101">
        <v>0.7</v>
      </c>
      <c r="I33" s="18">
        <f t="shared" si="0"/>
        <v>173</v>
      </c>
      <c r="J33">
        <f t="shared" si="1"/>
        <v>1</v>
      </c>
    </row>
    <row r="34" spans="1:10" x14ac:dyDescent="0.2">
      <c r="A34" s="80" t="s">
        <v>915</v>
      </c>
      <c r="B34" s="80" t="s">
        <v>226</v>
      </c>
      <c r="C34" s="80" t="s">
        <v>227</v>
      </c>
      <c r="D34" s="80" t="s">
        <v>38</v>
      </c>
      <c r="E34" s="100">
        <v>1</v>
      </c>
      <c r="F34" s="100"/>
      <c r="G34" s="101">
        <v>0.7</v>
      </c>
      <c r="H34" s="101">
        <v>0.7</v>
      </c>
      <c r="I34" s="18">
        <f t="shared" si="0"/>
        <v>173</v>
      </c>
      <c r="J34">
        <f t="shared" si="1"/>
        <v>2</v>
      </c>
    </row>
    <row r="35" spans="1:10" x14ac:dyDescent="0.2">
      <c r="A35" s="80" t="s">
        <v>827</v>
      </c>
      <c r="B35" s="80" t="s">
        <v>125</v>
      </c>
      <c r="C35" s="80" t="s">
        <v>126</v>
      </c>
      <c r="D35" s="80" t="s">
        <v>38</v>
      </c>
      <c r="E35" s="100">
        <v>1</v>
      </c>
      <c r="F35" s="100"/>
      <c r="G35" s="101">
        <v>0.6</v>
      </c>
      <c r="H35" s="101">
        <v>0.6</v>
      </c>
      <c r="I35" s="18">
        <f t="shared" si="0"/>
        <v>171</v>
      </c>
      <c r="J35">
        <f t="shared" si="1"/>
        <v>1</v>
      </c>
    </row>
    <row r="36" spans="1:10" x14ac:dyDescent="0.2">
      <c r="A36" s="80" t="s">
        <v>1660</v>
      </c>
      <c r="B36" s="80" t="s">
        <v>424</v>
      </c>
      <c r="C36" s="80" t="s">
        <v>1693</v>
      </c>
      <c r="D36" s="80" t="s">
        <v>48</v>
      </c>
      <c r="E36" s="100">
        <v>1</v>
      </c>
      <c r="F36" s="100"/>
      <c r="G36" s="101">
        <v>0.5</v>
      </c>
      <c r="H36" s="101">
        <v>0.5</v>
      </c>
      <c r="I36" s="18">
        <f t="shared" si="0"/>
        <v>170</v>
      </c>
      <c r="J36">
        <f t="shared" si="1"/>
        <v>1</v>
      </c>
    </row>
    <row r="37" spans="1:10" x14ac:dyDescent="0.2">
      <c r="A37" s="80" t="s">
        <v>792</v>
      </c>
      <c r="B37" s="80" t="s">
        <v>2075</v>
      </c>
      <c r="C37" s="80" t="s">
        <v>2076</v>
      </c>
      <c r="D37" s="80" t="s">
        <v>41</v>
      </c>
      <c r="E37" s="100">
        <v>1</v>
      </c>
      <c r="F37" s="100"/>
      <c r="G37" s="101">
        <v>0.5</v>
      </c>
      <c r="H37" s="101">
        <v>0.5</v>
      </c>
      <c r="I37" s="18">
        <f t="shared" si="0"/>
        <v>170</v>
      </c>
      <c r="J37">
        <f t="shared" si="1"/>
        <v>2</v>
      </c>
    </row>
    <row r="38" spans="1:10" x14ac:dyDescent="0.2">
      <c r="A38" s="80" t="s">
        <v>1600</v>
      </c>
      <c r="B38" s="80" t="s">
        <v>1620</v>
      </c>
      <c r="C38" s="80" t="s">
        <v>965</v>
      </c>
      <c r="D38" s="80" t="s">
        <v>47</v>
      </c>
      <c r="E38" s="100"/>
      <c r="F38" s="100"/>
      <c r="G38" s="101">
        <v>0</v>
      </c>
      <c r="H38" s="101">
        <v>0</v>
      </c>
      <c r="I38" s="18">
        <f t="shared" si="0"/>
        <v>20</v>
      </c>
      <c r="J38">
        <f t="shared" si="1"/>
        <v>1</v>
      </c>
    </row>
    <row r="39" spans="1:10" x14ac:dyDescent="0.2">
      <c r="A39" s="80" t="s">
        <v>1706</v>
      </c>
      <c r="B39" s="80" t="s">
        <v>145</v>
      </c>
      <c r="C39" s="80" t="s">
        <v>213</v>
      </c>
      <c r="D39" s="80" t="s">
        <v>38</v>
      </c>
      <c r="E39" s="100"/>
      <c r="F39" s="100"/>
      <c r="G39" s="101">
        <v>0</v>
      </c>
      <c r="H39" s="101">
        <v>0</v>
      </c>
      <c r="I39" s="18">
        <f t="shared" si="0"/>
        <v>20</v>
      </c>
      <c r="J39">
        <f t="shared" si="1"/>
        <v>2</v>
      </c>
    </row>
    <row r="40" spans="1:10" x14ac:dyDescent="0.2">
      <c r="A40" s="80" t="s">
        <v>1180</v>
      </c>
      <c r="B40" s="80" t="s">
        <v>246</v>
      </c>
      <c r="C40" s="80" t="s">
        <v>1187</v>
      </c>
      <c r="D40" s="80" t="s">
        <v>47</v>
      </c>
      <c r="E40" s="100"/>
      <c r="F40" s="100"/>
      <c r="G40" s="101">
        <v>0</v>
      </c>
      <c r="H40" s="101">
        <v>0</v>
      </c>
      <c r="I40" s="18">
        <f t="shared" si="0"/>
        <v>20</v>
      </c>
      <c r="J40">
        <f t="shared" si="1"/>
        <v>3</v>
      </c>
    </row>
    <row r="41" spans="1:10" x14ac:dyDescent="0.2">
      <c r="A41" s="80" t="s">
        <v>1155</v>
      </c>
      <c r="B41" s="80" t="s">
        <v>340</v>
      </c>
      <c r="C41" s="80" t="s">
        <v>405</v>
      </c>
      <c r="D41" s="80" t="s">
        <v>2087</v>
      </c>
      <c r="E41" s="100"/>
      <c r="F41" s="100"/>
      <c r="G41" s="101">
        <v>0</v>
      </c>
      <c r="H41" s="101">
        <v>0</v>
      </c>
      <c r="I41" s="18">
        <f t="shared" si="0"/>
        <v>20</v>
      </c>
      <c r="J41">
        <f t="shared" si="1"/>
        <v>4</v>
      </c>
    </row>
    <row r="42" spans="1:10" x14ac:dyDescent="0.2">
      <c r="A42" s="80" t="s">
        <v>1813</v>
      </c>
      <c r="B42" s="80" t="s">
        <v>1783</v>
      </c>
      <c r="C42" s="80" t="s">
        <v>91</v>
      </c>
      <c r="D42" s="80" t="s">
        <v>38</v>
      </c>
      <c r="E42" s="100"/>
      <c r="F42" s="100"/>
      <c r="G42" s="101">
        <v>0</v>
      </c>
      <c r="H42" s="101">
        <v>0</v>
      </c>
      <c r="I42" s="18">
        <f t="shared" si="0"/>
        <v>20</v>
      </c>
      <c r="J42">
        <f t="shared" si="1"/>
        <v>5</v>
      </c>
    </row>
    <row r="43" spans="1:10" x14ac:dyDescent="0.2">
      <c r="A43" s="80" t="s">
        <v>1818</v>
      </c>
      <c r="B43" s="80" t="s">
        <v>1482</v>
      </c>
      <c r="C43" s="80" t="s">
        <v>1152</v>
      </c>
      <c r="D43" s="80" t="s">
        <v>50</v>
      </c>
      <c r="E43" s="100"/>
      <c r="F43" s="100"/>
      <c r="G43" s="101">
        <v>0</v>
      </c>
      <c r="H43" s="101">
        <v>0</v>
      </c>
      <c r="I43" s="18">
        <f t="shared" si="0"/>
        <v>20</v>
      </c>
      <c r="J43">
        <f t="shared" si="1"/>
        <v>6</v>
      </c>
    </row>
    <row r="44" spans="1:10" x14ac:dyDescent="0.2">
      <c r="A44" s="80" t="s">
        <v>963</v>
      </c>
      <c r="B44" s="80" t="s">
        <v>451</v>
      </c>
      <c r="C44" s="80" t="s">
        <v>346</v>
      </c>
      <c r="D44" s="80" t="s">
        <v>38</v>
      </c>
      <c r="E44" s="100"/>
      <c r="F44" s="100"/>
      <c r="G44" s="101">
        <v>0</v>
      </c>
      <c r="H44" s="101">
        <v>0</v>
      </c>
      <c r="I44" s="18">
        <f t="shared" si="0"/>
        <v>20</v>
      </c>
      <c r="J44">
        <f t="shared" si="1"/>
        <v>7</v>
      </c>
    </row>
    <row r="45" spans="1:10" x14ac:dyDescent="0.2">
      <c r="A45" s="80" t="s">
        <v>935</v>
      </c>
      <c r="B45" s="80" t="s">
        <v>362</v>
      </c>
      <c r="C45" s="80" t="s">
        <v>500</v>
      </c>
      <c r="D45" s="80" t="s">
        <v>2087</v>
      </c>
      <c r="E45" s="100"/>
      <c r="F45" s="100"/>
      <c r="G45" s="101">
        <v>0</v>
      </c>
      <c r="H45" s="101">
        <v>0</v>
      </c>
      <c r="I45" s="18">
        <f t="shared" si="0"/>
        <v>20</v>
      </c>
      <c r="J45">
        <f t="shared" si="1"/>
        <v>8</v>
      </c>
    </row>
    <row r="46" spans="1:10" x14ac:dyDescent="0.2">
      <c r="A46" s="80" t="s">
        <v>818</v>
      </c>
      <c r="B46" s="80" t="s">
        <v>984</v>
      </c>
      <c r="C46" s="80" t="s">
        <v>1124</v>
      </c>
      <c r="D46" s="80" t="s">
        <v>48</v>
      </c>
      <c r="E46" s="100"/>
      <c r="F46" s="100"/>
      <c r="G46" s="101">
        <v>0</v>
      </c>
      <c r="H46" s="101">
        <v>0</v>
      </c>
      <c r="I46" s="18">
        <f t="shared" si="0"/>
        <v>20</v>
      </c>
      <c r="J46">
        <f t="shared" si="1"/>
        <v>9</v>
      </c>
    </row>
    <row r="47" spans="1:10" x14ac:dyDescent="0.2">
      <c r="A47" s="80" t="s">
        <v>502</v>
      </c>
      <c r="B47" s="80" t="s">
        <v>1895</v>
      </c>
      <c r="C47" s="80" t="s">
        <v>1896</v>
      </c>
      <c r="D47" s="80" t="s">
        <v>44</v>
      </c>
      <c r="E47" s="100"/>
      <c r="F47" s="100"/>
      <c r="G47" s="101">
        <v>0</v>
      </c>
      <c r="H47" s="101">
        <v>0</v>
      </c>
      <c r="I47" s="18">
        <f t="shared" si="0"/>
        <v>20</v>
      </c>
      <c r="J47">
        <f t="shared" si="1"/>
        <v>10</v>
      </c>
    </row>
    <row r="48" spans="1:10" x14ac:dyDescent="0.2">
      <c r="A48" s="80" t="s">
        <v>905</v>
      </c>
      <c r="B48" s="80" t="s">
        <v>90</v>
      </c>
      <c r="C48" s="80" t="s">
        <v>154</v>
      </c>
      <c r="D48" s="80" t="s">
        <v>50</v>
      </c>
      <c r="E48" s="100"/>
      <c r="F48" s="100"/>
      <c r="G48" s="101">
        <v>0</v>
      </c>
      <c r="H48" s="101">
        <v>0</v>
      </c>
      <c r="I48" s="18">
        <f t="shared" si="0"/>
        <v>20</v>
      </c>
      <c r="J48">
        <f t="shared" si="1"/>
        <v>11</v>
      </c>
    </row>
    <row r="49" spans="1:10" x14ac:dyDescent="0.2">
      <c r="A49" s="80" t="s">
        <v>1793</v>
      </c>
      <c r="B49" s="80" t="s">
        <v>1834</v>
      </c>
      <c r="C49" s="80" t="s">
        <v>421</v>
      </c>
      <c r="D49" s="80" t="s">
        <v>50</v>
      </c>
      <c r="E49" s="100"/>
      <c r="F49" s="100"/>
      <c r="G49" s="101">
        <v>0</v>
      </c>
      <c r="H49" s="101">
        <v>0</v>
      </c>
      <c r="I49" s="18">
        <f t="shared" si="0"/>
        <v>20</v>
      </c>
      <c r="J49">
        <f t="shared" si="1"/>
        <v>12</v>
      </c>
    </row>
    <row r="50" spans="1:10" x14ac:dyDescent="0.2">
      <c r="A50" s="80" t="s">
        <v>1303</v>
      </c>
      <c r="B50" s="80" t="s">
        <v>1977</v>
      </c>
      <c r="C50" s="80" t="s">
        <v>1292</v>
      </c>
      <c r="D50" s="80" t="s">
        <v>2087</v>
      </c>
      <c r="E50" s="100"/>
      <c r="F50" s="100"/>
      <c r="G50" s="101">
        <v>0</v>
      </c>
      <c r="H50" s="101">
        <v>0</v>
      </c>
      <c r="I50" s="18">
        <f t="shared" si="0"/>
        <v>20</v>
      </c>
      <c r="J50">
        <f t="shared" si="1"/>
        <v>13</v>
      </c>
    </row>
    <row r="51" spans="1:10" x14ac:dyDescent="0.2">
      <c r="A51" s="80" t="s">
        <v>554</v>
      </c>
      <c r="B51" s="80" t="s">
        <v>101</v>
      </c>
      <c r="C51" s="80" t="s">
        <v>1928</v>
      </c>
      <c r="D51" s="80" t="s">
        <v>48</v>
      </c>
      <c r="E51" s="100"/>
      <c r="F51" s="100"/>
      <c r="G51" s="101">
        <v>0</v>
      </c>
      <c r="H51" s="101">
        <v>0</v>
      </c>
      <c r="I51" s="18">
        <f t="shared" si="0"/>
        <v>20</v>
      </c>
      <c r="J51">
        <f t="shared" si="1"/>
        <v>14</v>
      </c>
    </row>
    <row r="52" spans="1:10" x14ac:dyDescent="0.2">
      <c r="A52" s="80" t="s">
        <v>1065</v>
      </c>
      <c r="B52" s="80" t="s">
        <v>188</v>
      </c>
      <c r="C52" s="80" t="s">
        <v>395</v>
      </c>
      <c r="D52" s="80" t="s">
        <v>40</v>
      </c>
      <c r="E52" s="100"/>
      <c r="F52" s="100"/>
      <c r="G52" s="101">
        <v>0</v>
      </c>
      <c r="H52" s="101">
        <v>0</v>
      </c>
      <c r="I52" s="18">
        <f t="shared" si="0"/>
        <v>20</v>
      </c>
      <c r="J52">
        <f t="shared" si="1"/>
        <v>15</v>
      </c>
    </row>
    <row r="53" spans="1:10" x14ac:dyDescent="0.2">
      <c r="A53" s="80" t="s">
        <v>574</v>
      </c>
      <c r="B53" s="80" t="s">
        <v>221</v>
      </c>
      <c r="C53" s="80" t="s">
        <v>1134</v>
      </c>
      <c r="D53" s="80" t="s">
        <v>39</v>
      </c>
      <c r="E53" s="100"/>
      <c r="F53" s="100"/>
      <c r="G53" s="101">
        <v>0</v>
      </c>
      <c r="H53" s="101">
        <v>0</v>
      </c>
      <c r="I53" s="18">
        <f t="shared" si="0"/>
        <v>20</v>
      </c>
      <c r="J53">
        <f t="shared" si="1"/>
        <v>16</v>
      </c>
    </row>
    <row r="54" spans="1:10" x14ac:dyDescent="0.2">
      <c r="A54" s="80" t="s">
        <v>1800</v>
      </c>
      <c r="B54" s="80" t="s">
        <v>127</v>
      </c>
      <c r="C54" s="80" t="s">
        <v>1841</v>
      </c>
      <c r="D54" s="80" t="s">
        <v>47</v>
      </c>
      <c r="E54" s="100"/>
      <c r="F54" s="100"/>
      <c r="G54" s="101">
        <v>0</v>
      </c>
      <c r="H54" s="101">
        <v>0</v>
      </c>
      <c r="I54" s="18">
        <f t="shared" si="0"/>
        <v>20</v>
      </c>
      <c r="J54">
        <f t="shared" si="1"/>
        <v>17</v>
      </c>
    </row>
    <row r="55" spans="1:10" x14ac:dyDescent="0.2">
      <c r="A55" s="80" t="s">
        <v>760</v>
      </c>
      <c r="B55" s="80" t="s">
        <v>2106</v>
      </c>
      <c r="C55" s="80" t="s">
        <v>1124</v>
      </c>
      <c r="D55" s="80" t="s">
        <v>38</v>
      </c>
      <c r="E55" s="100"/>
      <c r="F55" s="100"/>
      <c r="G55" s="101">
        <v>0</v>
      </c>
      <c r="H55" s="101">
        <v>0</v>
      </c>
      <c r="I55" s="18">
        <f t="shared" si="0"/>
        <v>20</v>
      </c>
      <c r="J55">
        <f t="shared" si="1"/>
        <v>18</v>
      </c>
    </row>
    <row r="56" spans="1:10" x14ac:dyDescent="0.2">
      <c r="A56" s="80" t="s">
        <v>1302</v>
      </c>
      <c r="B56" s="80" t="s">
        <v>2039</v>
      </c>
      <c r="C56" s="80" t="s">
        <v>2040</v>
      </c>
      <c r="D56" s="80" t="s">
        <v>42</v>
      </c>
      <c r="E56" s="100"/>
      <c r="F56" s="100"/>
      <c r="G56" s="101">
        <v>0</v>
      </c>
      <c r="H56" s="101">
        <v>0</v>
      </c>
      <c r="I56" s="18">
        <f t="shared" si="0"/>
        <v>20</v>
      </c>
      <c r="J56">
        <f t="shared" si="1"/>
        <v>19</v>
      </c>
    </row>
    <row r="57" spans="1:10" x14ac:dyDescent="0.2">
      <c r="A57" s="80" t="s">
        <v>532</v>
      </c>
      <c r="B57" s="80" t="s">
        <v>97</v>
      </c>
      <c r="C57" s="80" t="s">
        <v>348</v>
      </c>
      <c r="D57" s="80" t="s">
        <v>2087</v>
      </c>
      <c r="E57" s="100"/>
      <c r="F57" s="100"/>
      <c r="G57" s="101">
        <v>0</v>
      </c>
      <c r="H57" s="101">
        <v>0</v>
      </c>
      <c r="I57" s="18">
        <f t="shared" si="0"/>
        <v>20</v>
      </c>
      <c r="J57">
        <f t="shared" si="1"/>
        <v>20</v>
      </c>
    </row>
    <row r="58" spans="1:10" x14ac:dyDescent="0.2">
      <c r="A58" s="80" t="s">
        <v>813</v>
      </c>
      <c r="B58" s="80" t="s">
        <v>336</v>
      </c>
      <c r="C58" s="80" t="s">
        <v>330</v>
      </c>
      <c r="D58" s="80" t="s">
        <v>48</v>
      </c>
      <c r="E58" s="100"/>
      <c r="F58" s="100"/>
      <c r="G58" s="101">
        <v>0</v>
      </c>
      <c r="H58" s="101">
        <v>0</v>
      </c>
      <c r="I58" s="18">
        <f t="shared" si="0"/>
        <v>20</v>
      </c>
      <c r="J58">
        <f t="shared" si="1"/>
        <v>21</v>
      </c>
    </row>
    <row r="59" spans="1:10" x14ac:dyDescent="0.2">
      <c r="A59" s="80" t="s">
        <v>1878</v>
      </c>
      <c r="B59" s="80" t="s">
        <v>482</v>
      </c>
      <c r="C59" s="80" t="s">
        <v>1940</v>
      </c>
      <c r="D59" s="80" t="s">
        <v>38</v>
      </c>
      <c r="E59" s="100"/>
      <c r="F59" s="100"/>
      <c r="G59" s="101">
        <v>0</v>
      </c>
      <c r="H59" s="101">
        <v>0</v>
      </c>
      <c r="I59" s="18">
        <f t="shared" si="0"/>
        <v>20</v>
      </c>
      <c r="J59">
        <f t="shared" si="1"/>
        <v>22</v>
      </c>
    </row>
    <row r="60" spans="1:10" x14ac:dyDescent="0.2">
      <c r="A60" s="80" t="s">
        <v>881</v>
      </c>
      <c r="B60" s="80" t="s">
        <v>2080</v>
      </c>
      <c r="C60" s="80" t="s">
        <v>346</v>
      </c>
      <c r="D60" s="80" t="s">
        <v>50</v>
      </c>
      <c r="E60" s="100"/>
      <c r="F60" s="100"/>
      <c r="G60" s="101">
        <v>0</v>
      </c>
      <c r="H60" s="101">
        <v>0</v>
      </c>
      <c r="I60" s="18">
        <f t="shared" si="0"/>
        <v>20</v>
      </c>
      <c r="J60">
        <f t="shared" si="1"/>
        <v>23</v>
      </c>
    </row>
    <row r="61" spans="1:10" x14ac:dyDescent="0.2">
      <c r="A61" s="80" t="s">
        <v>696</v>
      </c>
      <c r="B61" s="80" t="s">
        <v>2125</v>
      </c>
      <c r="C61" s="80" t="s">
        <v>2126</v>
      </c>
      <c r="D61" s="80" t="s">
        <v>38</v>
      </c>
      <c r="E61" s="100"/>
      <c r="F61" s="100"/>
      <c r="G61" s="101">
        <v>0</v>
      </c>
      <c r="H61" s="101">
        <v>0</v>
      </c>
      <c r="I61" s="18">
        <f t="shared" si="0"/>
        <v>20</v>
      </c>
      <c r="J61">
        <f t="shared" si="1"/>
        <v>24</v>
      </c>
    </row>
    <row r="62" spans="1:10" x14ac:dyDescent="0.2">
      <c r="A62" s="80" t="s">
        <v>1398</v>
      </c>
      <c r="B62" s="80" t="s">
        <v>438</v>
      </c>
      <c r="C62" s="80" t="s">
        <v>240</v>
      </c>
      <c r="D62" s="80" t="s">
        <v>47</v>
      </c>
      <c r="E62" s="100"/>
      <c r="F62" s="100"/>
      <c r="G62" s="101">
        <v>0</v>
      </c>
      <c r="H62" s="101">
        <v>0</v>
      </c>
      <c r="I62" s="18">
        <f t="shared" si="0"/>
        <v>20</v>
      </c>
      <c r="J62">
        <f t="shared" si="1"/>
        <v>25</v>
      </c>
    </row>
    <row r="63" spans="1:10" x14ac:dyDescent="0.2">
      <c r="A63" s="80" t="s">
        <v>1808</v>
      </c>
      <c r="B63" s="80" t="s">
        <v>1524</v>
      </c>
      <c r="C63" s="80" t="s">
        <v>1846</v>
      </c>
      <c r="D63" s="80" t="s">
        <v>39</v>
      </c>
      <c r="E63" s="100"/>
      <c r="F63" s="100"/>
      <c r="G63" s="101">
        <v>0</v>
      </c>
      <c r="H63" s="101">
        <v>0</v>
      </c>
      <c r="I63" s="18">
        <f t="shared" si="0"/>
        <v>20</v>
      </c>
      <c r="J63">
        <f t="shared" si="1"/>
        <v>26</v>
      </c>
    </row>
    <row r="64" spans="1:10" x14ac:dyDescent="0.2">
      <c r="A64" s="80" t="s">
        <v>525</v>
      </c>
      <c r="B64" s="80" t="s">
        <v>1924</v>
      </c>
      <c r="C64" s="80" t="s">
        <v>1925</v>
      </c>
      <c r="D64" s="80" t="s">
        <v>38</v>
      </c>
      <c r="E64" s="100"/>
      <c r="F64" s="100"/>
      <c r="G64" s="101">
        <v>0</v>
      </c>
      <c r="H64" s="101">
        <v>0</v>
      </c>
      <c r="I64" s="18">
        <f t="shared" si="0"/>
        <v>20</v>
      </c>
      <c r="J64">
        <f t="shared" si="1"/>
        <v>27</v>
      </c>
    </row>
    <row r="65" spans="1:10" x14ac:dyDescent="0.2">
      <c r="A65" s="80" t="s">
        <v>679</v>
      </c>
      <c r="B65" s="80" t="s">
        <v>188</v>
      </c>
      <c r="C65" s="80" t="s">
        <v>379</v>
      </c>
      <c r="D65" s="80" t="s">
        <v>2087</v>
      </c>
      <c r="E65" s="100"/>
      <c r="F65" s="100"/>
      <c r="G65" s="101">
        <v>0</v>
      </c>
      <c r="H65" s="101">
        <v>0</v>
      </c>
      <c r="I65" s="18">
        <f t="shared" si="0"/>
        <v>20</v>
      </c>
      <c r="J65">
        <f t="shared" si="1"/>
        <v>28</v>
      </c>
    </row>
    <row r="66" spans="1:10" x14ac:dyDescent="0.2">
      <c r="A66" s="80" t="s">
        <v>1728</v>
      </c>
      <c r="B66" s="80" t="s">
        <v>1760</v>
      </c>
      <c r="C66" s="80" t="s">
        <v>1761</v>
      </c>
      <c r="D66" s="80" t="s">
        <v>39</v>
      </c>
      <c r="E66" s="100"/>
      <c r="F66" s="100"/>
      <c r="G66" s="101">
        <v>0</v>
      </c>
      <c r="H66" s="101">
        <v>0</v>
      </c>
      <c r="I66" s="18">
        <f t="shared" si="0"/>
        <v>20</v>
      </c>
      <c r="J66">
        <f t="shared" si="1"/>
        <v>29</v>
      </c>
    </row>
    <row r="67" spans="1:10" x14ac:dyDescent="0.2">
      <c r="A67" s="80" t="s">
        <v>687</v>
      </c>
      <c r="B67" s="80" t="s">
        <v>1903</v>
      </c>
      <c r="C67" s="80" t="s">
        <v>419</v>
      </c>
      <c r="D67" s="80" t="s">
        <v>43</v>
      </c>
      <c r="E67" s="100"/>
      <c r="F67" s="100"/>
      <c r="G67" s="101">
        <v>0</v>
      </c>
      <c r="H67" s="101">
        <v>0</v>
      </c>
      <c r="I67" s="18">
        <f t="shared" si="0"/>
        <v>20</v>
      </c>
      <c r="J67">
        <f t="shared" si="1"/>
        <v>30</v>
      </c>
    </row>
    <row r="68" spans="1:10" x14ac:dyDescent="0.2">
      <c r="A68" s="80" t="s">
        <v>894</v>
      </c>
      <c r="B68" s="80" t="s">
        <v>2058</v>
      </c>
      <c r="C68" s="80" t="s">
        <v>2059</v>
      </c>
      <c r="D68" s="80" t="s">
        <v>48</v>
      </c>
      <c r="E68" s="100"/>
      <c r="F68" s="100"/>
      <c r="G68" s="101">
        <v>0</v>
      </c>
      <c r="H68" s="101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31</v>
      </c>
    </row>
    <row r="69" spans="1:10" x14ac:dyDescent="0.2">
      <c r="A69" s="80" t="s">
        <v>673</v>
      </c>
      <c r="B69" s="80" t="s">
        <v>191</v>
      </c>
      <c r="C69" s="80" t="s">
        <v>1134</v>
      </c>
      <c r="D69" s="80" t="s">
        <v>39</v>
      </c>
      <c r="E69" s="100"/>
      <c r="F69" s="100"/>
      <c r="G69" s="101">
        <v>0</v>
      </c>
      <c r="H69" s="101">
        <v>0</v>
      </c>
      <c r="I69" s="18">
        <f t="shared" si="2"/>
        <v>20</v>
      </c>
      <c r="J69">
        <f t="shared" si="3"/>
        <v>32</v>
      </c>
    </row>
    <row r="70" spans="1:10" x14ac:dyDescent="0.2">
      <c r="A70" s="80" t="s">
        <v>618</v>
      </c>
      <c r="B70" s="80" t="s">
        <v>404</v>
      </c>
      <c r="C70" s="80" t="s">
        <v>82</v>
      </c>
      <c r="D70" s="80" t="s">
        <v>40</v>
      </c>
      <c r="E70" s="100"/>
      <c r="F70" s="100"/>
      <c r="G70" s="101">
        <v>0</v>
      </c>
      <c r="H70" s="101">
        <v>0</v>
      </c>
      <c r="I70" s="18">
        <f t="shared" si="2"/>
        <v>20</v>
      </c>
      <c r="J70">
        <f t="shared" si="3"/>
        <v>33</v>
      </c>
    </row>
    <row r="71" spans="1:10" x14ac:dyDescent="0.2">
      <c r="I71" s="18">
        <f t="shared" si="2"/>
        <v>20</v>
      </c>
      <c r="J71">
        <f t="shared" si="3"/>
        <v>34</v>
      </c>
    </row>
    <row r="72" spans="1:10" x14ac:dyDescent="0.2">
      <c r="I72" s="18">
        <f t="shared" si="2"/>
        <v>20</v>
      </c>
      <c r="J72">
        <f t="shared" si="3"/>
        <v>35</v>
      </c>
    </row>
    <row r="73" spans="1:10" x14ac:dyDescent="0.2">
      <c r="I73" s="18">
        <f t="shared" si="2"/>
        <v>20</v>
      </c>
      <c r="J73">
        <f t="shared" si="3"/>
        <v>36</v>
      </c>
    </row>
    <row r="74" spans="1:10" x14ac:dyDescent="0.2">
      <c r="I74" s="18">
        <f t="shared" si="2"/>
        <v>20</v>
      </c>
      <c r="J74">
        <f t="shared" si="3"/>
        <v>37</v>
      </c>
    </row>
    <row r="75" spans="1:10" x14ac:dyDescent="0.2">
      <c r="I75" s="18">
        <f t="shared" si="2"/>
        <v>20</v>
      </c>
      <c r="J75">
        <f t="shared" si="3"/>
        <v>38</v>
      </c>
    </row>
    <row r="76" spans="1:10" x14ac:dyDescent="0.2">
      <c r="I76" s="18">
        <f t="shared" si="2"/>
        <v>20</v>
      </c>
      <c r="J76">
        <f t="shared" si="3"/>
        <v>39</v>
      </c>
    </row>
    <row r="77" spans="1:10" x14ac:dyDescent="0.2">
      <c r="I77" s="18">
        <f t="shared" si="2"/>
        <v>20</v>
      </c>
      <c r="J77">
        <f t="shared" si="3"/>
        <v>40</v>
      </c>
    </row>
    <row r="78" spans="1:10" x14ac:dyDescent="0.2">
      <c r="I78" s="18">
        <f t="shared" si="2"/>
        <v>20</v>
      </c>
      <c r="J78">
        <f t="shared" si="3"/>
        <v>41</v>
      </c>
    </row>
    <row r="79" spans="1:10" x14ac:dyDescent="0.2">
      <c r="I79" s="18">
        <f t="shared" si="2"/>
        <v>20</v>
      </c>
      <c r="J79">
        <f t="shared" si="3"/>
        <v>42</v>
      </c>
    </row>
    <row r="80" spans="1:10" x14ac:dyDescent="0.2">
      <c r="I80" s="18">
        <f t="shared" si="2"/>
        <v>20</v>
      </c>
      <c r="J80">
        <f t="shared" si="3"/>
        <v>43</v>
      </c>
    </row>
    <row r="81" spans="9:10" x14ac:dyDescent="0.2">
      <c r="I81" s="18">
        <f t="shared" si="2"/>
        <v>20</v>
      </c>
      <c r="J81">
        <f t="shared" si="3"/>
        <v>44</v>
      </c>
    </row>
    <row r="82" spans="9:10" x14ac:dyDescent="0.2">
      <c r="I82" s="18">
        <f t="shared" si="2"/>
        <v>20</v>
      </c>
      <c r="J82">
        <f t="shared" si="3"/>
        <v>45</v>
      </c>
    </row>
    <row r="83" spans="9:10" x14ac:dyDescent="0.2">
      <c r="I83" s="18">
        <f t="shared" si="2"/>
        <v>20</v>
      </c>
      <c r="J83">
        <f t="shared" si="3"/>
        <v>46</v>
      </c>
    </row>
    <row r="84" spans="9:10" x14ac:dyDescent="0.2">
      <c r="I84" s="18">
        <f t="shared" si="2"/>
        <v>20</v>
      </c>
      <c r="J84">
        <f t="shared" si="3"/>
        <v>47</v>
      </c>
    </row>
    <row r="85" spans="9:10" x14ac:dyDescent="0.2">
      <c r="I85" s="18">
        <f t="shared" si="2"/>
        <v>20</v>
      </c>
      <c r="J85">
        <f t="shared" si="3"/>
        <v>48</v>
      </c>
    </row>
    <row r="86" spans="9:10" x14ac:dyDescent="0.2">
      <c r="I86" s="18">
        <f t="shared" si="2"/>
        <v>20</v>
      </c>
      <c r="J86">
        <f t="shared" si="3"/>
        <v>49</v>
      </c>
    </row>
    <row r="87" spans="9:10" x14ac:dyDescent="0.2">
      <c r="I87" s="18">
        <f t="shared" si="2"/>
        <v>20</v>
      </c>
      <c r="J87">
        <f t="shared" si="3"/>
        <v>50</v>
      </c>
    </row>
    <row r="88" spans="9:10" x14ac:dyDescent="0.2">
      <c r="I88" s="18">
        <f t="shared" si="2"/>
        <v>20</v>
      </c>
      <c r="J88">
        <f t="shared" si="3"/>
        <v>51</v>
      </c>
    </row>
    <row r="89" spans="9:10" x14ac:dyDescent="0.2">
      <c r="I89" s="18">
        <f t="shared" si="2"/>
        <v>20</v>
      </c>
      <c r="J89">
        <f t="shared" si="3"/>
        <v>52</v>
      </c>
    </row>
    <row r="90" spans="9:10" x14ac:dyDescent="0.2">
      <c r="I90" s="18">
        <f t="shared" ref="I90:I153" si="4">IF(H90=H89,I89,IF(H90=0,ROUNDDOWN(20,0),I89-J89))</f>
        <v>20</v>
      </c>
      <c r="J90">
        <f t="shared" ref="J90:J153" si="5">IF(H90&lt;H89,1,IF(H90=H89,J89+1,0))</f>
        <v>53</v>
      </c>
    </row>
    <row r="91" spans="9:10" x14ac:dyDescent="0.2">
      <c r="I91" s="18">
        <f t="shared" si="4"/>
        <v>20</v>
      </c>
      <c r="J91">
        <f t="shared" si="5"/>
        <v>54</v>
      </c>
    </row>
    <row r="92" spans="9:10" x14ac:dyDescent="0.2">
      <c r="I92" s="18">
        <f t="shared" si="4"/>
        <v>20</v>
      </c>
      <c r="J92">
        <f t="shared" si="5"/>
        <v>55</v>
      </c>
    </row>
    <row r="93" spans="9:10" x14ac:dyDescent="0.2">
      <c r="I93" s="18">
        <f t="shared" si="4"/>
        <v>20</v>
      </c>
      <c r="J93">
        <f t="shared" si="5"/>
        <v>56</v>
      </c>
    </row>
    <row r="94" spans="9:10" x14ac:dyDescent="0.2">
      <c r="I94" s="18">
        <f t="shared" si="4"/>
        <v>20</v>
      </c>
      <c r="J94">
        <f t="shared" si="5"/>
        <v>57</v>
      </c>
    </row>
    <row r="95" spans="9:10" x14ac:dyDescent="0.2">
      <c r="I95" s="18">
        <f t="shared" si="4"/>
        <v>20</v>
      </c>
      <c r="J95">
        <f t="shared" si="5"/>
        <v>58</v>
      </c>
    </row>
    <row r="96" spans="9:10" x14ac:dyDescent="0.2">
      <c r="I96" s="18">
        <f t="shared" si="4"/>
        <v>20</v>
      </c>
      <c r="J96">
        <f t="shared" si="5"/>
        <v>59</v>
      </c>
    </row>
    <row r="97" spans="9:10" x14ac:dyDescent="0.2">
      <c r="I97" s="18">
        <f t="shared" si="4"/>
        <v>20</v>
      </c>
      <c r="J97">
        <f t="shared" si="5"/>
        <v>60</v>
      </c>
    </row>
    <row r="98" spans="9:10" x14ac:dyDescent="0.2">
      <c r="I98" s="18">
        <f t="shared" si="4"/>
        <v>20</v>
      </c>
      <c r="J98">
        <f t="shared" si="5"/>
        <v>61</v>
      </c>
    </row>
    <row r="99" spans="9:10" x14ac:dyDescent="0.2">
      <c r="I99" s="18">
        <f t="shared" si="4"/>
        <v>20</v>
      </c>
      <c r="J99">
        <f t="shared" si="5"/>
        <v>62</v>
      </c>
    </row>
    <row r="100" spans="9:10" x14ac:dyDescent="0.2">
      <c r="I100" s="18">
        <f t="shared" si="4"/>
        <v>20</v>
      </c>
      <c r="J100">
        <f t="shared" si="5"/>
        <v>63</v>
      </c>
    </row>
    <row r="101" spans="9:10" x14ac:dyDescent="0.2">
      <c r="I101" s="18">
        <f t="shared" si="4"/>
        <v>20</v>
      </c>
      <c r="J101">
        <f t="shared" si="5"/>
        <v>64</v>
      </c>
    </row>
    <row r="102" spans="9:10" x14ac:dyDescent="0.2">
      <c r="I102" s="18">
        <f t="shared" si="4"/>
        <v>20</v>
      </c>
      <c r="J102">
        <f t="shared" si="5"/>
        <v>65</v>
      </c>
    </row>
    <row r="103" spans="9:10" x14ac:dyDescent="0.2">
      <c r="I103" s="18">
        <f t="shared" si="4"/>
        <v>20</v>
      </c>
      <c r="J103">
        <f t="shared" si="5"/>
        <v>66</v>
      </c>
    </row>
    <row r="104" spans="9:10" x14ac:dyDescent="0.2">
      <c r="I104" s="18">
        <f t="shared" si="4"/>
        <v>20</v>
      </c>
      <c r="J104">
        <f t="shared" si="5"/>
        <v>67</v>
      </c>
    </row>
    <row r="105" spans="9:10" x14ac:dyDescent="0.2">
      <c r="I105" s="18">
        <f t="shared" si="4"/>
        <v>20</v>
      </c>
      <c r="J105">
        <f t="shared" si="5"/>
        <v>68</v>
      </c>
    </row>
    <row r="106" spans="9:10" x14ac:dyDescent="0.2">
      <c r="I106" s="18">
        <f t="shared" si="4"/>
        <v>20</v>
      </c>
      <c r="J106">
        <f t="shared" si="5"/>
        <v>69</v>
      </c>
    </row>
    <row r="107" spans="9:10" x14ac:dyDescent="0.2">
      <c r="I107" s="18">
        <f t="shared" si="4"/>
        <v>20</v>
      </c>
      <c r="J107">
        <f t="shared" si="5"/>
        <v>70</v>
      </c>
    </row>
    <row r="108" spans="9:10" x14ac:dyDescent="0.2">
      <c r="I108" s="18">
        <f t="shared" si="4"/>
        <v>20</v>
      </c>
      <c r="J108">
        <f t="shared" si="5"/>
        <v>71</v>
      </c>
    </row>
    <row r="109" spans="9:10" x14ac:dyDescent="0.2">
      <c r="I109" s="18">
        <f t="shared" si="4"/>
        <v>20</v>
      </c>
      <c r="J109">
        <f t="shared" si="5"/>
        <v>72</v>
      </c>
    </row>
    <row r="110" spans="9:10" x14ac:dyDescent="0.2">
      <c r="I110" s="18">
        <f t="shared" si="4"/>
        <v>20</v>
      </c>
      <c r="J110">
        <f t="shared" si="5"/>
        <v>73</v>
      </c>
    </row>
    <row r="111" spans="9:10" x14ac:dyDescent="0.2">
      <c r="I111" s="18">
        <f t="shared" si="4"/>
        <v>20</v>
      </c>
      <c r="J111">
        <f t="shared" si="5"/>
        <v>74</v>
      </c>
    </row>
    <row r="112" spans="9:10" x14ac:dyDescent="0.2">
      <c r="I112" s="18">
        <f t="shared" si="4"/>
        <v>20</v>
      </c>
      <c r="J112">
        <f t="shared" si="5"/>
        <v>75</v>
      </c>
    </row>
    <row r="113" spans="9:10" x14ac:dyDescent="0.2">
      <c r="I113" s="18">
        <f t="shared" si="4"/>
        <v>20</v>
      </c>
      <c r="J113">
        <f t="shared" si="5"/>
        <v>76</v>
      </c>
    </row>
    <row r="114" spans="9:10" x14ac:dyDescent="0.2">
      <c r="I114" s="18">
        <f t="shared" si="4"/>
        <v>20</v>
      </c>
      <c r="J114">
        <f t="shared" si="5"/>
        <v>77</v>
      </c>
    </row>
    <row r="115" spans="9:10" x14ac:dyDescent="0.2">
      <c r="I115" s="18">
        <f t="shared" si="4"/>
        <v>20</v>
      </c>
      <c r="J115">
        <f t="shared" si="5"/>
        <v>78</v>
      </c>
    </row>
    <row r="116" spans="9:10" x14ac:dyDescent="0.2">
      <c r="I116" s="18">
        <f t="shared" si="4"/>
        <v>20</v>
      </c>
      <c r="J116">
        <f t="shared" si="5"/>
        <v>79</v>
      </c>
    </row>
    <row r="117" spans="9:10" x14ac:dyDescent="0.2">
      <c r="I117" s="18">
        <f t="shared" si="4"/>
        <v>20</v>
      </c>
      <c r="J117">
        <f t="shared" si="5"/>
        <v>80</v>
      </c>
    </row>
    <row r="118" spans="9:10" x14ac:dyDescent="0.2">
      <c r="I118" s="18">
        <f t="shared" si="4"/>
        <v>20</v>
      </c>
      <c r="J118">
        <f t="shared" si="5"/>
        <v>81</v>
      </c>
    </row>
    <row r="119" spans="9:10" x14ac:dyDescent="0.2">
      <c r="I119" s="18">
        <f t="shared" si="4"/>
        <v>20</v>
      </c>
      <c r="J119">
        <f t="shared" si="5"/>
        <v>82</v>
      </c>
    </row>
    <row r="120" spans="9:10" x14ac:dyDescent="0.2">
      <c r="I120" s="18">
        <f t="shared" si="4"/>
        <v>20</v>
      </c>
      <c r="J120">
        <f t="shared" si="5"/>
        <v>83</v>
      </c>
    </row>
    <row r="121" spans="9:10" x14ac:dyDescent="0.2">
      <c r="I121" s="18">
        <f t="shared" si="4"/>
        <v>20</v>
      </c>
      <c r="J121">
        <f t="shared" si="5"/>
        <v>84</v>
      </c>
    </row>
    <row r="122" spans="9:10" x14ac:dyDescent="0.2">
      <c r="I122" s="18">
        <f t="shared" si="4"/>
        <v>20</v>
      </c>
      <c r="J122">
        <f t="shared" si="5"/>
        <v>85</v>
      </c>
    </row>
    <row r="123" spans="9:10" x14ac:dyDescent="0.2">
      <c r="I123" s="18">
        <f t="shared" si="4"/>
        <v>20</v>
      </c>
      <c r="J123">
        <f t="shared" si="5"/>
        <v>86</v>
      </c>
    </row>
    <row r="124" spans="9:10" x14ac:dyDescent="0.2">
      <c r="I124" s="18">
        <f t="shared" si="4"/>
        <v>20</v>
      </c>
      <c r="J124">
        <f t="shared" si="5"/>
        <v>87</v>
      </c>
    </row>
    <row r="125" spans="9:10" x14ac:dyDescent="0.2">
      <c r="I125" s="18">
        <f t="shared" si="4"/>
        <v>20</v>
      </c>
      <c r="J125">
        <f t="shared" si="5"/>
        <v>88</v>
      </c>
    </row>
    <row r="126" spans="9:10" x14ac:dyDescent="0.2">
      <c r="I126" s="18">
        <f t="shared" si="4"/>
        <v>20</v>
      </c>
      <c r="J126">
        <f t="shared" si="5"/>
        <v>89</v>
      </c>
    </row>
    <row r="127" spans="9:10" x14ac:dyDescent="0.2">
      <c r="I127" s="18">
        <f t="shared" si="4"/>
        <v>20</v>
      </c>
      <c r="J127">
        <f t="shared" si="5"/>
        <v>90</v>
      </c>
    </row>
    <row r="128" spans="9:10" x14ac:dyDescent="0.2">
      <c r="I128" s="18">
        <f t="shared" si="4"/>
        <v>20</v>
      </c>
      <c r="J128">
        <f t="shared" si="5"/>
        <v>91</v>
      </c>
    </row>
    <row r="129" spans="9:10" x14ac:dyDescent="0.2">
      <c r="I129" s="18">
        <f t="shared" si="4"/>
        <v>20</v>
      </c>
      <c r="J129">
        <f t="shared" si="5"/>
        <v>92</v>
      </c>
    </row>
    <row r="130" spans="9:10" x14ac:dyDescent="0.2">
      <c r="I130" s="18">
        <f t="shared" si="4"/>
        <v>20</v>
      </c>
      <c r="J130">
        <f t="shared" si="5"/>
        <v>93</v>
      </c>
    </row>
    <row r="131" spans="9:10" x14ac:dyDescent="0.2">
      <c r="I131" s="18">
        <f t="shared" si="4"/>
        <v>20</v>
      </c>
      <c r="J131">
        <f t="shared" si="5"/>
        <v>94</v>
      </c>
    </row>
    <row r="132" spans="9:10" x14ac:dyDescent="0.2">
      <c r="I132" s="18">
        <f t="shared" si="4"/>
        <v>20</v>
      </c>
      <c r="J132">
        <f t="shared" si="5"/>
        <v>95</v>
      </c>
    </row>
    <row r="133" spans="9:10" x14ac:dyDescent="0.2">
      <c r="I133" s="18">
        <f t="shared" si="4"/>
        <v>20</v>
      </c>
      <c r="J133">
        <f t="shared" si="5"/>
        <v>96</v>
      </c>
    </row>
    <row r="134" spans="9:10" x14ac:dyDescent="0.2">
      <c r="I134" s="18">
        <f t="shared" si="4"/>
        <v>20</v>
      </c>
      <c r="J134">
        <f t="shared" si="5"/>
        <v>97</v>
      </c>
    </row>
    <row r="135" spans="9:10" x14ac:dyDescent="0.2">
      <c r="I135" s="18">
        <f t="shared" si="4"/>
        <v>20</v>
      </c>
      <c r="J135">
        <f t="shared" si="5"/>
        <v>98</v>
      </c>
    </row>
    <row r="136" spans="9:10" x14ac:dyDescent="0.2">
      <c r="I136" s="18">
        <f t="shared" si="4"/>
        <v>20</v>
      </c>
      <c r="J136">
        <f t="shared" si="5"/>
        <v>99</v>
      </c>
    </row>
    <row r="137" spans="9:10" x14ac:dyDescent="0.2">
      <c r="I137" s="18">
        <f t="shared" si="4"/>
        <v>20</v>
      </c>
      <c r="J137">
        <f t="shared" si="5"/>
        <v>100</v>
      </c>
    </row>
    <row r="138" spans="9:10" x14ac:dyDescent="0.2">
      <c r="I138" s="18">
        <f t="shared" si="4"/>
        <v>20</v>
      </c>
      <c r="J138">
        <f t="shared" si="5"/>
        <v>101</v>
      </c>
    </row>
    <row r="139" spans="9:10" x14ac:dyDescent="0.2">
      <c r="I139" s="18">
        <f t="shared" si="4"/>
        <v>20</v>
      </c>
      <c r="J139">
        <f t="shared" si="5"/>
        <v>102</v>
      </c>
    </row>
    <row r="140" spans="9:10" x14ac:dyDescent="0.2">
      <c r="I140" s="18">
        <f t="shared" si="4"/>
        <v>20</v>
      </c>
      <c r="J140">
        <f t="shared" si="5"/>
        <v>103</v>
      </c>
    </row>
    <row r="141" spans="9:10" x14ac:dyDescent="0.2">
      <c r="I141" s="18">
        <f t="shared" si="4"/>
        <v>20</v>
      </c>
      <c r="J141">
        <f t="shared" si="5"/>
        <v>104</v>
      </c>
    </row>
    <row r="142" spans="9:10" x14ac:dyDescent="0.2">
      <c r="I142" s="18">
        <f t="shared" si="4"/>
        <v>20</v>
      </c>
      <c r="J142">
        <f t="shared" si="5"/>
        <v>105</v>
      </c>
    </row>
    <row r="143" spans="9:10" x14ac:dyDescent="0.2">
      <c r="I143" s="18">
        <f t="shared" si="4"/>
        <v>20</v>
      </c>
      <c r="J143">
        <f t="shared" si="5"/>
        <v>106</v>
      </c>
    </row>
    <row r="144" spans="9:10" x14ac:dyDescent="0.2">
      <c r="I144" s="18">
        <f t="shared" si="4"/>
        <v>20</v>
      </c>
      <c r="J144">
        <f t="shared" si="5"/>
        <v>107</v>
      </c>
    </row>
    <row r="145" spans="9:10" x14ac:dyDescent="0.2">
      <c r="I145" s="18">
        <f t="shared" si="4"/>
        <v>20</v>
      </c>
      <c r="J145">
        <f t="shared" si="5"/>
        <v>108</v>
      </c>
    </row>
    <row r="146" spans="9:10" x14ac:dyDescent="0.2">
      <c r="I146" s="18">
        <f t="shared" si="4"/>
        <v>20</v>
      </c>
      <c r="J146">
        <f t="shared" si="5"/>
        <v>109</v>
      </c>
    </row>
    <row r="147" spans="9:10" x14ac:dyDescent="0.2">
      <c r="I147" s="18">
        <f t="shared" si="4"/>
        <v>20</v>
      </c>
      <c r="J147">
        <f t="shared" si="5"/>
        <v>110</v>
      </c>
    </row>
    <row r="148" spans="9:10" x14ac:dyDescent="0.2">
      <c r="I148" s="18">
        <f t="shared" si="4"/>
        <v>20</v>
      </c>
      <c r="J148">
        <f t="shared" si="5"/>
        <v>111</v>
      </c>
    </row>
    <row r="149" spans="9:10" x14ac:dyDescent="0.2">
      <c r="I149" s="18">
        <f t="shared" si="4"/>
        <v>20</v>
      </c>
      <c r="J149">
        <f t="shared" si="5"/>
        <v>112</v>
      </c>
    </row>
    <row r="150" spans="9:10" x14ac:dyDescent="0.2">
      <c r="I150" s="18">
        <f t="shared" si="4"/>
        <v>20</v>
      </c>
      <c r="J150">
        <f t="shared" si="5"/>
        <v>113</v>
      </c>
    </row>
    <row r="151" spans="9:10" x14ac:dyDescent="0.2">
      <c r="I151" s="18">
        <f t="shared" si="4"/>
        <v>20</v>
      </c>
      <c r="J151">
        <f t="shared" si="5"/>
        <v>114</v>
      </c>
    </row>
    <row r="152" spans="9:10" x14ac:dyDescent="0.2">
      <c r="I152" s="18">
        <f t="shared" si="4"/>
        <v>20</v>
      </c>
      <c r="J152">
        <f t="shared" si="5"/>
        <v>115</v>
      </c>
    </row>
    <row r="153" spans="9:10" x14ac:dyDescent="0.2">
      <c r="I153" s="18">
        <f t="shared" si="4"/>
        <v>20</v>
      </c>
      <c r="J153">
        <f t="shared" si="5"/>
        <v>116</v>
      </c>
    </row>
    <row r="154" spans="9:10" x14ac:dyDescent="0.2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117</v>
      </c>
    </row>
    <row r="155" spans="9:10" x14ac:dyDescent="0.2">
      <c r="I155" s="18">
        <f t="shared" si="6"/>
        <v>20</v>
      </c>
      <c r="J155">
        <f t="shared" si="7"/>
        <v>118</v>
      </c>
    </row>
    <row r="156" spans="9:10" x14ac:dyDescent="0.2">
      <c r="I156" s="18">
        <f t="shared" si="6"/>
        <v>20</v>
      </c>
      <c r="J156">
        <f t="shared" si="7"/>
        <v>119</v>
      </c>
    </row>
    <row r="157" spans="9:10" x14ac:dyDescent="0.2">
      <c r="I157" s="18">
        <f t="shared" si="6"/>
        <v>20</v>
      </c>
      <c r="J157">
        <f t="shared" si="7"/>
        <v>120</v>
      </c>
    </row>
    <row r="158" spans="9:10" x14ac:dyDescent="0.2">
      <c r="I158" s="18">
        <f t="shared" si="6"/>
        <v>20</v>
      </c>
      <c r="J158">
        <f t="shared" si="7"/>
        <v>121</v>
      </c>
    </row>
    <row r="159" spans="9:10" x14ac:dyDescent="0.2">
      <c r="I159" s="18">
        <f t="shared" si="6"/>
        <v>20</v>
      </c>
      <c r="J159">
        <f t="shared" si="7"/>
        <v>122</v>
      </c>
    </row>
    <row r="160" spans="9:10" x14ac:dyDescent="0.2">
      <c r="I160" s="18">
        <f t="shared" si="6"/>
        <v>20</v>
      </c>
      <c r="J160">
        <f t="shared" si="7"/>
        <v>123</v>
      </c>
    </row>
    <row r="161" spans="9:10" x14ac:dyDescent="0.2">
      <c r="I161" s="18">
        <f t="shared" si="6"/>
        <v>20</v>
      </c>
      <c r="J161">
        <f t="shared" si="7"/>
        <v>124</v>
      </c>
    </row>
    <row r="162" spans="9:10" x14ac:dyDescent="0.2">
      <c r="I162" s="18">
        <f t="shared" si="6"/>
        <v>20</v>
      </c>
      <c r="J162">
        <f t="shared" si="7"/>
        <v>125</v>
      </c>
    </row>
    <row r="163" spans="9:10" x14ac:dyDescent="0.2">
      <c r="I163" s="18">
        <f t="shared" si="6"/>
        <v>20</v>
      </c>
      <c r="J163">
        <f t="shared" si="7"/>
        <v>126</v>
      </c>
    </row>
    <row r="164" spans="9:10" x14ac:dyDescent="0.2">
      <c r="I164" s="18">
        <f t="shared" si="6"/>
        <v>20</v>
      </c>
      <c r="J164">
        <f t="shared" si="7"/>
        <v>127</v>
      </c>
    </row>
    <row r="165" spans="9:10" x14ac:dyDescent="0.2">
      <c r="I165" s="18">
        <f t="shared" si="6"/>
        <v>20</v>
      </c>
      <c r="J165">
        <f t="shared" si="7"/>
        <v>128</v>
      </c>
    </row>
    <row r="166" spans="9:10" x14ac:dyDescent="0.2">
      <c r="I166" s="18">
        <f t="shared" si="6"/>
        <v>20</v>
      </c>
      <c r="J166">
        <f t="shared" si="7"/>
        <v>129</v>
      </c>
    </row>
    <row r="167" spans="9:10" x14ac:dyDescent="0.2">
      <c r="I167" s="18">
        <f t="shared" si="6"/>
        <v>20</v>
      </c>
      <c r="J167">
        <f t="shared" si="7"/>
        <v>130</v>
      </c>
    </row>
    <row r="168" spans="9:10" x14ac:dyDescent="0.2">
      <c r="I168" s="18">
        <f t="shared" si="6"/>
        <v>20</v>
      </c>
      <c r="J168">
        <f t="shared" si="7"/>
        <v>131</v>
      </c>
    </row>
    <row r="169" spans="9:10" x14ac:dyDescent="0.2">
      <c r="I169" s="18">
        <f t="shared" si="6"/>
        <v>20</v>
      </c>
      <c r="J169">
        <f t="shared" si="7"/>
        <v>132</v>
      </c>
    </row>
    <row r="170" spans="9:10" x14ac:dyDescent="0.2">
      <c r="I170" s="18">
        <f t="shared" si="6"/>
        <v>20</v>
      </c>
      <c r="J170">
        <f t="shared" si="7"/>
        <v>133</v>
      </c>
    </row>
    <row r="171" spans="9:10" x14ac:dyDescent="0.2">
      <c r="I171" s="18">
        <f t="shared" si="6"/>
        <v>20</v>
      </c>
      <c r="J171">
        <f t="shared" si="7"/>
        <v>134</v>
      </c>
    </row>
    <row r="172" spans="9:10" x14ac:dyDescent="0.2">
      <c r="I172" s="18">
        <f t="shared" si="6"/>
        <v>20</v>
      </c>
      <c r="J172">
        <f t="shared" si="7"/>
        <v>135</v>
      </c>
    </row>
    <row r="173" spans="9:10" x14ac:dyDescent="0.2">
      <c r="I173" s="18">
        <f t="shared" si="6"/>
        <v>20</v>
      </c>
      <c r="J173">
        <f t="shared" si="7"/>
        <v>136</v>
      </c>
    </row>
    <row r="174" spans="9:10" x14ac:dyDescent="0.2">
      <c r="I174" s="18">
        <f t="shared" si="6"/>
        <v>20</v>
      </c>
      <c r="J174">
        <f t="shared" si="7"/>
        <v>137</v>
      </c>
    </row>
    <row r="175" spans="9:10" x14ac:dyDescent="0.2">
      <c r="I175" s="18">
        <f t="shared" si="6"/>
        <v>20</v>
      </c>
      <c r="J175">
        <f t="shared" si="7"/>
        <v>138</v>
      </c>
    </row>
    <row r="176" spans="9:10" x14ac:dyDescent="0.2">
      <c r="I176" s="18">
        <f t="shared" si="6"/>
        <v>20</v>
      </c>
      <c r="J176">
        <f t="shared" si="7"/>
        <v>139</v>
      </c>
    </row>
    <row r="177" spans="9:10" x14ac:dyDescent="0.2">
      <c r="I177" s="18">
        <f t="shared" si="6"/>
        <v>20</v>
      </c>
      <c r="J177">
        <f t="shared" si="7"/>
        <v>140</v>
      </c>
    </row>
    <row r="178" spans="9:10" x14ac:dyDescent="0.2">
      <c r="I178" s="18">
        <f t="shared" si="6"/>
        <v>20</v>
      </c>
      <c r="J178">
        <f t="shared" si="7"/>
        <v>141</v>
      </c>
    </row>
    <row r="179" spans="9:10" x14ac:dyDescent="0.2">
      <c r="I179" s="18">
        <f t="shared" si="6"/>
        <v>20</v>
      </c>
      <c r="J179">
        <f t="shared" si="7"/>
        <v>142</v>
      </c>
    </row>
    <row r="180" spans="9:10" x14ac:dyDescent="0.2">
      <c r="I180" s="18">
        <f t="shared" si="6"/>
        <v>20</v>
      </c>
      <c r="J180">
        <f t="shared" si="7"/>
        <v>143</v>
      </c>
    </row>
    <row r="181" spans="9:10" x14ac:dyDescent="0.2">
      <c r="I181" s="18">
        <f t="shared" si="6"/>
        <v>20</v>
      </c>
      <c r="J181">
        <f t="shared" si="7"/>
        <v>144</v>
      </c>
    </row>
    <row r="182" spans="9:10" x14ac:dyDescent="0.2">
      <c r="I182" s="18">
        <f t="shared" si="6"/>
        <v>20</v>
      </c>
      <c r="J182">
        <f t="shared" si="7"/>
        <v>145</v>
      </c>
    </row>
    <row r="183" spans="9:10" x14ac:dyDescent="0.2">
      <c r="I183" s="18">
        <f t="shared" si="6"/>
        <v>20</v>
      </c>
      <c r="J183">
        <f t="shared" si="7"/>
        <v>146</v>
      </c>
    </row>
    <row r="184" spans="9:10" x14ac:dyDescent="0.2">
      <c r="I184" s="18">
        <f t="shared" si="6"/>
        <v>20</v>
      </c>
      <c r="J184">
        <f t="shared" si="7"/>
        <v>147</v>
      </c>
    </row>
    <row r="185" spans="9:10" x14ac:dyDescent="0.2">
      <c r="I185" s="18">
        <f t="shared" si="6"/>
        <v>20</v>
      </c>
      <c r="J185">
        <f t="shared" si="7"/>
        <v>148</v>
      </c>
    </row>
    <row r="186" spans="9:10" x14ac:dyDescent="0.2">
      <c r="I186" s="18">
        <f t="shared" si="6"/>
        <v>20</v>
      </c>
      <c r="J186">
        <f t="shared" si="7"/>
        <v>149</v>
      </c>
    </row>
    <row r="187" spans="9:10" x14ac:dyDescent="0.2">
      <c r="I187" s="18">
        <f t="shared" si="6"/>
        <v>20</v>
      </c>
      <c r="J187">
        <f t="shared" si="7"/>
        <v>150</v>
      </c>
    </row>
    <row r="188" spans="9:10" x14ac:dyDescent="0.2">
      <c r="I188" s="18">
        <f t="shared" si="6"/>
        <v>20</v>
      </c>
      <c r="J188">
        <f t="shared" si="7"/>
        <v>151</v>
      </c>
    </row>
    <row r="189" spans="9:10" x14ac:dyDescent="0.2">
      <c r="I189" s="18">
        <f t="shared" si="6"/>
        <v>20</v>
      </c>
      <c r="J189">
        <f t="shared" si="7"/>
        <v>152</v>
      </c>
    </row>
    <row r="190" spans="9:10" x14ac:dyDescent="0.2">
      <c r="I190" s="18">
        <f t="shared" si="6"/>
        <v>20</v>
      </c>
      <c r="J190">
        <f t="shared" si="7"/>
        <v>153</v>
      </c>
    </row>
    <row r="191" spans="9:10" x14ac:dyDescent="0.2">
      <c r="I191" s="18">
        <f t="shared" si="6"/>
        <v>20</v>
      </c>
      <c r="J191">
        <f t="shared" si="7"/>
        <v>154</v>
      </c>
    </row>
    <row r="192" spans="9:10" x14ac:dyDescent="0.2">
      <c r="I192" s="18">
        <f t="shared" si="6"/>
        <v>20</v>
      </c>
      <c r="J192">
        <f t="shared" si="7"/>
        <v>155</v>
      </c>
    </row>
    <row r="193" spans="9:10" x14ac:dyDescent="0.2">
      <c r="I193" s="18">
        <f t="shared" si="6"/>
        <v>20</v>
      </c>
      <c r="J193">
        <f t="shared" si="7"/>
        <v>156</v>
      </c>
    </row>
    <row r="194" spans="9:10" x14ac:dyDescent="0.2">
      <c r="I194" s="18">
        <f t="shared" si="6"/>
        <v>20</v>
      </c>
      <c r="J194">
        <f t="shared" si="7"/>
        <v>157</v>
      </c>
    </row>
    <row r="195" spans="9:10" x14ac:dyDescent="0.2">
      <c r="I195" s="18">
        <f t="shared" si="6"/>
        <v>20</v>
      </c>
      <c r="J195">
        <f t="shared" si="7"/>
        <v>158</v>
      </c>
    </row>
    <row r="196" spans="9:10" x14ac:dyDescent="0.2">
      <c r="I196" s="18">
        <f t="shared" si="6"/>
        <v>20</v>
      </c>
      <c r="J196">
        <f t="shared" si="7"/>
        <v>159</v>
      </c>
    </row>
    <row r="197" spans="9:10" x14ac:dyDescent="0.2">
      <c r="I197" s="18">
        <f t="shared" si="6"/>
        <v>20</v>
      </c>
      <c r="J197">
        <f t="shared" si="7"/>
        <v>160</v>
      </c>
    </row>
    <row r="198" spans="9:10" x14ac:dyDescent="0.2">
      <c r="I198" s="18">
        <f t="shared" si="6"/>
        <v>20</v>
      </c>
      <c r="J198">
        <f t="shared" si="7"/>
        <v>161</v>
      </c>
    </row>
    <row r="199" spans="9:10" x14ac:dyDescent="0.2">
      <c r="I199" s="18">
        <f t="shared" si="6"/>
        <v>20</v>
      </c>
      <c r="J199">
        <f t="shared" si="7"/>
        <v>162</v>
      </c>
    </row>
    <row r="200" spans="9:10" x14ac:dyDescent="0.2">
      <c r="I200" s="18">
        <f t="shared" si="6"/>
        <v>20</v>
      </c>
      <c r="J200">
        <f t="shared" si="7"/>
        <v>163</v>
      </c>
    </row>
    <row r="201" spans="9:10" x14ac:dyDescent="0.2">
      <c r="I201" s="18">
        <f t="shared" si="6"/>
        <v>20</v>
      </c>
      <c r="J201">
        <f t="shared" si="7"/>
        <v>164</v>
      </c>
    </row>
    <row r="202" spans="9:10" x14ac:dyDescent="0.2">
      <c r="I202" s="18">
        <f t="shared" si="6"/>
        <v>20</v>
      </c>
      <c r="J202">
        <f t="shared" si="7"/>
        <v>165</v>
      </c>
    </row>
    <row r="203" spans="9:10" x14ac:dyDescent="0.2">
      <c r="I203" s="18">
        <f t="shared" si="6"/>
        <v>20</v>
      </c>
      <c r="J203">
        <f t="shared" si="7"/>
        <v>166</v>
      </c>
    </row>
    <row r="204" spans="9:10" x14ac:dyDescent="0.2">
      <c r="I204" s="18">
        <f t="shared" si="6"/>
        <v>20</v>
      </c>
      <c r="J204">
        <f t="shared" si="7"/>
        <v>167</v>
      </c>
    </row>
    <row r="205" spans="9:10" x14ac:dyDescent="0.2">
      <c r="I205" s="18">
        <f t="shared" si="6"/>
        <v>20</v>
      </c>
      <c r="J205">
        <f t="shared" si="7"/>
        <v>168</v>
      </c>
    </row>
    <row r="206" spans="9:10" x14ac:dyDescent="0.2">
      <c r="I206" s="18">
        <f t="shared" si="6"/>
        <v>20</v>
      </c>
      <c r="J206">
        <f t="shared" si="7"/>
        <v>169</v>
      </c>
    </row>
    <row r="207" spans="9:10" x14ac:dyDescent="0.2">
      <c r="I207" s="18">
        <f t="shared" si="6"/>
        <v>20</v>
      </c>
      <c r="J207">
        <f t="shared" si="7"/>
        <v>170</v>
      </c>
    </row>
    <row r="208" spans="9:10" x14ac:dyDescent="0.2">
      <c r="I208" s="18">
        <f t="shared" si="6"/>
        <v>20</v>
      </c>
      <c r="J208">
        <f t="shared" si="7"/>
        <v>171</v>
      </c>
    </row>
    <row r="209" spans="9:10" x14ac:dyDescent="0.2">
      <c r="I209" s="18">
        <f t="shared" si="6"/>
        <v>20</v>
      </c>
      <c r="J209">
        <f t="shared" si="7"/>
        <v>172</v>
      </c>
    </row>
    <row r="210" spans="9:10" x14ac:dyDescent="0.2">
      <c r="I210" s="18">
        <f t="shared" si="6"/>
        <v>20</v>
      </c>
      <c r="J210">
        <f t="shared" si="7"/>
        <v>173</v>
      </c>
    </row>
    <row r="211" spans="9:10" x14ac:dyDescent="0.2">
      <c r="I211" s="18">
        <f t="shared" si="6"/>
        <v>20</v>
      </c>
      <c r="J211">
        <f t="shared" si="7"/>
        <v>174</v>
      </c>
    </row>
    <row r="212" spans="9:10" x14ac:dyDescent="0.2">
      <c r="I212" s="18">
        <f t="shared" si="6"/>
        <v>20</v>
      </c>
      <c r="J212">
        <f t="shared" si="7"/>
        <v>175</v>
      </c>
    </row>
    <row r="213" spans="9:10" x14ac:dyDescent="0.2">
      <c r="I213" s="18">
        <f t="shared" si="6"/>
        <v>20</v>
      </c>
      <c r="J213">
        <f t="shared" si="7"/>
        <v>176</v>
      </c>
    </row>
    <row r="214" spans="9:10" x14ac:dyDescent="0.2">
      <c r="I214" s="18">
        <f t="shared" si="6"/>
        <v>20</v>
      </c>
      <c r="J214">
        <f t="shared" si="7"/>
        <v>177</v>
      </c>
    </row>
    <row r="215" spans="9:10" x14ac:dyDescent="0.2">
      <c r="I215" s="18">
        <f t="shared" si="6"/>
        <v>20</v>
      </c>
      <c r="J215">
        <f t="shared" si="7"/>
        <v>178</v>
      </c>
    </row>
    <row r="216" spans="9:10" x14ac:dyDescent="0.2">
      <c r="I216" s="18">
        <f t="shared" si="6"/>
        <v>20</v>
      </c>
      <c r="J216">
        <f t="shared" si="7"/>
        <v>179</v>
      </c>
    </row>
    <row r="217" spans="9:10" x14ac:dyDescent="0.2">
      <c r="I217" s="18">
        <f t="shared" si="6"/>
        <v>20</v>
      </c>
      <c r="J217">
        <f t="shared" si="7"/>
        <v>180</v>
      </c>
    </row>
    <row r="218" spans="9:10" x14ac:dyDescent="0.2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181</v>
      </c>
    </row>
    <row r="219" spans="9:10" x14ac:dyDescent="0.2">
      <c r="I219" s="18">
        <f t="shared" si="8"/>
        <v>20</v>
      </c>
      <c r="J219">
        <f t="shared" si="9"/>
        <v>182</v>
      </c>
    </row>
    <row r="220" spans="9:10" x14ac:dyDescent="0.2">
      <c r="I220" s="18">
        <f t="shared" si="8"/>
        <v>20</v>
      </c>
      <c r="J220">
        <f t="shared" si="9"/>
        <v>183</v>
      </c>
    </row>
    <row r="221" spans="9:10" x14ac:dyDescent="0.2">
      <c r="I221" s="18">
        <f t="shared" si="8"/>
        <v>20</v>
      </c>
      <c r="J221">
        <f t="shared" si="9"/>
        <v>184</v>
      </c>
    </row>
    <row r="222" spans="9:10" x14ac:dyDescent="0.2">
      <c r="I222" s="18">
        <f t="shared" si="8"/>
        <v>20</v>
      </c>
      <c r="J222">
        <f t="shared" si="9"/>
        <v>185</v>
      </c>
    </row>
    <row r="223" spans="9:10" x14ac:dyDescent="0.2">
      <c r="I223" s="18">
        <f t="shared" si="8"/>
        <v>20</v>
      </c>
      <c r="J223">
        <f t="shared" si="9"/>
        <v>186</v>
      </c>
    </row>
    <row r="224" spans="9:10" x14ac:dyDescent="0.2">
      <c r="I224" s="18">
        <f t="shared" si="8"/>
        <v>20</v>
      </c>
      <c r="J224">
        <f t="shared" si="9"/>
        <v>187</v>
      </c>
    </row>
    <row r="225" spans="9:10" x14ac:dyDescent="0.2">
      <c r="I225" s="18">
        <f t="shared" si="8"/>
        <v>20</v>
      </c>
      <c r="J225">
        <f t="shared" si="9"/>
        <v>188</v>
      </c>
    </row>
    <row r="226" spans="9:10" x14ac:dyDescent="0.2">
      <c r="I226" s="18">
        <f t="shared" si="8"/>
        <v>20</v>
      </c>
      <c r="J226">
        <f t="shared" si="9"/>
        <v>189</v>
      </c>
    </row>
    <row r="227" spans="9:10" x14ac:dyDescent="0.2">
      <c r="I227" s="18">
        <f t="shared" si="8"/>
        <v>20</v>
      </c>
      <c r="J227">
        <f t="shared" si="9"/>
        <v>190</v>
      </c>
    </row>
    <row r="228" spans="9:10" x14ac:dyDescent="0.2">
      <c r="I228" s="18">
        <f t="shared" si="8"/>
        <v>20</v>
      </c>
      <c r="J228">
        <f t="shared" si="9"/>
        <v>191</v>
      </c>
    </row>
    <row r="229" spans="9:10" x14ac:dyDescent="0.2">
      <c r="I229" s="18">
        <f t="shared" si="8"/>
        <v>20</v>
      </c>
      <c r="J229">
        <f t="shared" si="9"/>
        <v>192</v>
      </c>
    </row>
    <row r="230" spans="9:10" x14ac:dyDescent="0.2">
      <c r="I230" s="18">
        <f t="shared" si="8"/>
        <v>20</v>
      </c>
      <c r="J230">
        <f t="shared" si="9"/>
        <v>193</v>
      </c>
    </row>
    <row r="231" spans="9:10" x14ac:dyDescent="0.2">
      <c r="I231" s="18">
        <f t="shared" si="8"/>
        <v>20</v>
      </c>
      <c r="J231">
        <f t="shared" si="9"/>
        <v>194</v>
      </c>
    </row>
    <row r="232" spans="9:10" x14ac:dyDescent="0.2">
      <c r="I232" s="18">
        <f t="shared" si="8"/>
        <v>20</v>
      </c>
      <c r="J232">
        <f t="shared" si="9"/>
        <v>195</v>
      </c>
    </row>
    <row r="233" spans="9:10" x14ac:dyDescent="0.2">
      <c r="I233" s="18">
        <f t="shared" si="8"/>
        <v>20</v>
      </c>
      <c r="J233">
        <f t="shared" si="9"/>
        <v>196</v>
      </c>
    </row>
    <row r="234" spans="9:10" x14ac:dyDescent="0.2">
      <c r="I234" s="18">
        <f t="shared" si="8"/>
        <v>20</v>
      </c>
      <c r="J234">
        <f t="shared" si="9"/>
        <v>197</v>
      </c>
    </row>
    <row r="235" spans="9:10" x14ac:dyDescent="0.2">
      <c r="I235" s="18">
        <f t="shared" si="8"/>
        <v>20</v>
      </c>
      <c r="J235">
        <f t="shared" si="9"/>
        <v>198</v>
      </c>
    </row>
    <row r="236" spans="9:10" x14ac:dyDescent="0.2">
      <c r="I236" s="18">
        <f t="shared" si="8"/>
        <v>20</v>
      </c>
      <c r="J236">
        <f t="shared" si="9"/>
        <v>199</v>
      </c>
    </row>
    <row r="237" spans="9:10" x14ac:dyDescent="0.2">
      <c r="I237" s="18">
        <f t="shared" si="8"/>
        <v>20</v>
      </c>
      <c r="J237">
        <f t="shared" si="9"/>
        <v>200</v>
      </c>
    </row>
    <row r="238" spans="9:10" x14ac:dyDescent="0.2">
      <c r="I238" s="18">
        <f t="shared" si="8"/>
        <v>20</v>
      </c>
      <c r="J238">
        <f t="shared" si="9"/>
        <v>201</v>
      </c>
    </row>
    <row r="239" spans="9:10" x14ac:dyDescent="0.2">
      <c r="I239" s="18">
        <f t="shared" si="8"/>
        <v>20</v>
      </c>
      <c r="J239">
        <f t="shared" si="9"/>
        <v>202</v>
      </c>
    </row>
    <row r="240" spans="9:10" x14ac:dyDescent="0.2">
      <c r="I240" s="18">
        <f t="shared" si="8"/>
        <v>20</v>
      </c>
      <c r="J240">
        <f t="shared" si="9"/>
        <v>203</v>
      </c>
    </row>
    <row r="241" spans="9:10" x14ac:dyDescent="0.2">
      <c r="I241" s="18">
        <f t="shared" si="8"/>
        <v>20</v>
      </c>
      <c r="J241">
        <f t="shared" si="9"/>
        <v>204</v>
      </c>
    </row>
    <row r="242" spans="9:10" x14ac:dyDescent="0.2">
      <c r="I242" s="18">
        <f t="shared" si="8"/>
        <v>20</v>
      </c>
      <c r="J242">
        <f t="shared" si="9"/>
        <v>205</v>
      </c>
    </row>
    <row r="243" spans="9:10" x14ac:dyDescent="0.2">
      <c r="I243" s="18">
        <f t="shared" si="8"/>
        <v>20</v>
      </c>
      <c r="J243">
        <f t="shared" si="9"/>
        <v>206</v>
      </c>
    </row>
    <row r="244" spans="9:10" x14ac:dyDescent="0.2">
      <c r="I244" s="18">
        <f t="shared" si="8"/>
        <v>20</v>
      </c>
      <c r="J244">
        <f t="shared" si="9"/>
        <v>207</v>
      </c>
    </row>
    <row r="245" spans="9:10" x14ac:dyDescent="0.2">
      <c r="I245" s="18">
        <f t="shared" si="8"/>
        <v>20</v>
      </c>
      <c r="J245">
        <f t="shared" si="9"/>
        <v>208</v>
      </c>
    </row>
    <row r="246" spans="9:10" x14ac:dyDescent="0.2">
      <c r="I246" s="18">
        <f t="shared" si="8"/>
        <v>20</v>
      </c>
      <c r="J246">
        <f t="shared" si="9"/>
        <v>209</v>
      </c>
    </row>
    <row r="247" spans="9:10" x14ac:dyDescent="0.2">
      <c r="I247" s="18">
        <f t="shared" si="8"/>
        <v>20</v>
      </c>
      <c r="J247">
        <f t="shared" si="9"/>
        <v>210</v>
      </c>
    </row>
    <row r="248" spans="9:10" x14ac:dyDescent="0.2">
      <c r="I248" s="18">
        <f t="shared" si="8"/>
        <v>20</v>
      </c>
      <c r="J248">
        <f t="shared" si="9"/>
        <v>211</v>
      </c>
    </row>
    <row r="249" spans="9:10" x14ac:dyDescent="0.2">
      <c r="I249" s="18">
        <f t="shared" si="8"/>
        <v>20</v>
      </c>
      <c r="J249">
        <f t="shared" si="9"/>
        <v>212</v>
      </c>
    </row>
    <row r="250" spans="9:10" x14ac:dyDescent="0.2">
      <c r="I250" s="18">
        <f t="shared" si="8"/>
        <v>20</v>
      </c>
      <c r="J250">
        <f t="shared" si="9"/>
        <v>213</v>
      </c>
    </row>
    <row r="251" spans="9:10" x14ac:dyDescent="0.2">
      <c r="I251" s="18">
        <f t="shared" si="8"/>
        <v>20</v>
      </c>
      <c r="J251">
        <f t="shared" si="9"/>
        <v>214</v>
      </c>
    </row>
    <row r="252" spans="9:10" x14ac:dyDescent="0.2">
      <c r="I252" s="18">
        <f t="shared" si="8"/>
        <v>20</v>
      </c>
      <c r="J252">
        <f t="shared" si="9"/>
        <v>215</v>
      </c>
    </row>
    <row r="253" spans="9:10" x14ac:dyDescent="0.2">
      <c r="I253" s="18">
        <f t="shared" si="8"/>
        <v>20</v>
      </c>
      <c r="J253">
        <f t="shared" si="9"/>
        <v>216</v>
      </c>
    </row>
    <row r="254" spans="9:10" x14ac:dyDescent="0.2">
      <c r="I254" s="18">
        <f t="shared" si="8"/>
        <v>20</v>
      </c>
      <c r="J254">
        <f t="shared" si="9"/>
        <v>217</v>
      </c>
    </row>
    <row r="255" spans="9:10" x14ac:dyDescent="0.2">
      <c r="I255" s="18">
        <f t="shared" si="8"/>
        <v>20</v>
      </c>
      <c r="J255">
        <f t="shared" si="9"/>
        <v>218</v>
      </c>
    </row>
    <row r="256" spans="9:10" x14ac:dyDescent="0.2">
      <c r="I256" s="18">
        <f t="shared" si="8"/>
        <v>20</v>
      </c>
      <c r="J256">
        <f t="shared" si="9"/>
        <v>219</v>
      </c>
    </row>
    <row r="257" spans="9:10" x14ac:dyDescent="0.2">
      <c r="I257" s="18">
        <f t="shared" si="8"/>
        <v>20</v>
      </c>
      <c r="J257">
        <f t="shared" si="9"/>
        <v>220</v>
      </c>
    </row>
    <row r="258" spans="9:10" x14ac:dyDescent="0.2">
      <c r="I258" s="18">
        <f t="shared" si="8"/>
        <v>20</v>
      </c>
      <c r="J258">
        <f t="shared" si="9"/>
        <v>221</v>
      </c>
    </row>
    <row r="259" spans="9:10" x14ac:dyDescent="0.2">
      <c r="I259" s="18">
        <f t="shared" si="8"/>
        <v>20</v>
      </c>
      <c r="J259">
        <f t="shared" si="9"/>
        <v>222</v>
      </c>
    </row>
    <row r="260" spans="9:10" x14ac:dyDescent="0.2">
      <c r="I260" s="18">
        <f t="shared" si="8"/>
        <v>20</v>
      </c>
      <c r="J260">
        <f t="shared" si="9"/>
        <v>223</v>
      </c>
    </row>
    <row r="261" spans="9:10" x14ac:dyDescent="0.2">
      <c r="I261" s="18">
        <f t="shared" si="8"/>
        <v>20</v>
      </c>
      <c r="J261">
        <f t="shared" si="9"/>
        <v>224</v>
      </c>
    </row>
    <row r="262" spans="9:10" x14ac:dyDescent="0.2">
      <c r="I262" s="18">
        <f t="shared" si="8"/>
        <v>20</v>
      </c>
      <c r="J262">
        <f t="shared" si="9"/>
        <v>225</v>
      </c>
    </row>
    <row r="263" spans="9:10" x14ac:dyDescent="0.2">
      <c r="I263" s="18">
        <f t="shared" si="8"/>
        <v>20</v>
      </c>
      <c r="J263">
        <f t="shared" si="9"/>
        <v>226</v>
      </c>
    </row>
    <row r="264" spans="9:10" x14ac:dyDescent="0.2">
      <c r="I264" s="18">
        <f t="shared" si="8"/>
        <v>20</v>
      </c>
      <c r="J264">
        <f t="shared" si="9"/>
        <v>227</v>
      </c>
    </row>
    <row r="265" spans="9:10" x14ac:dyDescent="0.2">
      <c r="I265" s="18">
        <f t="shared" si="8"/>
        <v>20</v>
      </c>
      <c r="J265">
        <f t="shared" si="9"/>
        <v>228</v>
      </c>
    </row>
    <row r="266" spans="9:10" x14ac:dyDescent="0.2">
      <c r="I266" s="18">
        <f t="shared" si="8"/>
        <v>20</v>
      </c>
      <c r="J266">
        <f t="shared" si="9"/>
        <v>229</v>
      </c>
    </row>
    <row r="267" spans="9:10" x14ac:dyDescent="0.2">
      <c r="I267" s="18">
        <f t="shared" si="8"/>
        <v>20</v>
      </c>
      <c r="J267">
        <f t="shared" si="9"/>
        <v>230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zoomScaleNormal="100" workbookViewId="0">
      <selection activeCell="C13" sqref="C13"/>
    </sheetView>
  </sheetViews>
  <sheetFormatPr defaultRowHeight="12.75" x14ac:dyDescent="0.2"/>
  <cols>
    <col min="1" max="1" width="13.7109375" style="78" customWidth="1"/>
    <col min="2" max="2" width="22.28515625" style="78" bestFit="1" customWidth="1"/>
    <col min="3" max="3" width="16.7109375" style="78" bestFit="1" customWidth="1"/>
    <col min="4" max="4" width="18.5703125" style="78" bestFit="1" customWidth="1"/>
    <col min="5" max="5" width="7.5703125" style="78" bestFit="1" customWidth="1"/>
    <col min="6" max="6" width="9.28515625" style="78" bestFit="1" customWidth="1"/>
    <col min="7" max="7" width="5.5703125" style="78" bestFit="1" customWidth="1"/>
    <col min="8" max="8" width="6.5703125" style="78" bestFit="1" customWidth="1"/>
    <col min="9" max="9" width="9.42578125" style="78" customWidth="1"/>
    <col min="10" max="10" width="4" style="78" customWidth="1"/>
    <col min="11" max="16384" width="9.140625" style="78"/>
  </cols>
  <sheetData>
    <row r="1" spans="1:11" s="62" customFormat="1" ht="13.5" x14ac:dyDescent="0.2">
      <c r="F1" s="81"/>
      <c r="G1" s="82"/>
      <c r="H1" s="66"/>
      <c r="I1" s="68"/>
      <c r="J1" s="66"/>
      <c r="K1" s="66"/>
    </row>
    <row r="2" spans="1:11" s="62" customFormat="1" ht="13.5" x14ac:dyDescent="0.2">
      <c r="A2" s="79" t="s">
        <v>485</v>
      </c>
      <c r="B2" s="346" t="s">
        <v>2129</v>
      </c>
      <c r="C2" s="385" t="str">
        <f>$B$3&amp;" "&amp; Individuals!$G$2</f>
        <v>Men Grand Masters Inter Club 2nd Leg 2022</v>
      </c>
      <c r="D2" s="385"/>
      <c r="E2" s="385"/>
      <c r="F2" s="385"/>
      <c r="G2" s="385"/>
      <c r="H2" s="385"/>
      <c r="I2" s="67"/>
      <c r="J2" s="66"/>
      <c r="K2" s="66"/>
    </row>
    <row r="3" spans="1:11" ht="20.25" x14ac:dyDescent="0.2">
      <c r="A3" s="83" t="s">
        <v>4</v>
      </c>
      <c r="B3" s="80" t="s">
        <v>2002</v>
      </c>
      <c r="D3" s="84" t="s">
        <v>1789</v>
      </c>
    </row>
    <row r="5" spans="1:11" s="80" customFormat="1" ht="38.25" x14ac:dyDescent="0.2">
      <c r="A5" s="99" t="s">
        <v>488</v>
      </c>
      <c r="B5" s="99" t="s">
        <v>1</v>
      </c>
      <c r="C5" s="99" t="s">
        <v>2</v>
      </c>
      <c r="D5" s="99" t="s">
        <v>489</v>
      </c>
      <c r="E5" s="364" t="s">
        <v>495</v>
      </c>
      <c r="F5" s="364" t="s">
        <v>1330</v>
      </c>
      <c r="G5" s="364" t="s">
        <v>1162</v>
      </c>
      <c r="H5" s="364" t="s">
        <v>1331</v>
      </c>
      <c r="I5" s="77" t="s">
        <v>1381</v>
      </c>
    </row>
    <row r="6" spans="1:11" x14ac:dyDescent="0.2">
      <c r="A6" s="80" t="s">
        <v>509</v>
      </c>
      <c r="B6" s="80" t="s">
        <v>72</v>
      </c>
      <c r="C6" s="80" t="s">
        <v>287</v>
      </c>
      <c r="D6" s="80" t="s">
        <v>37</v>
      </c>
      <c r="E6" s="100"/>
      <c r="F6" s="100">
        <v>1</v>
      </c>
      <c r="G6" s="101">
        <v>20.8</v>
      </c>
      <c r="H6" s="101">
        <v>20.8</v>
      </c>
      <c r="I6" s="85">
        <v>50</v>
      </c>
      <c r="J6" s="78">
        <v>1</v>
      </c>
    </row>
    <row r="7" spans="1:11" x14ac:dyDescent="0.2">
      <c r="A7" s="80" t="s">
        <v>508</v>
      </c>
      <c r="B7" s="80" t="s">
        <v>188</v>
      </c>
      <c r="C7" s="80" t="s">
        <v>82</v>
      </c>
      <c r="D7" s="80" t="s">
        <v>40</v>
      </c>
      <c r="E7" s="100">
        <v>2</v>
      </c>
      <c r="F7" s="100"/>
      <c r="G7" s="101">
        <v>3.4</v>
      </c>
      <c r="H7" s="101">
        <v>3.4</v>
      </c>
      <c r="I7" s="85">
        <f>IF(H7=H6,I6,IF(H7=0,ROUNDDOWN(20,0),I6-J6))</f>
        <v>49</v>
      </c>
      <c r="J7" s="78">
        <f>IF(H7&lt;H6,1,IF(H7=H6,J6+1,0))</f>
        <v>1</v>
      </c>
    </row>
    <row r="8" spans="1:11" x14ac:dyDescent="0.2">
      <c r="A8" s="80" t="s">
        <v>1492</v>
      </c>
      <c r="B8" s="80" t="s">
        <v>1499</v>
      </c>
      <c r="C8" s="80" t="s">
        <v>322</v>
      </c>
      <c r="D8" s="80" t="s">
        <v>50</v>
      </c>
      <c r="E8" s="100">
        <v>1</v>
      </c>
      <c r="F8" s="100"/>
      <c r="G8" s="101">
        <v>1.6</v>
      </c>
      <c r="H8" s="101">
        <v>1.6</v>
      </c>
      <c r="I8" s="85">
        <f t="shared" ref="I8:I68" si="0">IF(H8=H7,I7,IF(H8=0,ROUNDDOWN(20,0),I7-J7))</f>
        <v>48</v>
      </c>
      <c r="J8" s="78">
        <f t="shared" ref="J8:J68" si="1">IF(H8&lt;H7,1,IF(H8=H7,J7+1,0))</f>
        <v>1</v>
      </c>
    </row>
    <row r="9" spans="1:11" x14ac:dyDescent="0.2">
      <c r="A9" s="80" t="s">
        <v>523</v>
      </c>
      <c r="B9" s="80" t="s">
        <v>1079</v>
      </c>
      <c r="C9" s="80" t="s">
        <v>79</v>
      </c>
      <c r="D9" s="80" t="s">
        <v>42</v>
      </c>
      <c r="E9" s="100">
        <v>1</v>
      </c>
      <c r="F9" s="100"/>
      <c r="G9" s="101">
        <v>1.2</v>
      </c>
      <c r="H9" s="101">
        <v>1.2</v>
      </c>
      <c r="I9" s="85">
        <f t="shared" si="0"/>
        <v>47</v>
      </c>
      <c r="J9" s="78">
        <f t="shared" si="1"/>
        <v>1</v>
      </c>
    </row>
    <row r="10" spans="1:11" x14ac:dyDescent="0.2">
      <c r="A10" s="80" t="s">
        <v>662</v>
      </c>
      <c r="B10" s="80" t="s">
        <v>366</v>
      </c>
      <c r="C10" s="80" t="s">
        <v>108</v>
      </c>
      <c r="D10" s="80" t="s">
        <v>40</v>
      </c>
      <c r="E10" s="100">
        <v>1</v>
      </c>
      <c r="F10" s="100"/>
      <c r="G10" s="101">
        <v>0.9</v>
      </c>
      <c r="H10" s="101">
        <v>0.9</v>
      </c>
      <c r="I10" s="85">
        <f t="shared" si="0"/>
        <v>46</v>
      </c>
      <c r="J10" s="78">
        <f t="shared" si="1"/>
        <v>1</v>
      </c>
    </row>
    <row r="11" spans="1:11" x14ac:dyDescent="0.2">
      <c r="A11" s="80" t="s">
        <v>1119</v>
      </c>
      <c r="B11" s="80" t="s">
        <v>247</v>
      </c>
      <c r="C11" s="80" t="s">
        <v>1963</v>
      </c>
      <c r="D11" s="80" t="s">
        <v>47</v>
      </c>
      <c r="E11" s="100"/>
      <c r="F11" s="100"/>
      <c r="G11" s="101">
        <v>0</v>
      </c>
      <c r="H11" s="101">
        <v>0</v>
      </c>
      <c r="I11" s="85">
        <f t="shared" si="0"/>
        <v>20</v>
      </c>
      <c r="J11" s="78">
        <f t="shared" si="1"/>
        <v>1</v>
      </c>
    </row>
    <row r="12" spans="1:11" x14ac:dyDescent="0.2">
      <c r="A12" s="80" t="s">
        <v>578</v>
      </c>
      <c r="B12" s="80" t="s">
        <v>226</v>
      </c>
      <c r="C12" s="80" t="s">
        <v>129</v>
      </c>
      <c r="D12" s="80" t="s">
        <v>2087</v>
      </c>
      <c r="E12" s="100"/>
      <c r="F12" s="100"/>
      <c r="G12" s="101">
        <v>0</v>
      </c>
      <c r="H12" s="101">
        <v>0</v>
      </c>
      <c r="I12" s="85">
        <f t="shared" si="0"/>
        <v>20</v>
      </c>
      <c r="J12" s="78">
        <f t="shared" si="1"/>
        <v>2</v>
      </c>
    </row>
    <row r="13" spans="1:11" x14ac:dyDescent="0.2">
      <c r="A13" s="80" t="s">
        <v>1792</v>
      </c>
      <c r="B13" s="80" t="s">
        <v>1479</v>
      </c>
      <c r="C13" s="80" t="s">
        <v>1764</v>
      </c>
      <c r="D13" s="80" t="s">
        <v>42</v>
      </c>
      <c r="E13" s="100"/>
      <c r="F13" s="100"/>
      <c r="G13" s="101">
        <v>0</v>
      </c>
      <c r="H13" s="101">
        <v>0</v>
      </c>
      <c r="I13" s="85">
        <f t="shared" si="0"/>
        <v>20</v>
      </c>
      <c r="J13" s="78">
        <f t="shared" si="1"/>
        <v>3</v>
      </c>
    </row>
    <row r="14" spans="1:11" x14ac:dyDescent="0.2">
      <c r="A14" s="80" t="s">
        <v>634</v>
      </c>
      <c r="B14" s="80" t="s">
        <v>83</v>
      </c>
      <c r="C14" s="80" t="s">
        <v>421</v>
      </c>
      <c r="D14" s="80" t="s">
        <v>50</v>
      </c>
      <c r="E14" s="100"/>
      <c r="F14" s="100"/>
      <c r="G14" s="101">
        <v>0</v>
      </c>
      <c r="H14" s="101">
        <v>0</v>
      </c>
      <c r="I14" s="85">
        <f t="shared" si="0"/>
        <v>20</v>
      </c>
      <c r="J14" s="78">
        <f t="shared" si="1"/>
        <v>4</v>
      </c>
    </row>
    <row r="15" spans="1:11" x14ac:dyDescent="0.2">
      <c r="A15" s="80" t="s">
        <v>591</v>
      </c>
      <c r="B15" s="80" t="s">
        <v>93</v>
      </c>
      <c r="C15" s="80" t="s">
        <v>346</v>
      </c>
      <c r="D15" s="80" t="s">
        <v>50</v>
      </c>
      <c r="E15" s="100"/>
      <c r="F15" s="100"/>
      <c r="G15" s="101">
        <v>0</v>
      </c>
      <c r="H15" s="101">
        <v>0</v>
      </c>
      <c r="I15" s="85">
        <f t="shared" si="0"/>
        <v>20</v>
      </c>
      <c r="J15" s="78">
        <f t="shared" si="1"/>
        <v>5</v>
      </c>
    </row>
    <row r="16" spans="1:11" x14ac:dyDescent="0.2">
      <c r="A16" s="80" t="s">
        <v>657</v>
      </c>
      <c r="B16" s="80" t="s">
        <v>250</v>
      </c>
      <c r="C16" s="80" t="s">
        <v>115</v>
      </c>
      <c r="D16" s="80" t="s">
        <v>47</v>
      </c>
      <c r="E16" s="100"/>
      <c r="F16" s="100"/>
      <c r="G16" s="101">
        <v>0</v>
      </c>
      <c r="H16" s="101">
        <v>0</v>
      </c>
      <c r="I16" s="85">
        <f t="shared" si="0"/>
        <v>20</v>
      </c>
      <c r="J16" s="78">
        <f t="shared" si="1"/>
        <v>6</v>
      </c>
    </row>
    <row r="17" spans="1:10" x14ac:dyDescent="0.2">
      <c r="A17" s="80" t="s">
        <v>561</v>
      </c>
      <c r="B17" s="80" t="s">
        <v>284</v>
      </c>
      <c r="C17" s="80" t="s">
        <v>285</v>
      </c>
      <c r="D17" s="80" t="s">
        <v>37</v>
      </c>
      <c r="E17" s="100"/>
      <c r="F17" s="100"/>
      <c r="G17" s="101">
        <v>0</v>
      </c>
      <c r="H17" s="101">
        <v>0</v>
      </c>
      <c r="I17" s="85">
        <f t="shared" si="0"/>
        <v>20</v>
      </c>
      <c r="J17" s="78">
        <f t="shared" si="1"/>
        <v>7</v>
      </c>
    </row>
    <row r="18" spans="1:10" x14ac:dyDescent="0.2">
      <c r="A18" s="80" t="s">
        <v>503</v>
      </c>
      <c r="B18" s="80" t="s">
        <v>476</v>
      </c>
      <c r="C18" s="80" t="s">
        <v>140</v>
      </c>
      <c r="D18" s="80" t="s">
        <v>41</v>
      </c>
      <c r="E18" s="100"/>
      <c r="F18" s="100"/>
      <c r="G18" s="101">
        <v>0</v>
      </c>
      <c r="H18" s="101">
        <v>0</v>
      </c>
      <c r="I18" s="85">
        <f t="shared" si="0"/>
        <v>20</v>
      </c>
      <c r="J18" s="78">
        <f t="shared" si="1"/>
        <v>8</v>
      </c>
    </row>
    <row r="19" spans="1:10" x14ac:dyDescent="0.2">
      <c r="A19" s="80" t="s">
        <v>541</v>
      </c>
      <c r="B19" s="80" t="s">
        <v>482</v>
      </c>
      <c r="C19" s="80" t="s">
        <v>403</v>
      </c>
      <c r="D19" s="80" t="s">
        <v>43</v>
      </c>
      <c r="E19" s="100"/>
      <c r="F19" s="100"/>
      <c r="G19" s="101">
        <v>0</v>
      </c>
      <c r="H19" s="101">
        <v>0</v>
      </c>
      <c r="I19" s="85">
        <f t="shared" si="0"/>
        <v>20</v>
      </c>
      <c r="J19" s="78">
        <f t="shared" si="1"/>
        <v>9</v>
      </c>
    </row>
    <row r="20" spans="1:10" x14ac:dyDescent="0.2">
      <c r="A20" s="80" t="s">
        <v>699</v>
      </c>
      <c r="B20" s="80" t="s">
        <v>103</v>
      </c>
      <c r="C20" s="80" t="s">
        <v>1958</v>
      </c>
      <c r="D20" s="80" t="s">
        <v>50</v>
      </c>
      <c r="E20" s="100"/>
      <c r="F20" s="100"/>
      <c r="G20" s="101">
        <v>0</v>
      </c>
      <c r="H20" s="101">
        <v>0</v>
      </c>
      <c r="I20" s="85">
        <f t="shared" si="0"/>
        <v>20</v>
      </c>
      <c r="J20" s="78">
        <f t="shared" si="1"/>
        <v>10</v>
      </c>
    </row>
    <row r="21" spans="1:10" x14ac:dyDescent="0.2">
      <c r="A21" s="80" t="s">
        <v>2115</v>
      </c>
      <c r="B21" s="80" t="s">
        <v>104</v>
      </c>
      <c r="C21" s="80" t="s">
        <v>287</v>
      </c>
      <c r="D21" s="80" t="s">
        <v>42</v>
      </c>
      <c r="E21" s="100"/>
      <c r="F21" s="100"/>
      <c r="G21" s="101">
        <v>0</v>
      </c>
      <c r="H21" s="101">
        <v>0</v>
      </c>
      <c r="I21" s="85">
        <f t="shared" si="0"/>
        <v>20</v>
      </c>
      <c r="J21" s="78">
        <f t="shared" si="1"/>
        <v>11</v>
      </c>
    </row>
    <row r="22" spans="1:10" x14ac:dyDescent="0.2">
      <c r="A22" s="80" t="s">
        <v>768</v>
      </c>
      <c r="B22" s="80" t="s">
        <v>270</v>
      </c>
      <c r="C22" s="80" t="s">
        <v>263</v>
      </c>
      <c r="D22" s="80" t="s">
        <v>42</v>
      </c>
      <c r="E22" s="100"/>
      <c r="F22" s="100"/>
      <c r="G22" s="101">
        <v>0</v>
      </c>
      <c r="H22" s="101">
        <v>0</v>
      </c>
      <c r="I22" s="85">
        <f t="shared" si="0"/>
        <v>20</v>
      </c>
      <c r="J22" s="78">
        <f t="shared" si="1"/>
        <v>12</v>
      </c>
    </row>
    <row r="23" spans="1:10" x14ac:dyDescent="0.2">
      <c r="A23" s="80" t="s">
        <v>1053</v>
      </c>
      <c r="B23" s="80" t="s">
        <v>1088</v>
      </c>
      <c r="C23" s="80" t="s">
        <v>330</v>
      </c>
      <c r="D23" s="80" t="s">
        <v>48</v>
      </c>
      <c r="E23" s="100"/>
      <c r="F23" s="100"/>
      <c r="G23" s="101">
        <v>0</v>
      </c>
      <c r="H23" s="101">
        <v>0</v>
      </c>
      <c r="I23" s="85">
        <f t="shared" si="0"/>
        <v>20</v>
      </c>
      <c r="J23" s="78">
        <f t="shared" si="1"/>
        <v>13</v>
      </c>
    </row>
    <row r="24" spans="1:10" x14ac:dyDescent="0.2">
      <c r="A24"/>
      <c r="B24"/>
      <c r="C24"/>
      <c r="D24"/>
      <c r="E24"/>
      <c r="F24"/>
      <c r="G24"/>
      <c r="H24"/>
      <c r="I24" s="85">
        <f t="shared" si="0"/>
        <v>20</v>
      </c>
      <c r="J24" s="78">
        <f t="shared" si="1"/>
        <v>14</v>
      </c>
    </row>
    <row r="25" spans="1:10" x14ac:dyDescent="0.2">
      <c r="A25"/>
      <c r="B25"/>
      <c r="C25"/>
      <c r="D25"/>
      <c r="E25"/>
      <c r="F25"/>
      <c r="G25"/>
      <c r="H25"/>
      <c r="I25" s="85">
        <f t="shared" si="0"/>
        <v>20</v>
      </c>
      <c r="J25" s="78">
        <f t="shared" si="1"/>
        <v>15</v>
      </c>
    </row>
    <row r="26" spans="1:10" x14ac:dyDescent="0.2">
      <c r="A26"/>
      <c r="B26"/>
      <c r="C26"/>
      <c r="D26"/>
      <c r="E26"/>
      <c r="F26"/>
      <c r="G26"/>
      <c r="H26"/>
      <c r="I26" s="85">
        <f t="shared" si="0"/>
        <v>20</v>
      </c>
      <c r="J26" s="78">
        <f t="shared" si="1"/>
        <v>16</v>
      </c>
    </row>
    <row r="27" spans="1:10" x14ac:dyDescent="0.2">
      <c r="A27"/>
      <c r="B27"/>
      <c r="C27"/>
      <c r="D27"/>
      <c r="E27"/>
      <c r="F27"/>
      <c r="G27"/>
      <c r="H27"/>
      <c r="I27" s="85">
        <f t="shared" si="0"/>
        <v>20</v>
      </c>
      <c r="J27" s="78">
        <f t="shared" si="1"/>
        <v>17</v>
      </c>
    </row>
    <row r="28" spans="1:10" x14ac:dyDescent="0.2">
      <c r="A28"/>
      <c r="B28"/>
      <c r="C28"/>
      <c r="D28"/>
      <c r="E28"/>
      <c r="F28"/>
      <c r="G28"/>
      <c r="H28"/>
      <c r="I28" s="85">
        <f t="shared" si="0"/>
        <v>20</v>
      </c>
      <c r="J28" s="78">
        <f t="shared" si="1"/>
        <v>18</v>
      </c>
    </row>
    <row r="29" spans="1:10" x14ac:dyDescent="0.2">
      <c r="A29"/>
      <c r="B29"/>
      <c r="C29"/>
      <c r="D29"/>
      <c r="E29"/>
      <c r="F29"/>
      <c r="G29"/>
      <c r="H29"/>
      <c r="I29" s="85">
        <f t="shared" si="0"/>
        <v>20</v>
      </c>
      <c r="J29" s="78">
        <f t="shared" si="1"/>
        <v>19</v>
      </c>
    </row>
    <row r="30" spans="1:10" x14ac:dyDescent="0.2">
      <c r="A30"/>
      <c r="B30"/>
      <c r="C30"/>
      <c r="D30"/>
      <c r="E30"/>
      <c r="F30"/>
      <c r="G30"/>
      <c r="H30"/>
      <c r="I30" s="85">
        <f t="shared" si="0"/>
        <v>20</v>
      </c>
      <c r="J30" s="78">
        <f t="shared" si="1"/>
        <v>20</v>
      </c>
    </row>
    <row r="31" spans="1:10" x14ac:dyDescent="0.2">
      <c r="A31"/>
      <c r="B31"/>
      <c r="C31"/>
      <c r="D31"/>
      <c r="E31"/>
      <c r="F31"/>
      <c r="G31"/>
      <c r="H31"/>
      <c r="I31" s="85">
        <f t="shared" si="0"/>
        <v>20</v>
      </c>
      <c r="J31" s="78">
        <f t="shared" si="1"/>
        <v>21</v>
      </c>
    </row>
    <row r="32" spans="1:10" x14ac:dyDescent="0.2">
      <c r="A32"/>
      <c r="B32"/>
      <c r="C32"/>
      <c r="D32"/>
      <c r="E32"/>
      <c r="F32"/>
      <c r="G32"/>
      <c r="H32"/>
      <c r="I32" s="85">
        <f t="shared" si="0"/>
        <v>20</v>
      </c>
      <c r="J32" s="78">
        <f t="shared" si="1"/>
        <v>22</v>
      </c>
    </row>
    <row r="33" spans="1:10" x14ac:dyDescent="0.2">
      <c r="A33"/>
      <c r="B33"/>
      <c r="C33"/>
      <c r="D33"/>
      <c r="E33"/>
      <c r="F33"/>
      <c r="G33"/>
      <c r="H33"/>
      <c r="I33" s="85">
        <f t="shared" si="0"/>
        <v>20</v>
      </c>
      <c r="J33" s="78">
        <f t="shared" si="1"/>
        <v>23</v>
      </c>
    </row>
    <row r="34" spans="1:10" x14ac:dyDescent="0.2">
      <c r="A34"/>
      <c r="B34"/>
      <c r="C34"/>
      <c r="D34"/>
      <c r="E34"/>
      <c r="F34"/>
      <c r="G34"/>
      <c r="H34"/>
      <c r="I34" s="85">
        <f t="shared" si="0"/>
        <v>20</v>
      </c>
      <c r="J34" s="78">
        <f t="shared" si="1"/>
        <v>24</v>
      </c>
    </row>
    <row r="35" spans="1:10" x14ac:dyDescent="0.2">
      <c r="A35"/>
      <c r="B35"/>
      <c r="C35"/>
      <c r="D35"/>
      <c r="E35"/>
      <c r="F35"/>
      <c r="G35"/>
      <c r="H35"/>
      <c r="I35" s="85">
        <f t="shared" si="0"/>
        <v>20</v>
      </c>
      <c r="J35" s="78">
        <f t="shared" si="1"/>
        <v>25</v>
      </c>
    </row>
    <row r="36" spans="1:10" x14ac:dyDescent="0.2">
      <c r="A36"/>
      <c r="B36"/>
      <c r="C36"/>
      <c r="D36"/>
      <c r="E36"/>
      <c r="F36"/>
      <c r="G36"/>
      <c r="H36"/>
      <c r="I36" s="85">
        <f t="shared" si="0"/>
        <v>20</v>
      </c>
      <c r="J36" s="78">
        <f t="shared" si="1"/>
        <v>26</v>
      </c>
    </row>
    <row r="37" spans="1:10" x14ac:dyDescent="0.2">
      <c r="A37"/>
      <c r="B37"/>
      <c r="C37"/>
      <c r="D37"/>
      <c r="E37"/>
      <c r="F37"/>
      <c r="G37"/>
      <c r="H37"/>
      <c r="I37" s="85">
        <f t="shared" si="0"/>
        <v>20</v>
      </c>
      <c r="J37" s="78">
        <f t="shared" si="1"/>
        <v>27</v>
      </c>
    </row>
    <row r="38" spans="1:10" x14ac:dyDescent="0.2">
      <c r="A38"/>
      <c r="B38"/>
      <c r="C38"/>
      <c r="D38"/>
      <c r="E38"/>
      <c r="F38"/>
      <c r="G38"/>
      <c r="H38"/>
      <c r="I38" s="85">
        <f t="shared" si="0"/>
        <v>20</v>
      </c>
      <c r="J38" s="78">
        <f t="shared" si="1"/>
        <v>28</v>
      </c>
    </row>
    <row r="39" spans="1:10" x14ac:dyDescent="0.2">
      <c r="A39"/>
      <c r="B39"/>
      <c r="C39"/>
      <c r="D39"/>
      <c r="E39"/>
      <c r="F39"/>
      <c r="G39"/>
      <c r="H39"/>
      <c r="I39" s="85">
        <f t="shared" si="0"/>
        <v>20</v>
      </c>
      <c r="J39" s="78">
        <f t="shared" si="1"/>
        <v>29</v>
      </c>
    </row>
    <row r="40" spans="1:10" x14ac:dyDescent="0.2">
      <c r="A40"/>
      <c r="B40"/>
      <c r="C40"/>
      <c r="D40"/>
      <c r="E40"/>
      <c r="F40"/>
      <c r="G40"/>
      <c r="H40"/>
      <c r="I40" s="85">
        <f t="shared" si="0"/>
        <v>20</v>
      </c>
      <c r="J40" s="78">
        <f t="shared" si="1"/>
        <v>30</v>
      </c>
    </row>
    <row r="41" spans="1:10" x14ac:dyDescent="0.2">
      <c r="A41"/>
      <c r="B41"/>
      <c r="C41"/>
      <c r="D41"/>
      <c r="E41"/>
      <c r="F41"/>
      <c r="G41"/>
      <c r="H41"/>
      <c r="I41" s="85">
        <f t="shared" si="0"/>
        <v>20</v>
      </c>
      <c r="J41" s="78">
        <f t="shared" si="1"/>
        <v>31</v>
      </c>
    </row>
    <row r="42" spans="1:10" x14ac:dyDescent="0.2">
      <c r="A42"/>
      <c r="B42"/>
      <c r="C42"/>
      <c r="D42"/>
      <c r="E42"/>
      <c r="F42"/>
      <c r="G42"/>
      <c r="H42"/>
      <c r="I42" s="85">
        <f t="shared" si="0"/>
        <v>20</v>
      </c>
      <c r="J42" s="78">
        <f t="shared" si="1"/>
        <v>32</v>
      </c>
    </row>
    <row r="43" spans="1:10" x14ac:dyDescent="0.2">
      <c r="A43"/>
      <c r="B43"/>
      <c r="C43"/>
      <c r="D43"/>
      <c r="E43"/>
      <c r="F43"/>
      <c r="G43"/>
      <c r="H43"/>
      <c r="I43" s="85">
        <f t="shared" si="0"/>
        <v>20</v>
      </c>
      <c r="J43" s="78">
        <f t="shared" si="1"/>
        <v>33</v>
      </c>
    </row>
    <row r="44" spans="1:10" x14ac:dyDescent="0.2">
      <c r="A44"/>
      <c r="B44"/>
      <c r="C44"/>
      <c r="D44"/>
      <c r="E44"/>
      <c r="F44"/>
      <c r="G44"/>
      <c r="H44"/>
      <c r="I44" s="85">
        <f t="shared" si="0"/>
        <v>20</v>
      </c>
      <c r="J44" s="78">
        <f t="shared" si="1"/>
        <v>34</v>
      </c>
    </row>
    <row r="45" spans="1:10" x14ac:dyDescent="0.2">
      <c r="A45"/>
      <c r="B45"/>
      <c r="C45"/>
      <c r="D45"/>
      <c r="E45"/>
      <c r="F45"/>
      <c r="G45"/>
      <c r="H45"/>
      <c r="I45" s="85">
        <f t="shared" si="0"/>
        <v>20</v>
      </c>
      <c r="J45" s="78">
        <f t="shared" si="1"/>
        <v>35</v>
      </c>
    </row>
    <row r="46" spans="1:10" x14ac:dyDescent="0.2">
      <c r="A46"/>
      <c r="B46"/>
      <c r="C46"/>
      <c r="D46"/>
      <c r="E46"/>
      <c r="F46"/>
      <c r="G46"/>
      <c r="H46"/>
      <c r="I46" s="85">
        <f t="shared" si="0"/>
        <v>20</v>
      </c>
      <c r="J46" s="78">
        <f t="shared" si="1"/>
        <v>36</v>
      </c>
    </row>
    <row r="47" spans="1:10" x14ac:dyDescent="0.2">
      <c r="A47"/>
      <c r="B47"/>
      <c r="C47"/>
      <c r="D47"/>
      <c r="E47"/>
      <c r="F47"/>
      <c r="G47"/>
      <c r="H47"/>
      <c r="I47" s="85">
        <f t="shared" si="0"/>
        <v>20</v>
      </c>
      <c r="J47" s="78">
        <f t="shared" si="1"/>
        <v>37</v>
      </c>
    </row>
    <row r="48" spans="1:10" x14ac:dyDescent="0.2">
      <c r="A48"/>
      <c r="B48"/>
      <c r="C48"/>
      <c r="D48"/>
      <c r="E48"/>
      <c r="F48"/>
      <c r="G48"/>
      <c r="H48"/>
      <c r="I48" s="85">
        <f t="shared" si="0"/>
        <v>20</v>
      </c>
      <c r="J48" s="78">
        <f t="shared" si="1"/>
        <v>38</v>
      </c>
    </row>
    <row r="49" spans="1:10" x14ac:dyDescent="0.2">
      <c r="A49"/>
      <c r="B49"/>
      <c r="C49"/>
      <c r="D49"/>
      <c r="E49"/>
      <c r="F49"/>
      <c r="G49"/>
      <c r="H49"/>
      <c r="I49" s="85">
        <f t="shared" si="0"/>
        <v>20</v>
      </c>
      <c r="J49" s="78">
        <f t="shared" si="1"/>
        <v>39</v>
      </c>
    </row>
    <row r="50" spans="1:10" x14ac:dyDescent="0.2">
      <c r="A50"/>
      <c r="B50"/>
      <c r="C50"/>
      <c r="D50"/>
      <c r="E50"/>
      <c r="F50"/>
      <c r="G50"/>
      <c r="H50"/>
      <c r="I50" s="85">
        <f t="shared" si="0"/>
        <v>20</v>
      </c>
      <c r="J50" s="78">
        <f t="shared" si="1"/>
        <v>40</v>
      </c>
    </row>
    <row r="51" spans="1:10" x14ac:dyDescent="0.2">
      <c r="A51"/>
      <c r="B51"/>
      <c r="C51"/>
      <c r="D51"/>
      <c r="E51"/>
      <c r="F51"/>
      <c r="G51"/>
      <c r="H51"/>
      <c r="I51" s="85">
        <f t="shared" si="0"/>
        <v>20</v>
      </c>
      <c r="J51" s="78">
        <f t="shared" si="1"/>
        <v>41</v>
      </c>
    </row>
    <row r="52" spans="1:10" x14ac:dyDescent="0.2">
      <c r="A52"/>
      <c r="B52"/>
      <c r="C52"/>
      <c r="D52"/>
      <c r="E52"/>
      <c r="F52"/>
      <c r="G52"/>
      <c r="H52"/>
      <c r="I52" s="85">
        <f t="shared" si="0"/>
        <v>20</v>
      </c>
      <c r="J52" s="78">
        <f t="shared" si="1"/>
        <v>42</v>
      </c>
    </row>
    <row r="53" spans="1:10" x14ac:dyDescent="0.2">
      <c r="A53"/>
      <c r="B53"/>
      <c r="C53"/>
      <c r="D53"/>
      <c r="E53"/>
      <c r="F53"/>
      <c r="G53"/>
      <c r="H53"/>
      <c r="I53" s="85">
        <f t="shared" si="0"/>
        <v>20</v>
      </c>
      <c r="J53" s="78">
        <f t="shared" si="1"/>
        <v>43</v>
      </c>
    </row>
    <row r="54" spans="1:10" x14ac:dyDescent="0.2">
      <c r="A54"/>
      <c r="B54"/>
      <c r="C54"/>
      <c r="D54"/>
      <c r="E54"/>
      <c r="F54"/>
      <c r="G54"/>
      <c r="H54"/>
      <c r="I54" s="85">
        <f t="shared" si="0"/>
        <v>20</v>
      </c>
      <c r="J54" s="78">
        <f t="shared" si="1"/>
        <v>44</v>
      </c>
    </row>
    <row r="55" spans="1:10" x14ac:dyDescent="0.2">
      <c r="A55"/>
      <c r="B55"/>
      <c r="C55"/>
      <c r="D55"/>
      <c r="E55"/>
      <c r="F55"/>
      <c r="G55"/>
      <c r="H55"/>
      <c r="I55" s="85">
        <f t="shared" si="0"/>
        <v>20</v>
      </c>
      <c r="J55" s="78">
        <f t="shared" si="1"/>
        <v>45</v>
      </c>
    </row>
    <row r="56" spans="1:10" x14ac:dyDescent="0.2">
      <c r="A56"/>
      <c r="B56"/>
      <c r="C56"/>
      <c r="D56"/>
      <c r="E56"/>
      <c r="F56"/>
      <c r="G56"/>
      <c r="H56"/>
      <c r="I56" s="85">
        <f t="shared" si="0"/>
        <v>20</v>
      </c>
      <c r="J56" s="78">
        <f t="shared" si="1"/>
        <v>46</v>
      </c>
    </row>
    <row r="57" spans="1:10" x14ac:dyDescent="0.2">
      <c r="A57"/>
      <c r="B57"/>
      <c r="C57"/>
      <c r="D57"/>
      <c r="E57"/>
      <c r="F57"/>
      <c r="G57"/>
      <c r="H57"/>
      <c r="I57" s="85">
        <f t="shared" si="0"/>
        <v>20</v>
      </c>
      <c r="J57" s="78">
        <f t="shared" si="1"/>
        <v>47</v>
      </c>
    </row>
    <row r="58" spans="1:10" x14ac:dyDescent="0.2">
      <c r="A58"/>
      <c r="B58"/>
      <c r="C58"/>
      <c r="D58"/>
      <c r="E58"/>
      <c r="F58"/>
      <c r="G58"/>
      <c r="H58"/>
      <c r="I58" s="85">
        <f t="shared" si="0"/>
        <v>20</v>
      </c>
      <c r="J58" s="78">
        <f t="shared" si="1"/>
        <v>48</v>
      </c>
    </row>
    <row r="59" spans="1:10" x14ac:dyDescent="0.2">
      <c r="A59"/>
      <c r="B59"/>
      <c r="C59"/>
      <c r="D59"/>
      <c r="E59"/>
      <c r="F59"/>
      <c r="G59"/>
      <c r="H59"/>
      <c r="I59" s="85">
        <f t="shared" si="0"/>
        <v>20</v>
      </c>
      <c r="J59" s="78">
        <f t="shared" si="1"/>
        <v>49</v>
      </c>
    </row>
    <row r="60" spans="1:10" x14ac:dyDescent="0.2">
      <c r="A60"/>
      <c r="B60"/>
      <c r="C60"/>
      <c r="D60"/>
      <c r="E60"/>
      <c r="F60"/>
      <c r="G60"/>
      <c r="H60"/>
      <c r="I60" s="85">
        <f t="shared" si="0"/>
        <v>20</v>
      </c>
      <c r="J60" s="78">
        <f t="shared" si="1"/>
        <v>50</v>
      </c>
    </row>
    <row r="61" spans="1:10" x14ac:dyDescent="0.2">
      <c r="A61"/>
      <c r="B61"/>
      <c r="C61"/>
      <c r="D61"/>
      <c r="E61"/>
      <c r="F61"/>
      <c r="G61"/>
      <c r="H61"/>
      <c r="I61" s="85">
        <f t="shared" si="0"/>
        <v>20</v>
      </c>
      <c r="J61" s="78">
        <f t="shared" si="1"/>
        <v>51</v>
      </c>
    </row>
    <row r="62" spans="1:10" x14ac:dyDescent="0.2">
      <c r="A62"/>
      <c r="B62"/>
      <c r="C62"/>
      <c r="D62"/>
      <c r="E62"/>
      <c r="F62"/>
      <c r="G62"/>
      <c r="H62"/>
      <c r="I62" s="85">
        <f t="shared" si="0"/>
        <v>20</v>
      </c>
      <c r="J62" s="78">
        <f t="shared" si="1"/>
        <v>52</v>
      </c>
    </row>
    <row r="63" spans="1:10" x14ac:dyDescent="0.2">
      <c r="A63"/>
      <c r="B63"/>
      <c r="C63"/>
      <c r="D63"/>
      <c r="E63"/>
      <c r="F63"/>
      <c r="G63"/>
      <c r="H63"/>
      <c r="I63" s="85">
        <f t="shared" si="0"/>
        <v>20</v>
      </c>
      <c r="J63" s="78">
        <f t="shared" si="1"/>
        <v>53</v>
      </c>
    </row>
    <row r="64" spans="1:10" x14ac:dyDescent="0.2">
      <c r="A64"/>
      <c r="B64"/>
      <c r="C64"/>
      <c r="D64"/>
      <c r="E64"/>
      <c r="F64"/>
      <c r="G64"/>
      <c r="H64"/>
      <c r="I64" s="85">
        <f t="shared" si="0"/>
        <v>20</v>
      </c>
      <c r="J64" s="78">
        <f t="shared" si="1"/>
        <v>54</v>
      </c>
    </row>
    <row r="65" spans="1:10" x14ac:dyDescent="0.2">
      <c r="A65"/>
      <c r="B65"/>
      <c r="C65"/>
      <c r="D65"/>
      <c r="E65"/>
      <c r="F65"/>
      <c r="G65"/>
      <c r="H65"/>
      <c r="I65" s="85">
        <f t="shared" si="0"/>
        <v>20</v>
      </c>
      <c r="J65" s="78">
        <f t="shared" si="1"/>
        <v>55</v>
      </c>
    </row>
    <row r="66" spans="1:10" x14ac:dyDescent="0.2">
      <c r="A66"/>
      <c r="B66"/>
      <c r="C66"/>
      <c r="D66"/>
      <c r="E66"/>
      <c r="F66"/>
      <c r="G66"/>
      <c r="H66"/>
      <c r="I66" s="85">
        <f t="shared" si="0"/>
        <v>20</v>
      </c>
      <c r="J66" s="78">
        <f t="shared" si="1"/>
        <v>56</v>
      </c>
    </row>
    <row r="67" spans="1:10" x14ac:dyDescent="0.2">
      <c r="A67"/>
      <c r="B67"/>
      <c r="C67"/>
      <c r="D67"/>
      <c r="E67"/>
      <c r="F67"/>
      <c r="G67"/>
      <c r="H67"/>
      <c r="I67" s="85">
        <f t="shared" si="0"/>
        <v>20</v>
      </c>
      <c r="J67" s="78">
        <f t="shared" si="1"/>
        <v>57</v>
      </c>
    </row>
    <row r="68" spans="1:10" x14ac:dyDescent="0.2">
      <c r="A68"/>
      <c r="B68"/>
      <c r="C68"/>
      <c r="D68"/>
      <c r="E68"/>
      <c r="F68"/>
      <c r="G68"/>
      <c r="H68"/>
      <c r="I68" s="85">
        <f t="shared" si="0"/>
        <v>20</v>
      </c>
      <c r="J68" s="78">
        <f t="shared" si="1"/>
        <v>58</v>
      </c>
    </row>
    <row r="69" spans="1:10" x14ac:dyDescent="0.2">
      <c r="A69"/>
      <c r="B69"/>
      <c r="C69"/>
      <c r="D69"/>
      <c r="E69"/>
      <c r="F69"/>
      <c r="G69"/>
      <c r="H69"/>
    </row>
    <row r="70" spans="1:10" x14ac:dyDescent="0.2">
      <c r="A70"/>
      <c r="B70"/>
      <c r="C70"/>
      <c r="D70"/>
      <c r="E70"/>
      <c r="F70"/>
      <c r="G70"/>
      <c r="H70"/>
    </row>
    <row r="71" spans="1:10" x14ac:dyDescent="0.2">
      <c r="A71"/>
      <c r="B71"/>
      <c r="C71"/>
      <c r="D71"/>
      <c r="E71"/>
      <c r="F71"/>
      <c r="G71"/>
      <c r="H71"/>
    </row>
    <row r="72" spans="1:10" x14ac:dyDescent="0.2">
      <c r="A72"/>
      <c r="B72"/>
      <c r="C72"/>
      <c r="D72"/>
      <c r="E72"/>
      <c r="F72"/>
      <c r="G72"/>
      <c r="H72"/>
    </row>
    <row r="73" spans="1:10" x14ac:dyDescent="0.2">
      <c r="A73"/>
      <c r="B73"/>
      <c r="C73"/>
      <c r="D73"/>
      <c r="E73"/>
      <c r="F73"/>
      <c r="G73"/>
      <c r="H73"/>
    </row>
    <row r="74" spans="1:10" x14ac:dyDescent="0.2">
      <c r="A74"/>
      <c r="B74"/>
      <c r="C74"/>
      <c r="D74"/>
      <c r="E74"/>
      <c r="F74"/>
      <c r="G74"/>
      <c r="H74"/>
    </row>
    <row r="75" spans="1:10" x14ac:dyDescent="0.2">
      <c r="A75"/>
      <c r="B75"/>
      <c r="C75"/>
      <c r="D75"/>
      <c r="E75"/>
      <c r="F75"/>
      <c r="G75"/>
      <c r="H75"/>
    </row>
    <row r="76" spans="1:10" x14ac:dyDescent="0.2">
      <c r="A76"/>
      <c r="B76"/>
      <c r="C76"/>
      <c r="D76"/>
      <c r="E76"/>
      <c r="F76"/>
      <c r="G76"/>
      <c r="H76"/>
    </row>
    <row r="77" spans="1:10" x14ac:dyDescent="0.2">
      <c r="A77"/>
      <c r="B77"/>
      <c r="C77"/>
      <c r="D77"/>
      <c r="E77"/>
      <c r="F77"/>
      <c r="G77"/>
      <c r="H77"/>
    </row>
    <row r="78" spans="1:10" x14ac:dyDescent="0.2">
      <c r="A78"/>
      <c r="B78"/>
      <c r="C78"/>
      <c r="D78"/>
      <c r="E78"/>
      <c r="F78"/>
      <c r="G78"/>
      <c r="H78"/>
    </row>
    <row r="79" spans="1:10" x14ac:dyDescent="0.2">
      <c r="A79"/>
      <c r="B79"/>
      <c r="C79"/>
      <c r="D79"/>
      <c r="E79"/>
      <c r="F79"/>
      <c r="G79"/>
      <c r="H79"/>
    </row>
    <row r="80" spans="1:10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  <row r="235" spans="1:8" x14ac:dyDescent="0.2">
      <c r="A235"/>
      <c r="B235"/>
      <c r="C235"/>
      <c r="D235"/>
      <c r="E235"/>
      <c r="F235"/>
      <c r="G235"/>
      <c r="H235"/>
    </row>
    <row r="236" spans="1:8" x14ac:dyDescent="0.2">
      <c r="A236"/>
      <c r="B236"/>
      <c r="C236"/>
      <c r="D236"/>
      <c r="E236"/>
      <c r="F236"/>
      <c r="G236"/>
      <c r="H236"/>
    </row>
    <row r="237" spans="1:8" x14ac:dyDescent="0.2">
      <c r="A237"/>
      <c r="B237"/>
      <c r="C237"/>
      <c r="D237"/>
      <c r="E237"/>
      <c r="F237"/>
      <c r="G237"/>
      <c r="H237"/>
    </row>
    <row r="238" spans="1:8" x14ac:dyDescent="0.2">
      <c r="A238"/>
      <c r="B238"/>
      <c r="C238"/>
      <c r="D238"/>
      <c r="E238"/>
      <c r="F238"/>
      <c r="G238"/>
      <c r="H238"/>
    </row>
    <row r="239" spans="1:8" x14ac:dyDescent="0.2">
      <c r="A239"/>
      <c r="B239"/>
      <c r="C239"/>
      <c r="D239"/>
      <c r="E239"/>
      <c r="F239"/>
      <c r="G239"/>
      <c r="H239"/>
    </row>
    <row r="240" spans="1:8" x14ac:dyDescent="0.2">
      <c r="A240"/>
      <c r="B240"/>
      <c r="C240"/>
      <c r="D240"/>
      <c r="E240"/>
      <c r="F240"/>
      <c r="G240"/>
      <c r="H240"/>
    </row>
    <row r="241" spans="1:8" x14ac:dyDescent="0.2">
      <c r="A241"/>
      <c r="B241"/>
      <c r="C241"/>
      <c r="D241"/>
      <c r="E241"/>
      <c r="F241"/>
      <c r="G241"/>
      <c r="H241"/>
    </row>
    <row r="242" spans="1:8" x14ac:dyDescent="0.2">
      <c r="A242"/>
      <c r="B242"/>
      <c r="C242"/>
      <c r="D242"/>
      <c r="E242"/>
      <c r="F242"/>
      <c r="G242"/>
      <c r="H242"/>
    </row>
    <row r="243" spans="1:8" x14ac:dyDescent="0.2">
      <c r="A243"/>
      <c r="B243"/>
      <c r="C243"/>
      <c r="D243"/>
      <c r="E243"/>
      <c r="F243"/>
      <c r="G243"/>
      <c r="H243"/>
    </row>
    <row r="244" spans="1:8" x14ac:dyDescent="0.2">
      <c r="A244"/>
      <c r="B244"/>
      <c r="C244"/>
      <c r="D244"/>
      <c r="E244"/>
      <c r="F244"/>
      <c r="G244"/>
      <c r="H244"/>
    </row>
    <row r="245" spans="1:8" x14ac:dyDescent="0.2">
      <c r="A245"/>
      <c r="B245"/>
      <c r="C245"/>
      <c r="D245"/>
      <c r="E245"/>
      <c r="F245"/>
      <c r="G245"/>
      <c r="H245"/>
    </row>
    <row r="246" spans="1:8" x14ac:dyDescent="0.2">
      <c r="A246"/>
      <c r="B246"/>
      <c r="C246"/>
      <c r="D246"/>
      <c r="E246"/>
      <c r="F246"/>
      <c r="G246"/>
      <c r="H246"/>
    </row>
    <row r="247" spans="1:8" x14ac:dyDescent="0.2">
      <c r="A247"/>
      <c r="B247"/>
      <c r="C247"/>
      <c r="D247"/>
      <c r="E247"/>
      <c r="F247"/>
      <c r="G247"/>
      <c r="H247"/>
    </row>
    <row r="248" spans="1:8" x14ac:dyDescent="0.2">
      <c r="A248"/>
      <c r="B248"/>
      <c r="C248"/>
      <c r="D248"/>
      <c r="E248"/>
      <c r="F248"/>
      <c r="G248"/>
      <c r="H248"/>
    </row>
    <row r="249" spans="1:8" x14ac:dyDescent="0.2">
      <c r="A249"/>
      <c r="B249"/>
      <c r="C249"/>
      <c r="D249"/>
      <c r="E249"/>
      <c r="F249"/>
      <c r="G249"/>
      <c r="H249"/>
    </row>
    <row r="250" spans="1:8" x14ac:dyDescent="0.2">
      <c r="A250"/>
      <c r="B250"/>
      <c r="C250"/>
      <c r="D250"/>
      <c r="E250"/>
      <c r="F250"/>
      <c r="G250"/>
      <c r="H250"/>
    </row>
    <row r="251" spans="1:8" x14ac:dyDescent="0.2">
      <c r="A251"/>
      <c r="B251"/>
      <c r="C251"/>
      <c r="D251"/>
      <c r="E251"/>
      <c r="F251"/>
      <c r="G251"/>
      <c r="H251"/>
    </row>
    <row r="252" spans="1:8" x14ac:dyDescent="0.2">
      <c r="A252"/>
      <c r="B252"/>
      <c r="C252"/>
      <c r="D252"/>
      <c r="E252"/>
      <c r="F252"/>
      <c r="G252"/>
      <c r="H252"/>
    </row>
    <row r="253" spans="1:8" x14ac:dyDescent="0.2">
      <c r="A253"/>
      <c r="B253"/>
      <c r="C253"/>
      <c r="D253"/>
      <c r="E253"/>
      <c r="F253"/>
      <c r="G253"/>
      <c r="H253"/>
    </row>
    <row r="254" spans="1:8" x14ac:dyDescent="0.2">
      <c r="A254"/>
      <c r="B254"/>
      <c r="C254"/>
      <c r="D254"/>
      <c r="E254"/>
      <c r="F254"/>
      <c r="G254"/>
      <c r="H254"/>
    </row>
    <row r="255" spans="1:8" x14ac:dyDescent="0.2">
      <c r="A255"/>
      <c r="B255"/>
      <c r="C255"/>
      <c r="D255"/>
      <c r="E255"/>
      <c r="F255"/>
      <c r="G255"/>
      <c r="H255"/>
    </row>
    <row r="256" spans="1:8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D13" sqref="D13"/>
    </sheetView>
  </sheetViews>
  <sheetFormatPr defaultRowHeight="12.75" x14ac:dyDescent="0.2"/>
  <cols>
    <col min="1" max="1" width="13.7109375" customWidth="1"/>
    <col min="2" max="2" width="15.85546875" customWidth="1"/>
    <col min="3" max="3" width="16.7109375" bestFit="1" customWidth="1"/>
    <col min="4" max="4" width="18.5703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485</v>
      </c>
      <c r="B2" t="s">
        <v>2129</v>
      </c>
      <c r="C2" s="384" t="str">
        <f>$B$3&amp;" "&amp; Individuals!$G$2</f>
        <v>Men Master Inter Club 2nd Leg 2022</v>
      </c>
      <c r="D2" s="384"/>
      <c r="E2" s="384"/>
      <c r="F2" s="384"/>
      <c r="G2" s="384"/>
      <c r="H2" s="384"/>
      <c r="I2" s="22"/>
      <c r="J2" s="5"/>
      <c r="K2" s="5"/>
    </row>
    <row r="3" spans="1:11" ht="20.25" x14ac:dyDescent="0.3">
      <c r="A3" s="19" t="s">
        <v>4</v>
      </c>
      <c r="B3" t="s">
        <v>2001</v>
      </c>
      <c r="D3" s="23" t="s">
        <v>1789</v>
      </c>
    </row>
    <row r="5" spans="1:11" ht="38.25" x14ac:dyDescent="0.2">
      <c r="A5" s="98" t="s">
        <v>488</v>
      </c>
      <c r="B5" s="98" t="s">
        <v>1</v>
      </c>
      <c r="C5" s="98" t="s">
        <v>2</v>
      </c>
      <c r="D5" s="98" t="s">
        <v>489</v>
      </c>
      <c r="E5" s="17" t="s">
        <v>495</v>
      </c>
      <c r="F5" s="17" t="s">
        <v>1330</v>
      </c>
      <c r="G5" s="17" t="s">
        <v>1162</v>
      </c>
      <c r="H5" s="17" t="s">
        <v>1331</v>
      </c>
      <c r="I5" s="20" t="s">
        <v>1381</v>
      </c>
    </row>
    <row r="6" spans="1:11" x14ac:dyDescent="0.2">
      <c r="A6" t="s">
        <v>595</v>
      </c>
      <c r="B6" t="s">
        <v>475</v>
      </c>
      <c r="C6" t="s">
        <v>499</v>
      </c>
      <c r="D6" t="s">
        <v>39</v>
      </c>
      <c r="E6" s="96"/>
      <c r="F6" s="96">
        <v>3</v>
      </c>
      <c r="G6" s="97">
        <v>43.7</v>
      </c>
      <c r="H6" s="97">
        <v>43.7</v>
      </c>
      <c r="I6" s="18">
        <v>50</v>
      </c>
      <c r="J6">
        <v>1</v>
      </c>
    </row>
    <row r="7" spans="1:11" x14ac:dyDescent="0.2">
      <c r="A7" t="s">
        <v>1226</v>
      </c>
      <c r="B7" t="s">
        <v>193</v>
      </c>
      <c r="C7" t="s">
        <v>240</v>
      </c>
      <c r="D7" t="s">
        <v>39</v>
      </c>
      <c r="E7" s="96"/>
      <c r="F7" s="96">
        <v>3</v>
      </c>
      <c r="G7" s="97">
        <v>34.6</v>
      </c>
      <c r="H7" s="97">
        <v>34.6</v>
      </c>
      <c r="I7" s="18">
        <f>IF(H7=H6,I6,IF(H7=0,ROUNDDOWN(20,0),I6-J6))</f>
        <v>49</v>
      </c>
      <c r="J7">
        <f>IF(H7&lt;H6,1,IF(H7=H6,J6+1,0))</f>
        <v>1</v>
      </c>
    </row>
    <row r="8" spans="1:11" x14ac:dyDescent="0.2">
      <c r="A8" t="s">
        <v>1824</v>
      </c>
      <c r="B8" t="s">
        <v>188</v>
      </c>
      <c r="C8" t="s">
        <v>1435</v>
      </c>
      <c r="D8" t="s">
        <v>43</v>
      </c>
      <c r="E8" s="96">
        <v>1</v>
      </c>
      <c r="F8" s="96">
        <v>1</v>
      </c>
      <c r="G8" s="97">
        <v>15.299999999999999</v>
      </c>
      <c r="H8" s="97">
        <v>15.299999999999999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">
      <c r="A9" t="s">
        <v>1092</v>
      </c>
      <c r="B9" t="s">
        <v>104</v>
      </c>
      <c r="C9" t="s">
        <v>180</v>
      </c>
      <c r="D9" t="s">
        <v>44</v>
      </c>
      <c r="E9" s="96">
        <v>1</v>
      </c>
      <c r="F9" s="96">
        <v>1</v>
      </c>
      <c r="G9" s="97">
        <v>11.6</v>
      </c>
      <c r="H9" s="97">
        <v>11.6</v>
      </c>
      <c r="I9" s="18">
        <f t="shared" si="0"/>
        <v>47</v>
      </c>
      <c r="J9">
        <f t="shared" si="1"/>
        <v>1</v>
      </c>
    </row>
    <row r="10" spans="1:11" x14ac:dyDescent="0.2">
      <c r="A10" t="s">
        <v>1461</v>
      </c>
      <c r="B10" t="s">
        <v>424</v>
      </c>
      <c r="C10" t="s">
        <v>1624</v>
      </c>
      <c r="D10" t="s">
        <v>43</v>
      </c>
      <c r="E10" s="96">
        <v>3</v>
      </c>
      <c r="F10" s="96"/>
      <c r="G10" s="97">
        <v>3.0999999999999996</v>
      </c>
      <c r="H10" s="97">
        <v>3.0999999999999996</v>
      </c>
      <c r="I10" s="18">
        <f t="shared" si="0"/>
        <v>46</v>
      </c>
      <c r="J10">
        <f t="shared" si="1"/>
        <v>1</v>
      </c>
    </row>
    <row r="11" spans="1:11" x14ac:dyDescent="0.2">
      <c r="A11" t="s">
        <v>878</v>
      </c>
      <c r="B11" t="s">
        <v>2094</v>
      </c>
      <c r="C11" t="s">
        <v>2093</v>
      </c>
      <c r="D11" t="s">
        <v>2087</v>
      </c>
      <c r="E11" s="96">
        <v>1</v>
      </c>
      <c r="F11" s="96"/>
      <c r="G11" s="97">
        <v>1.8</v>
      </c>
      <c r="H11" s="97">
        <v>1.8</v>
      </c>
      <c r="I11" s="18">
        <f t="shared" si="0"/>
        <v>45</v>
      </c>
      <c r="J11">
        <f t="shared" si="1"/>
        <v>1</v>
      </c>
    </row>
    <row r="12" spans="1:11" x14ac:dyDescent="0.2">
      <c r="A12" t="s">
        <v>607</v>
      </c>
      <c r="B12" t="s">
        <v>2011</v>
      </c>
      <c r="C12" t="s">
        <v>1125</v>
      </c>
      <c r="D12" t="s">
        <v>40</v>
      </c>
      <c r="E12" s="96"/>
      <c r="F12" s="96"/>
      <c r="G12" s="97">
        <v>0</v>
      </c>
      <c r="H12" s="97">
        <v>0</v>
      </c>
      <c r="I12" s="18">
        <f t="shared" si="0"/>
        <v>20</v>
      </c>
      <c r="J12">
        <f t="shared" si="1"/>
        <v>1</v>
      </c>
    </row>
    <row r="13" spans="1:11" x14ac:dyDescent="0.2">
      <c r="A13" t="s">
        <v>647</v>
      </c>
      <c r="B13" t="s">
        <v>1926</v>
      </c>
      <c r="C13" t="s">
        <v>1927</v>
      </c>
      <c r="D13" t="s">
        <v>2087</v>
      </c>
      <c r="E13" s="96"/>
      <c r="F13" s="96"/>
      <c r="G13" s="97">
        <v>0</v>
      </c>
      <c r="H13" s="97">
        <v>0</v>
      </c>
      <c r="I13" s="18">
        <f t="shared" si="0"/>
        <v>20</v>
      </c>
      <c r="J13">
        <f t="shared" si="1"/>
        <v>2</v>
      </c>
    </row>
    <row r="14" spans="1:11" x14ac:dyDescent="0.2">
      <c r="A14" t="s">
        <v>733</v>
      </c>
      <c r="B14" t="s">
        <v>1264</v>
      </c>
      <c r="C14" t="s">
        <v>965</v>
      </c>
      <c r="D14" t="s">
        <v>42</v>
      </c>
      <c r="E14" s="96"/>
      <c r="F14" s="96"/>
      <c r="G14" s="97">
        <v>0</v>
      </c>
      <c r="H14" s="97">
        <v>0</v>
      </c>
      <c r="I14" s="18">
        <f t="shared" si="0"/>
        <v>20</v>
      </c>
      <c r="J14">
        <f t="shared" si="1"/>
        <v>3</v>
      </c>
    </row>
    <row r="15" spans="1:11" x14ac:dyDescent="0.2">
      <c r="A15" t="s">
        <v>533</v>
      </c>
      <c r="B15" t="s">
        <v>271</v>
      </c>
      <c r="C15" t="s">
        <v>78</v>
      </c>
      <c r="D15" t="s">
        <v>39</v>
      </c>
      <c r="E15" s="96"/>
      <c r="F15" s="96"/>
      <c r="G15" s="97">
        <v>0</v>
      </c>
      <c r="H15" s="97">
        <v>0</v>
      </c>
      <c r="I15" s="18">
        <f t="shared" si="0"/>
        <v>20</v>
      </c>
      <c r="J15">
        <f t="shared" si="1"/>
        <v>4</v>
      </c>
    </row>
    <row r="16" spans="1:11" x14ac:dyDescent="0.2">
      <c r="A16" t="s">
        <v>1062</v>
      </c>
      <c r="B16" t="s">
        <v>1991</v>
      </c>
      <c r="C16" t="s">
        <v>1992</v>
      </c>
      <c r="D16" t="s">
        <v>44</v>
      </c>
      <c r="E16" s="96"/>
      <c r="F16" s="96"/>
      <c r="G16" s="97">
        <v>0</v>
      </c>
      <c r="H16" s="97">
        <v>0</v>
      </c>
      <c r="I16" s="18">
        <f t="shared" si="0"/>
        <v>20</v>
      </c>
      <c r="J16">
        <f t="shared" si="1"/>
        <v>5</v>
      </c>
    </row>
    <row r="17" spans="1:10" x14ac:dyDescent="0.2">
      <c r="A17" t="s">
        <v>959</v>
      </c>
      <c r="B17" t="s">
        <v>448</v>
      </c>
      <c r="C17" t="s">
        <v>180</v>
      </c>
      <c r="D17" t="s">
        <v>42</v>
      </c>
      <c r="E17" s="96"/>
      <c r="F17" s="96"/>
      <c r="G17" s="97">
        <v>0</v>
      </c>
      <c r="H17" s="97">
        <v>0</v>
      </c>
      <c r="I17" s="18">
        <f t="shared" si="0"/>
        <v>20</v>
      </c>
      <c r="J17">
        <f t="shared" si="1"/>
        <v>6</v>
      </c>
    </row>
    <row r="18" spans="1:10" x14ac:dyDescent="0.2">
      <c r="A18" t="s">
        <v>530</v>
      </c>
      <c r="B18" t="s">
        <v>1151</v>
      </c>
      <c r="C18" t="s">
        <v>117</v>
      </c>
      <c r="D18" t="s">
        <v>50</v>
      </c>
      <c r="E18" s="96"/>
      <c r="F18" s="96"/>
      <c r="G18" s="97">
        <v>0</v>
      </c>
      <c r="H18" s="97">
        <v>0</v>
      </c>
      <c r="I18" s="18">
        <f t="shared" si="0"/>
        <v>20</v>
      </c>
      <c r="J18">
        <f t="shared" si="1"/>
        <v>7</v>
      </c>
    </row>
    <row r="19" spans="1:10" x14ac:dyDescent="0.2">
      <c r="A19" t="s">
        <v>1400</v>
      </c>
      <c r="B19" t="s">
        <v>1176</v>
      </c>
      <c r="C19" t="s">
        <v>273</v>
      </c>
      <c r="D19" t="s">
        <v>43</v>
      </c>
      <c r="E19" s="96"/>
      <c r="F19" s="96"/>
      <c r="G19" s="97">
        <v>0</v>
      </c>
      <c r="H19" s="97">
        <v>0</v>
      </c>
      <c r="I19" s="18">
        <f t="shared" si="0"/>
        <v>20</v>
      </c>
      <c r="J19">
        <f t="shared" si="1"/>
        <v>8</v>
      </c>
    </row>
    <row r="20" spans="1:10" x14ac:dyDescent="0.2">
      <c r="A20" t="s">
        <v>708</v>
      </c>
      <c r="B20" t="s">
        <v>235</v>
      </c>
      <c r="C20" t="s">
        <v>84</v>
      </c>
      <c r="D20" t="s">
        <v>42</v>
      </c>
      <c r="E20" s="96"/>
      <c r="F20" s="96"/>
      <c r="G20" s="97">
        <v>0</v>
      </c>
      <c r="H20" s="97">
        <v>0</v>
      </c>
      <c r="I20" s="18">
        <f t="shared" si="0"/>
        <v>20</v>
      </c>
      <c r="J20">
        <f t="shared" si="1"/>
        <v>9</v>
      </c>
    </row>
    <row r="21" spans="1:10" x14ac:dyDescent="0.2">
      <c r="A21" t="s">
        <v>1515</v>
      </c>
      <c r="B21" t="s">
        <v>2066</v>
      </c>
      <c r="C21" t="s">
        <v>1534</v>
      </c>
      <c r="D21" t="s">
        <v>42</v>
      </c>
      <c r="E21" s="96"/>
      <c r="F21" s="96"/>
      <c r="G21" s="97">
        <v>0</v>
      </c>
      <c r="H21" s="97">
        <v>0</v>
      </c>
      <c r="I21" s="18">
        <f t="shared" si="0"/>
        <v>20</v>
      </c>
      <c r="J21">
        <f t="shared" si="1"/>
        <v>10</v>
      </c>
    </row>
    <row r="22" spans="1:10" x14ac:dyDescent="0.2">
      <c r="A22" t="s">
        <v>734</v>
      </c>
      <c r="B22" t="s">
        <v>377</v>
      </c>
      <c r="C22" t="s">
        <v>151</v>
      </c>
      <c r="D22" t="s">
        <v>44</v>
      </c>
      <c r="E22" s="96"/>
      <c r="F22" s="96"/>
      <c r="G22" s="97">
        <v>0</v>
      </c>
      <c r="H22" s="97">
        <v>0</v>
      </c>
      <c r="I22" s="18">
        <f t="shared" si="0"/>
        <v>20</v>
      </c>
      <c r="J22">
        <f t="shared" si="1"/>
        <v>11</v>
      </c>
    </row>
    <row r="23" spans="1:10" x14ac:dyDescent="0.2">
      <c r="A23" t="s">
        <v>1777</v>
      </c>
      <c r="B23" t="s">
        <v>1833</v>
      </c>
      <c r="C23" t="s">
        <v>1687</v>
      </c>
      <c r="D23" t="s">
        <v>42</v>
      </c>
      <c r="E23" s="96"/>
      <c r="F23" s="96"/>
      <c r="G23" s="97">
        <v>0</v>
      </c>
      <c r="H23" s="97">
        <v>0</v>
      </c>
      <c r="I23" s="18">
        <f t="shared" si="0"/>
        <v>20</v>
      </c>
      <c r="J23">
        <f t="shared" si="1"/>
        <v>12</v>
      </c>
    </row>
    <row r="24" spans="1:10" x14ac:dyDescent="0.2">
      <c r="A24" t="s">
        <v>631</v>
      </c>
      <c r="B24" t="s">
        <v>189</v>
      </c>
      <c r="C24" t="s">
        <v>360</v>
      </c>
      <c r="D24" t="s">
        <v>50</v>
      </c>
      <c r="E24" s="96"/>
      <c r="F24" s="96"/>
      <c r="G24" s="97">
        <v>0</v>
      </c>
      <c r="H24" s="97">
        <v>0</v>
      </c>
      <c r="I24" s="18">
        <f t="shared" si="0"/>
        <v>20</v>
      </c>
      <c r="J24">
        <f t="shared" si="1"/>
        <v>13</v>
      </c>
    </row>
    <row r="25" spans="1:10" x14ac:dyDescent="0.2">
      <c r="A25" t="s">
        <v>1394</v>
      </c>
      <c r="B25" t="s">
        <v>952</v>
      </c>
      <c r="C25" t="s">
        <v>1997</v>
      </c>
      <c r="D25" t="s">
        <v>50</v>
      </c>
      <c r="E25" s="96"/>
      <c r="F25" s="96"/>
      <c r="G25" s="97">
        <v>0</v>
      </c>
      <c r="H25" s="97">
        <v>0</v>
      </c>
      <c r="I25" s="18">
        <f t="shared" si="0"/>
        <v>20</v>
      </c>
      <c r="J25">
        <f t="shared" si="1"/>
        <v>14</v>
      </c>
    </row>
    <row r="26" spans="1:10" x14ac:dyDescent="0.2">
      <c r="A26" t="s">
        <v>1066</v>
      </c>
      <c r="B26" t="s">
        <v>1067</v>
      </c>
      <c r="C26" t="s">
        <v>1068</v>
      </c>
      <c r="D26" t="s">
        <v>38</v>
      </c>
      <c r="E26" s="96"/>
      <c r="F26" s="96"/>
      <c r="G26" s="97">
        <v>0</v>
      </c>
      <c r="H26" s="97">
        <v>0</v>
      </c>
      <c r="I26" s="18">
        <f t="shared" si="0"/>
        <v>20</v>
      </c>
      <c r="J26">
        <f t="shared" si="1"/>
        <v>15</v>
      </c>
    </row>
    <row r="27" spans="1:10" x14ac:dyDescent="0.2">
      <c r="A27" t="s">
        <v>564</v>
      </c>
      <c r="B27" t="s">
        <v>214</v>
      </c>
      <c r="C27" t="s">
        <v>311</v>
      </c>
      <c r="D27" t="s">
        <v>44</v>
      </c>
      <c r="E27" s="96"/>
      <c r="F27" s="96"/>
      <c r="G27" s="97">
        <v>0</v>
      </c>
      <c r="H27" s="97">
        <v>0</v>
      </c>
      <c r="I27" s="18">
        <f t="shared" si="0"/>
        <v>20</v>
      </c>
      <c r="J27">
        <f t="shared" si="1"/>
        <v>16</v>
      </c>
    </row>
    <row r="28" spans="1:10" x14ac:dyDescent="0.2">
      <c r="A28" t="s">
        <v>505</v>
      </c>
      <c r="B28" t="s">
        <v>291</v>
      </c>
      <c r="C28" t="s">
        <v>292</v>
      </c>
      <c r="D28" t="s">
        <v>37</v>
      </c>
      <c r="E28" s="96"/>
      <c r="F28" s="96"/>
      <c r="G28" s="97">
        <v>0</v>
      </c>
      <c r="H28" s="97">
        <v>0</v>
      </c>
      <c r="I28" s="18">
        <f t="shared" si="0"/>
        <v>20</v>
      </c>
      <c r="J28">
        <f t="shared" si="1"/>
        <v>17</v>
      </c>
    </row>
    <row r="29" spans="1:10" x14ac:dyDescent="0.2">
      <c r="A29" t="s">
        <v>570</v>
      </c>
      <c r="B29" t="s">
        <v>377</v>
      </c>
      <c r="C29" t="s">
        <v>966</v>
      </c>
      <c r="D29" t="s">
        <v>2087</v>
      </c>
      <c r="E29" s="96"/>
      <c r="F29" s="96"/>
      <c r="G29" s="97">
        <v>0</v>
      </c>
      <c r="H29" s="97">
        <v>0</v>
      </c>
      <c r="I29" s="18">
        <f t="shared" si="0"/>
        <v>20</v>
      </c>
      <c r="J29">
        <f t="shared" si="1"/>
        <v>18</v>
      </c>
    </row>
    <row r="30" spans="1:10" x14ac:dyDescent="0.2">
      <c r="A30" t="s">
        <v>526</v>
      </c>
      <c r="B30" t="s">
        <v>104</v>
      </c>
      <c r="C30" t="s">
        <v>1134</v>
      </c>
      <c r="D30" t="s">
        <v>39</v>
      </c>
      <c r="E30" s="96"/>
      <c r="F30" s="96"/>
      <c r="G30" s="97">
        <v>0</v>
      </c>
      <c r="H30" s="97">
        <v>0</v>
      </c>
      <c r="I30" s="18">
        <f t="shared" si="0"/>
        <v>20</v>
      </c>
      <c r="J30">
        <f t="shared" si="1"/>
        <v>19</v>
      </c>
    </row>
    <row r="31" spans="1:10" x14ac:dyDescent="0.2">
      <c r="I31" s="18">
        <f t="shared" si="0"/>
        <v>20</v>
      </c>
      <c r="J31">
        <f t="shared" si="1"/>
        <v>20</v>
      </c>
    </row>
    <row r="32" spans="1:10" x14ac:dyDescent="0.2">
      <c r="I32" s="18">
        <f t="shared" si="0"/>
        <v>20</v>
      </c>
      <c r="J32">
        <f t="shared" si="1"/>
        <v>21</v>
      </c>
    </row>
    <row r="33" spans="9:10" x14ac:dyDescent="0.2">
      <c r="I33" s="18">
        <f t="shared" si="0"/>
        <v>20</v>
      </c>
      <c r="J33">
        <f t="shared" si="1"/>
        <v>22</v>
      </c>
    </row>
    <row r="34" spans="9:10" x14ac:dyDescent="0.2">
      <c r="I34" s="18">
        <f t="shared" si="0"/>
        <v>20</v>
      </c>
      <c r="J34">
        <f t="shared" si="1"/>
        <v>23</v>
      </c>
    </row>
    <row r="35" spans="9:10" x14ac:dyDescent="0.2">
      <c r="I35" s="18">
        <f t="shared" si="0"/>
        <v>20</v>
      </c>
      <c r="J35">
        <f t="shared" si="1"/>
        <v>24</v>
      </c>
    </row>
    <row r="36" spans="9:10" x14ac:dyDescent="0.2">
      <c r="I36" s="18">
        <f t="shared" si="0"/>
        <v>20</v>
      </c>
      <c r="J36">
        <f t="shared" si="1"/>
        <v>25</v>
      </c>
    </row>
    <row r="37" spans="9:10" x14ac:dyDescent="0.2">
      <c r="I37" s="18">
        <f t="shared" si="0"/>
        <v>20</v>
      </c>
      <c r="J37">
        <f t="shared" si="1"/>
        <v>26</v>
      </c>
    </row>
    <row r="38" spans="9:10" x14ac:dyDescent="0.2">
      <c r="I38" s="18">
        <f t="shared" si="0"/>
        <v>20</v>
      </c>
      <c r="J38">
        <f t="shared" si="1"/>
        <v>27</v>
      </c>
    </row>
    <row r="39" spans="9:10" x14ac:dyDescent="0.2">
      <c r="I39" s="18">
        <f t="shared" si="0"/>
        <v>20</v>
      </c>
      <c r="J39">
        <f t="shared" si="1"/>
        <v>28</v>
      </c>
    </row>
    <row r="40" spans="9:10" x14ac:dyDescent="0.2">
      <c r="I40" s="18">
        <f t="shared" si="0"/>
        <v>20</v>
      </c>
      <c r="J40">
        <f t="shared" si="1"/>
        <v>29</v>
      </c>
    </row>
    <row r="41" spans="9:10" x14ac:dyDescent="0.2">
      <c r="I41" s="18">
        <f t="shared" si="0"/>
        <v>20</v>
      </c>
      <c r="J41">
        <f t="shared" si="1"/>
        <v>30</v>
      </c>
    </row>
    <row r="42" spans="9:10" x14ac:dyDescent="0.2">
      <c r="I42" s="18">
        <f t="shared" si="0"/>
        <v>20</v>
      </c>
      <c r="J42">
        <f t="shared" si="1"/>
        <v>31</v>
      </c>
    </row>
    <row r="43" spans="9:10" x14ac:dyDescent="0.2">
      <c r="I43" s="18">
        <f t="shared" si="0"/>
        <v>20</v>
      </c>
      <c r="J43">
        <f t="shared" si="1"/>
        <v>32</v>
      </c>
    </row>
    <row r="44" spans="9:10" x14ac:dyDescent="0.2">
      <c r="I44" s="18">
        <f t="shared" si="0"/>
        <v>20</v>
      </c>
      <c r="J44">
        <f t="shared" si="1"/>
        <v>33</v>
      </c>
    </row>
    <row r="45" spans="9:10" x14ac:dyDescent="0.2">
      <c r="I45" s="18">
        <f t="shared" si="0"/>
        <v>20</v>
      </c>
      <c r="J45">
        <f t="shared" si="1"/>
        <v>34</v>
      </c>
    </row>
    <row r="46" spans="9:10" x14ac:dyDescent="0.2">
      <c r="I46" s="18">
        <f t="shared" si="0"/>
        <v>20</v>
      </c>
      <c r="J46">
        <f t="shared" si="1"/>
        <v>35</v>
      </c>
    </row>
    <row r="47" spans="9:10" x14ac:dyDescent="0.2">
      <c r="I47" s="18">
        <f t="shared" si="0"/>
        <v>20</v>
      </c>
      <c r="J47">
        <f t="shared" si="1"/>
        <v>36</v>
      </c>
    </row>
    <row r="48" spans="9:10" x14ac:dyDescent="0.2">
      <c r="I48" s="18">
        <f t="shared" si="0"/>
        <v>20</v>
      </c>
      <c r="J48">
        <f t="shared" si="1"/>
        <v>37</v>
      </c>
    </row>
    <row r="49" spans="9:10" x14ac:dyDescent="0.2">
      <c r="I49" s="18">
        <f t="shared" si="0"/>
        <v>20</v>
      </c>
      <c r="J49">
        <f t="shared" si="1"/>
        <v>38</v>
      </c>
    </row>
    <row r="50" spans="9:10" x14ac:dyDescent="0.2">
      <c r="I50" s="18">
        <f t="shared" si="0"/>
        <v>20</v>
      </c>
      <c r="J50">
        <f t="shared" si="1"/>
        <v>39</v>
      </c>
    </row>
    <row r="51" spans="9:10" x14ac:dyDescent="0.2">
      <c r="I51" s="18">
        <f t="shared" si="0"/>
        <v>20</v>
      </c>
      <c r="J51">
        <f t="shared" si="1"/>
        <v>40</v>
      </c>
    </row>
    <row r="52" spans="9:10" x14ac:dyDescent="0.2">
      <c r="I52" s="18">
        <f t="shared" si="0"/>
        <v>20</v>
      </c>
      <c r="J52">
        <f t="shared" si="1"/>
        <v>41</v>
      </c>
    </row>
    <row r="53" spans="9:10" x14ac:dyDescent="0.2">
      <c r="I53" s="18">
        <f t="shared" si="0"/>
        <v>20</v>
      </c>
      <c r="J53">
        <f t="shared" si="1"/>
        <v>42</v>
      </c>
    </row>
    <row r="54" spans="9:10" x14ac:dyDescent="0.2">
      <c r="I54" s="18">
        <f t="shared" si="0"/>
        <v>20</v>
      </c>
      <c r="J54">
        <f t="shared" si="1"/>
        <v>43</v>
      </c>
    </row>
    <row r="55" spans="9:10" x14ac:dyDescent="0.2">
      <c r="I55" s="18">
        <f t="shared" si="0"/>
        <v>20</v>
      </c>
      <c r="J55">
        <f t="shared" si="1"/>
        <v>44</v>
      </c>
    </row>
    <row r="56" spans="9:10" x14ac:dyDescent="0.2">
      <c r="I56" s="18">
        <f t="shared" si="0"/>
        <v>20</v>
      </c>
      <c r="J56">
        <f t="shared" si="1"/>
        <v>45</v>
      </c>
    </row>
    <row r="57" spans="9:10" x14ac:dyDescent="0.2">
      <c r="I57" s="18">
        <f t="shared" si="0"/>
        <v>20</v>
      </c>
      <c r="J57">
        <f t="shared" si="1"/>
        <v>46</v>
      </c>
    </row>
    <row r="58" spans="9:10" x14ac:dyDescent="0.2">
      <c r="I58" s="18">
        <f t="shared" si="0"/>
        <v>20</v>
      </c>
      <c r="J58">
        <f t="shared" si="1"/>
        <v>47</v>
      </c>
    </row>
    <row r="59" spans="9:10" x14ac:dyDescent="0.2">
      <c r="I59" s="18">
        <f t="shared" si="0"/>
        <v>20</v>
      </c>
      <c r="J59">
        <f t="shared" si="1"/>
        <v>48</v>
      </c>
    </row>
    <row r="60" spans="9:10" x14ac:dyDescent="0.2">
      <c r="I60" s="18">
        <f t="shared" si="0"/>
        <v>20</v>
      </c>
      <c r="J60">
        <f t="shared" si="1"/>
        <v>49</v>
      </c>
    </row>
    <row r="61" spans="9:10" x14ac:dyDescent="0.2">
      <c r="I61" s="18">
        <f t="shared" si="0"/>
        <v>20</v>
      </c>
      <c r="J61">
        <f t="shared" si="1"/>
        <v>50</v>
      </c>
    </row>
    <row r="62" spans="9:10" x14ac:dyDescent="0.2">
      <c r="I62" s="18">
        <f t="shared" si="0"/>
        <v>20</v>
      </c>
      <c r="J62">
        <f t="shared" si="1"/>
        <v>51</v>
      </c>
    </row>
    <row r="63" spans="9:10" x14ac:dyDescent="0.2">
      <c r="I63" s="18">
        <f t="shared" si="0"/>
        <v>20</v>
      </c>
      <c r="J63">
        <f t="shared" si="1"/>
        <v>52</v>
      </c>
    </row>
    <row r="64" spans="9:10" x14ac:dyDescent="0.2">
      <c r="I64" s="18">
        <f t="shared" si="0"/>
        <v>20</v>
      </c>
      <c r="J64">
        <f t="shared" si="1"/>
        <v>53</v>
      </c>
    </row>
    <row r="65" spans="9:10" x14ac:dyDescent="0.2">
      <c r="I65" s="18">
        <f t="shared" si="0"/>
        <v>20</v>
      </c>
      <c r="J65">
        <f t="shared" si="1"/>
        <v>54</v>
      </c>
    </row>
    <row r="66" spans="9:10" x14ac:dyDescent="0.2">
      <c r="I66" s="18">
        <f t="shared" si="0"/>
        <v>20</v>
      </c>
      <c r="J66">
        <f t="shared" si="1"/>
        <v>55</v>
      </c>
    </row>
    <row r="67" spans="9:10" x14ac:dyDescent="0.2">
      <c r="I67" s="18">
        <f t="shared" si="0"/>
        <v>20</v>
      </c>
      <c r="J67">
        <f t="shared" si="1"/>
        <v>56</v>
      </c>
    </row>
    <row r="68" spans="9:10" x14ac:dyDescent="0.2">
      <c r="I68" s="18">
        <f t="shared" si="0"/>
        <v>20</v>
      </c>
      <c r="J68">
        <f t="shared" si="1"/>
        <v>57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68"/>
  <sheetViews>
    <sheetView zoomScaleNormal="100" workbookViewId="0">
      <selection activeCell="B14" sqref="B14"/>
    </sheetView>
  </sheetViews>
  <sheetFormatPr defaultRowHeight="12.75" x14ac:dyDescent="0.2"/>
  <cols>
    <col min="1" max="1" width="13.7109375" customWidth="1"/>
    <col min="2" max="2" width="13.85546875" bestFit="1" customWidth="1"/>
    <col min="3" max="3" width="16.7109375" bestFit="1" customWidth="1"/>
    <col min="4" max="4" width="18.5703125" bestFit="1" customWidth="1"/>
    <col min="5" max="5" width="7.5703125" bestFit="1" customWidth="1"/>
    <col min="6" max="6" width="8.42578125" bestFit="1" customWidth="1"/>
    <col min="7" max="7" width="5.5703125" bestFit="1" customWidth="1"/>
    <col min="8" max="8" width="5.7109375" bestFit="1" customWidth="1"/>
    <col min="9" max="9" width="7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485</v>
      </c>
      <c r="B2" t="s">
        <v>2129</v>
      </c>
      <c r="C2" s="384" t="str">
        <f>$B$3&amp;" "&amp; Individuals!$G$2</f>
        <v>Men Veteran Inter Club 2nd Leg 2022</v>
      </c>
      <c r="D2" s="384"/>
      <c r="E2" s="384"/>
      <c r="F2" s="384"/>
      <c r="G2" s="384"/>
      <c r="H2" s="384"/>
      <c r="I2" s="22"/>
      <c r="J2" s="5"/>
      <c r="K2" s="5"/>
    </row>
    <row r="3" spans="1:11" ht="20.25" x14ac:dyDescent="0.3">
      <c r="A3" s="19" t="s">
        <v>4</v>
      </c>
      <c r="B3" t="s">
        <v>1329</v>
      </c>
      <c r="D3" s="23" t="s">
        <v>1789</v>
      </c>
    </row>
    <row r="5" spans="1:11" ht="51" x14ac:dyDescent="0.2">
      <c r="A5" s="98" t="s">
        <v>488</v>
      </c>
      <c r="B5" s="98" t="s">
        <v>1</v>
      </c>
      <c r="C5" s="98" t="s">
        <v>2</v>
      </c>
      <c r="D5" s="98" t="s">
        <v>489</v>
      </c>
      <c r="E5" s="17" t="s">
        <v>495</v>
      </c>
      <c r="F5" s="17" t="s">
        <v>1330</v>
      </c>
      <c r="G5" s="17" t="s">
        <v>1162</v>
      </c>
      <c r="H5" s="17" t="s">
        <v>1331</v>
      </c>
      <c r="I5" s="20" t="s">
        <v>1457</v>
      </c>
    </row>
    <row r="6" spans="1:11" x14ac:dyDescent="0.2">
      <c r="A6" t="s">
        <v>544</v>
      </c>
      <c r="B6" t="s">
        <v>149</v>
      </c>
      <c r="C6" t="s">
        <v>70</v>
      </c>
      <c r="D6" t="s">
        <v>38</v>
      </c>
      <c r="E6" s="96"/>
      <c r="F6" s="96">
        <v>3</v>
      </c>
      <c r="G6" s="97">
        <v>29.7</v>
      </c>
      <c r="H6" s="97">
        <v>29.7</v>
      </c>
      <c r="I6" s="18">
        <v>100</v>
      </c>
      <c r="J6">
        <v>1</v>
      </c>
    </row>
    <row r="7" spans="1:11" x14ac:dyDescent="0.2">
      <c r="A7" t="s">
        <v>1215</v>
      </c>
      <c r="B7" t="s">
        <v>362</v>
      </c>
      <c r="C7" t="s">
        <v>1232</v>
      </c>
      <c r="D7" t="s">
        <v>43</v>
      </c>
      <c r="E7" s="96"/>
      <c r="F7" s="96">
        <v>2</v>
      </c>
      <c r="G7" s="97">
        <v>21.9</v>
      </c>
      <c r="H7" s="97">
        <v>21.9</v>
      </c>
      <c r="I7" s="18">
        <f>IF(H7=H6,I6,IF(H7=0,ROUNDDOWN(20,0),I6-J6))</f>
        <v>99</v>
      </c>
      <c r="J7">
        <f>IF(H7&lt;H6,1,IF(H7=H6,J6+1,0))</f>
        <v>1</v>
      </c>
    </row>
    <row r="8" spans="1:11" x14ac:dyDescent="0.2">
      <c r="A8" t="s">
        <v>1436</v>
      </c>
      <c r="B8" t="s">
        <v>1437</v>
      </c>
      <c r="C8" t="s">
        <v>286</v>
      </c>
      <c r="D8" t="s">
        <v>37</v>
      </c>
      <c r="E8" s="96"/>
      <c r="F8" s="96">
        <v>2</v>
      </c>
      <c r="G8" s="97">
        <v>18.7</v>
      </c>
      <c r="H8" s="97">
        <v>18.7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">
      <c r="A9" t="s">
        <v>1276</v>
      </c>
      <c r="B9" t="s">
        <v>1085</v>
      </c>
      <c r="C9" t="s">
        <v>198</v>
      </c>
      <c r="D9" t="s">
        <v>43</v>
      </c>
      <c r="E9" s="96">
        <v>1</v>
      </c>
      <c r="F9" s="96">
        <v>1</v>
      </c>
      <c r="G9" s="97">
        <v>17.7</v>
      </c>
      <c r="H9" s="97">
        <v>17.7</v>
      </c>
      <c r="I9" s="18">
        <f t="shared" si="0"/>
        <v>97</v>
      </c>
      <c r="J9">
        <f t="shared" si="1"/>
        <v>1</v>
      </c>
    </row>
    <row r="10" spans="1:11" x14ac:dyDescent="0.2">
      <c r="A10" t="s">
        <v>600</v>
      </c>
      <c r="B10" t="s">
        <v>251</v>
      </c>
      <c r="C10" t="s">
        <v>2134</v>
      </c>
      <c r="D10" t="s">
        <v>43</v>
      </c>
      <c r="E10" s="96"/>
      <c r="F10" s="96">
        <v>1</v>
      </c>
      <c r="G10" s="97">
        <v>16.600000000000001</v>
      </c>
      <c r="H10" s="97">
        <v>16.600000000000001</v>
      </c>
      <c r="I10" s="18">
        <f t="shared" si="0"/>
        <v>96</v>
      </c>
      <c r="J10">
        <f t="shared" si="1"/>
        <v>1</v>
      </c>
    </row>
    <row r="11" spans="1:11" x14ac:dyDescent="0.2">
      <c r="A11" t="s">
        <v>531</v>
      </c>
      <c r="B11" t="s">
        <v>300</v>
      </c>
      <c r="C11" t="s">
        <v>132</v>
      </c>
      <c r="D11" t="s">
        <v>39</v>
      </c>
      <c r="E11" s="96"/>
      <c r="F11" s="96">
        <v>2</v>
      </c>
      <c r="G11" s="97">
        <v>16.299999999999997</v>
      </c>
      <c r="H11" s="97">
        <v>16.299999999999997</v>
      </c>
      <c r="I11" s="18">
        <f t="shared" si="0"/>
        <v>95</v>
      </c>
      <c r="J11">
        <f t="shared" si="1"/>
        <v>1</v>
      </c>
    </row>
    <row r="12" spans="1:11" x14ac:dyDescent="0.2">
      <c r="A12" t="s">
        <v>885</v>
      </c>
      <c r="B12" t="s">
        <v>73</v>
      </c>
      <c r="C12" t="s">
        <v>74</v>
      </c>
      <c r="D12" t="s">
        <v>43</v>
      </c>
      <c r="E12" s="96"/>
      <c r="F12" s="96">
        <v>1</v>
      </c>
      <c r="G12" s="97">
        <v>16.2</v>
      </c>
      <c r="H12" s="97">
        <v>16.2</v>
      </c>
      <c r="I12" s="18">
        <f t="shared" si="0"/>
        <v>94</v>
      </c>
      <c r="J12">
        <f t="shared" si="1"/>
        <v>1</v>
      </c>
    </row>
    <row r="13" spans="1:11" x14ac:dyDescent="0.2">
      <c r="A13" t="s">
        <v>758</v>
      </c>
      <c r="B13" t="s">
        <v>294</v>
      </c>
      <c r="C13" t="s">
        <v>295</v>
      </c>
      <c r="D13" t="s">
        <v>37</v>
      </c>
      <c r="E13" s="96"/>
      <c r="F13" s="96">
        <v>2</v>
      </c>
      <c r="G13" s="97">
        <v>15.1</v>
      </c>
      <c r="H13" s="97">
        <v>15.1</v>
      </c>
      <c r="I13" s="18">
        <f t="shared" si="0"/>
        <v>93</v>
      </c>
      <c r="J13">
        <f t="shared" si="1"/>
        <v>1</v>
      </c>
    </row>
    <row r="14" spans="1:11" x14ac:dyDescent="0.2">
      <c r="A14" t="s">
        <v>550</v>
      </c>
      <c r="B14" t="s">
        <v>278</v>
      </c>
      <c r="C14" t="s">
        <v>1976</v>
      </c>
      <c r="D14" t="s">
        <v>2087</v>
      </c>
      <c r="E14" s="96"/>
      <c r="F14" s="96">
        <v>2</v>
      </c>
      <c r="G14" s="97">
        <v>12.3</v>
      </c>
      <c r="H14" s="97">
        <v>12.3</v>
      </c>
      <c r="I14" s="18">
        <f t="shared" si="0"/>
        <v>92</v>
      </c>
      <c r="J14">
        <f t="shared" si="1"/>
        <v>1</v>
      </c>
    </row>
    <row r="15" spans="1:11" x14ac:dyDescent="0.2">
      <c r="A15" t="s">
        <v>1143</v>
      </c>
      <c r="B15" t="s">
        <v>1942</v>
      </c>
      <c r="C15" t="s">
        <v>1150</v>
      </c>
      <c r="D15" t="s">
        <v>44</v>
      </c>
      <c r="E15" s="96"/>
      <c r="F15" s="96">
        <v>1</v>
      </c>
      <c r="G15" s="97">
        <v>12.1</v>
      </c>
      <c r="H15" s="97">
        <v>12.1</v>
      </c>
      <c r="I15" s="18">
        <f t="shared" si="0"/>
        <v>91</v>
      </c>
      <c r="J15">
        <f t="shared" si="1"/>
        <v>1</v>
      </c>
    </row>
    <row r="16" spans="1:11" x14ac:dyDescent="0.2">
      <c r="A16" t="s">
        <v>1586</v>
      </c>
      <c r="B16" t="s">
        <v>970</v>
      </c>
      <c r="C16" t="s">
        <v>115</v>
      </c>
      <c r="D16" t="s">
        <v>48</v>
      </c>
      <c r="E16" s="96"/>
      <c r="F16" s="96">
        <v>1</v>
      </c>
      <c r="G16" s="97">
        <v>11.8</v>
      </c>
      <c r="H16" s="97">
        <v>11.8</v>
      </c>
      <c r="I16" s="18">
        <f t="shared" si="0"/>
        <v>90</v>
      </c>
      <c r="J16">
        <f t="shared" si="1"/>
        <v>1</v>
      </c>
    </row>
    <row r="17" spans="1:10" x14ac:dyDescent="0.2">
      <c r="A17" t="s">
        <v>613</v>
      </c>
      <c r="B17" t="s">
        <v>88</v>
      </c>
      <c r="C17" t="s">
        <v>89</v>
      </c>
      <c r="D17" t="s">
        <v>50</v>
      </c>
      <c r="E17" s="96"/>
      <c r="F17" s="96">
        <v>1</v>
      </c>
      <c r="G17" s="97">
        <v>9.8000000000000007</v>
      </c>
      <c r="H17" s="97">
        <v>9.8000000000000007</v>
      </c>
      <c r="I17" s="18">
        <f t="shared" si="0"/>
        <v>89</v>
      </c>
      <c r="J17">
        <f t="shared" si="1"/>
        <v>1</v>
      </c>
    </row>
    <row r="18" spans="1:10" x14ac:dyDescent="0.2">
      <c r="A18" t="s">
        <v>520</v>
      </c>
      <c r="B18" t="s">
        <v>171</v>
      </c>
      <c r="C18" t="s">
        <v>91</v>
      </c>
      <c r="D18" t="s">
        <v>41</v>
      </c>
      <c r="E18" s="96"/>
      <c r="F18" s="96">
        <v>1</v>
      </c>
      <c r="G18" s="97">
        <v>8.1</v>
      </c>
      <c r="H18" s="97">
        <v>8.1</v>
      </c>
      <c r="I18" s="18">
        <f t="shared" si="0"/>
        <v>88</v>
      </c>
      <c r="J18">
        <f t="shared" si="1"/>
        <v>1</v>
      </c>
    </row>
    <row r="19" spans="1:10" x14ac:dyDescent="0.2">
      <c r="A19" t="s">
        <v>695</v>
      </c>
      <c r="B19" t="s">
        <v>77</v>
      </c>
      <c r="C19" t="s">
        <v>161</v>
      </c>
      <c r="D19" t="s">
        <v>39</v>
      </c>
      <c r="E19" s="96"/>
      <c r="F19" s="96">
        <v>2</v>
      </c>
      <c r="G19" s="97">
        <v>7.7</v>
      </c>
      <c r="H19" s="97">
        <v>7.7</v>
      </c>
      <c r="I19" s="18">
        <f t="shared" si="0"/>
        <v>87</v>
      </c>
      <c r="J19">
        <f t="shared" si="1"/>
        <v>1</v>
      </c>
    </row>
    <row r="20" spans="1:10" x14ac:dyDescent="0.2">
      <c r="A20" t="s">
        <v>1023</v>
      </c>
      <c r="B20" t="s">
        <v>1010</v>
      </c>
      <c r="C20" t="s">
        <v>173</v>
      </c>
      <c r="D20" t="s">
        <v>44</v>
      </c>
      <c r="E20" s="96">
        <v>5</v>
      </c>
      <c r="F20" s="96"/>
      <c r="G20" s="97">
        <v>6.1000000000000005</v>
      </c>
      <c r="H20" s="97">
        <v>6.1000000000000005</v>
      </c>
      <c r="I20" s="18">
        <f t="shared" si="0"/>
        <v>86</v>
      </c>
      <c r="J20">
        <f t="shared" si="1"/>
        <v>1</v>
      </c>
    </row>
    <row r="21" spans="1:10" x14ac:dyDescent="0.2">
      <c r="A21" t="s">
        <v>1139</v>
      </c>
      <c r="B21" t="s">
        <v>1148</v>
      </c>
      <c r="C21" t="s">
        <v>1149</v>
      </c>
      <c r="D21" t="s">
        <v>44</v>
      </c>
      <c r="E21" s="96"/>
      <c r="F21" s="96">
        <v>1</v>
      </c>
      <c r="G21" s="97">
        <v>4</v>
      </c>
      <c r="H21" s="97">
        <v>4</v>
      </c>
      <c r="I21" s="18">
        <f t="shared" si="0"/>
        <v>85</v>
      </c>
      <c r="J21">
        <f t="shared" si="1"/>
        <v>1</v>
      </c>
    </row>
    <row r="22" spans="1:10" x14ac:dyDescent="0.2">
      <c r="A22" t="s">
        <v>794</v>
      </c>
      <c r="B22" t="s">
        <v>120</v>
      </c>
      <c r="C22" t="s">
        <v>121</v>
      </c>
      <c r="D22" t="s">
        <v>48</v>
      </c>
      <c r="E22" s="96">
        <v>2</v>
      </c>
      <c r="F22" s="96"/>
      <c r="G22" s="97">
        <v>2.1</v>
      </c>
      <c r="H22" s="97">
        <v>2.1</v>
      </c>
      <c r="I22" s="18">
        <f t="shared" si="0"/>
        <v>84</v>
      </c>
      <c r="J22">
        <f t="shared" si="1"/>
        <v>1</v>
      </c>
    </row>
    <row r="23" spans="1:10" x14ac:dyDescent="0.2">
      <c r="A23" t="s">
        <v>546</v>
      </c>
      <c r="B23" t="s">
        <v>2084</v>
      </c>
      <c r="C23" t="s">
        <v>150</v>
      </c>
      <c r="D23" t="s">
        <v>37</v>
      </c>
      <c r="E23" s="96">
        <v>1</v>
      </c>
      <c r="F23" s="96"/>
      <c r="G23" s="97">
        <v>2.1</v>
      </c>
      <c r="H23" s="97">
        <v>2.1</v>
      </c>
      <c r="I23" s="18">
        <f t="shared" si="0"/>
        <v>84</v>
      </c>
      <c r="J23">
        <f t="shared" si="1"/>
        <v>2</v>
      </c>
    </row>
    <row r="24" spans="1:10" x14ac:dyDescent="0.2">
      <c r="A24" t="s">
        <v>701</v>
      </c>
      <c r="B24" t="s">
        <v>155</v>
      </c>
      <c r="C24" t="s">
        <v>144</v>
      </c>
      <c r="D24" t="s">
        <v>38</v>
      </c>
      <c r="E24" s="96">
        <v>1</v>
      </c>
      <c r="F24" s="96"/>
      <c r="G24" s="97">
        <v>1.8</v>
      </c>
      <c r="H24" s="97">
        <v>1.8</v>
      </c>
      <c r="I24" s="18">
        <f t="shared" si="0"/>
        <v>82</v>
      </c>
      <c r="J24">
        <f t="shared" si="1"/>
        <v>1</v>
      </c>
    </row>
    <row r="25" spans="1:10" x14ac:dyDescent="0.2">
      <c r="A25" t="s">
        <v>1522</v>
      </c>
      <c r="B25" t="s">
        <v>247</v>
      </c>
      <c r="C25" t="s">
        <v>1548</v>
      </c>
      <c r="D25" t="s">
        <v>43</v>
      </c>
      <c r="E25" s="96">
        <v>2</v>
      </c>
      <c r="F25" s="96"/>
      <c r="G25" s="97">
        <v>1.6</v>
      </c>
      <c r="H25" s="97">
        <v>1.6</v>
      </c>
      <c r="I25" s="18">
        <f t="shared" si="0"/>
        <v>81</v>
      </c>
      <c r="J25">
        <f t="shared" si="1"/>
        <v>1</v>
      </c>
    </row>
    <row r="26" spans="1:10" x14ac:dyDescent="0.2">
      <c r="A26" t="s">
        <v>879</v>
      </c>
      <c r="B26" t="s">
        <v>970</v>
      </c>
      <c r="C26" t="s">
        <v>2035</v>
      </c>
      <c r="D26" t="s">
        <v>42</v>
      </c>
      <c r="E26" s="96">
        <v>1</v>
      </c>
      <c r="F26" s="96"/>
      <c r="G26" s="97">
        <v>1.4</v>
      </c>
      <c r="H26" s="97">
        <v>1.4</v>
      </c>
      <c r="I26" s="18">
        <f t="shared" si="0"/>
        <v>80</v>
      </c>
      <c r="J26">
        <f t="shared" si="1"/>
        <v>1</v>
      </c>
    </row>
    <row r="27" spans="1:10" x14ac:dyDescent="0.2">
      <c r="A27" t="s">
        <v>665</v>
      </c>
      <c r="B27" t="s">
        <v>2008</v>
      </c>
      <c r="C27" t="s">
        <v>2123</v>
      </c>
      <c r="D27" t="s">
        <v>50</v>
      </c>
      <c r="E27" s="96">
        <v>1</v>
      </c>
      <c r="F27" s="96"/>
      <c r="G27" s="97">
        <v>1.4</v>
      </c>
      <c r="H27" s="97">
        <v>1.4</v>
      </c>
      <c r="I27" s="18">
        <f t="shared" si="0"/>
        <v>80</v>
      </c>
      <c r="J27">
        <f t="shared" si="1"/>
        <v>2</v>
      </c>
    </row>
    <row r="28" spans="1:10" x14ac:dyDescent="0.2">
      <c r="A28" t="s">
        <v>669</v>
      </c>
      <c r="B28" t="s">
        <v>171</v>
      </c>
      <c r="C28" t="s">
        <v>280</v>
      </c>
      <c r="D28" t="s">
        <v>43</v>
      </c>
      <c r="E28" s="96">
        <v>1</v>
      </c>
      <c r="F28" s="96"/>
      <c r="G28" s="97">
        <v>1.1000000000000001</v>
      </c>
      <c r="H28" s="97">
        <v>1.1000000000000001</v>
      </c>
      <c r="I28" s="18">
        <f t="shared" si="0"/>
        <v>78</v>
      </c>
      <c r="J28">
        <f t="shared" si="1"/>
        <v>1</v>
      </c>
    </row>
    <row r="29" spans="1:10" x14ac:dyDescent="0.2">
      <c r="A29" t="s">
        <v>797</v>
      </c>
      <c r="B29" t="s">
        <v>101</v>
      </c>
      <c r="C29" t="s">
        <v>121</v>
      </c>
      <c r="D29" t="s">
        <v>2087</v>
      </c>
      <c r="E29" s="96">
        <v>1</v>
      </c>
      <c r="F29" s="96"/>
      <c r="G29" s="97">
        <v>0.7</v>
      </c>
      <c r="H29" s="97">
        <v>0.7</v>
      </c>
      <c r="I29" s="18">
        <f t="shared" si="0"/>
        <v>77</v>
      </c>
      <c r="J29">
        <f t="shared" si="1"/>
        <v>1</v>
      </c>
    </row>
    <row r="30" spans="1:10" x14ac:dyDescent="0.2">
      <c r="A30" t="s">
        <v>506</v>
      </c>
      <c r="B30" t="s">
        <v>192</v>
      </c>
      <c r="C30" t="s">
        <v>129</v>
      </c>
      <c r="D30" t="s">
        <v>37</v>
      </c>
      <c r="E30" s="96">
        <v>1</v>
      </c>
      <c r="F30" s="96"/>
      <c r="G30" s="97">
        <v>0.7</v>
      </c>
      <c r="H30" s="97">
        <v>0.7</v>
      </c>
      <c r="I30" s="18">
        <f t="shared" si="0"/>
        <v>77</v>
      </c>
      <c r="J30">
        <f t="shared" si="1"/>
        <v>2</v>
      </c>
    </row>
    <row r="31" spans="1:10" x14ac:dyDescent="0.2">
      <c r="A31" t="s">
        <v>1642</v>
      </c>
      <c r="B31" t="s">
        <v>1675</v>
      </c>
      <c r="C31" t="s">
        <v>1676</v>
      </c>
      <c r="D31" t="s">
        <v>42</v>
      </c>
      <c r="E31" s="96">
        <v>1</v>
      </c>
      <c r="F31" s="96"/>
      <c r="G31" s="97">
        <v>0.6</v>
      </c>
      <c r="H31" s="97">
        <v>0.6</v>
      </c>
      <c r="I31" s="18">
        <f t="shared" si="0"/>
        <v>75</v>
      </c>
      <c r="J31">
        <f t="shared" si="1"/>
        <v>1</v>
      </c>
    </row>
    <row r="32" spans="1:10" x14ac:dyDescent="0.2">
      <c r="A32" t="s">
        <v>1263</v>
      </c>
      <c r="B32" t="s">
        <v>1278</v>
      </c>
      <c r="C32" t="s">
        <v>249</v>
      </c>
      <c r="D32" t="s">
        <v>49</v>
      </c>
      <c r="E32" s="96">
        <v>1</v>
      </c>
      <c r="F32" s="96"/>
      <c r="G32" s="97">
        <v>0.5</v>
      </c>
      <c r="H32" s="97">
        <v>0.5</v>
      </c>
      <c r="I32" s="18">
        <f t="shared" si="0"/>
        <v>74</v>
      </c>
      <c r="J32">
        <f t="shared" si="1"/>
        <v>1</v>
      </c>
    </row>
    <row r="33" spans="1:10" x14ac:dyDescent="0.2">
      <c r="A33" t="s">
        <v>648</v>
      </c>
      <c r="B33" t="s">
        <v>374</v>
      </c>
      <c r="C33" t="s">
        <v>408</v>
      </c>
      <c r="D33" t="s">
        <v>43</v>
      </c>
      <c r="E33" s="96"/>
      <c r="F33" s="96"/>
      <c r="G33" s="97">
        <v>0</v>
      </c>
      <c r="H33" s="97">
        <v>0</v>
      </c>
      <c r="I33" s="18">
        <f t="shared" si="0"/>
        <v>20</v>
      </c>
      <c r="J33">
        <f t="shared" si="1"/>
        <v>1</v>
      </c>
    </row>
    <row r="34" spans="1:10" x14ac:dyDescent="0.2">
      <c r="A34" t="s">
        <v>518</v>
      </c>
      <c r="B34" t="s">
        <v>211</v>
      </c>
      <c r="C34" t="s">
        <v>212</v>
      </c>
      <c r="D34" t="s">
        <v>43</v>
      </c>
      <c r="E34" s="96"/>
      <c r="F34" s="96"/>
      <c r="G34" s="97">
        <v>0</v>
      </c>
      <c r="H34" s="97">
        <v>0</v>
      </c>
      <c r="I34" s="18">
        <f t="shared" si="0"/>
        <v>20</v>
      </c>
      <c r="J34">
        <f t="shared" si="1"/>
        <v>2</v>
      </c>
    </row>
    <row r="35" spans="1:10" x14ac:dyDescent="0.2">
      <c r="A35" t="s">
        <v>898</v>
      </c>
      <c r="B35" t="s">
        <v>97</v>
      </c>
      <c r="C35" t="s">
        <v>2069</v>
      </c>
      <c r="D35" t="s">
        <v>42</v>
      </c>
      <c r="E35" s="96"/>
      <c r="F35" s="96"/>
      <c r="G35" s="97">
        <v>0</v>
      </c>
      <c r="H35" s="97">
        <v>0</v>
      </c>
      <c r="I35" s="18">
        <f t="shared" si="0"/>
        <v>20</v>
      </c>
      <c r="J35">
        <f t="shared" si="1"/>
        <v>3</v>
      </c>
    </row>
    <row r="36" spans="1:10" x14ac:dyDescent="0.2">
      <c r="A36" t="s">
        <v>514</v>
      </c>
      <c r="B36" t="s">
        <v>397</v>
      </c>
      <c r="C36" t="s">
        <v>108</v>
      </c>
      <c r="D36" t="s">
        <v>41</v>
      </c>
      <c r="E36" s="96"/>
      <c r="F36" s="96"/>
      <c r="G36" s="97">
        <v>0</v>
      </c>
      <c r="H36" s="97">
        <v>0</v>
      </c>
      <c r="I36" s="18">
        <f t="shared" si="0"/>
        <v>20</v>
      </c>
      <c r="J36">
        <f t="shared" si="1"/>
        <v>4</v>
      </c>
    </row>
    <row r="37" spans="1:10" x14ac:dyDescent="0.2">
      <c r="A37" t="s">
        <v>851</v>
      </c>
      <c r="B37" t="s">
        <v>402</v>
      </c>
      <c r="C37" t="s">
        <v>1960</v>
      </c>
      <c r="D37" t="s">
        <v>47</v>
      </c>
      <c r="E37" s="96"/>
      <c r="F37" s="96"/>
      <c r="G37" s="97">
        <v>0</v>
      </c>
      <c r="H37" s="97">
        <v>0</v>
      </c>
      <c r="I37" s="18">
        <f t="shared" si="0"/>
        <v>20</v>
      </c>
      <c r="J37">
        <f t="shared" si="1"/>
        <v>5</v>
      </c>
    </row>
    <row r="38" spans="1:10" x14ac:dyDescent="0.2">
      <c r="A38" t="s">
        <v>838</v>
      </c>
      <c r="B38" t="s">
        <v>171</v>
      </c>
      <c r="C38" t="s">
        <v>199</v>
      </c>
      <c r="D38" t="s">
        <v>43</v>
      </c>
      <c r="E38" s="96"/>
      <c r="F38" s="96"/>
      <c r="G38" s="97">
        <v>0</v>
      </c>
      <c r="H38" s="97">
        <v>0</v>
      </c>
      <c r="I38" s="18">
        <f t="shared" si="0"/>
        <v>20</v>
      </c>
      <c r="J38">
        <f t="shared" si="1"/>
        <v>6</v>
      </c>
    </row>
    <row r="39" spans="1:10" x14ac:dyDescent="0.2">
      <c r="A39" t="s">
        <v>1000</v>
      </c>
      <c r="B39" t="s">
        <v>104</v>
      </c>
      <c r="C39" t="s">
        <v>2037</v>
      </c>
      <c r="D39" t="s">
        <v>47</v>
      </c>
      <c r="E39" s="96"/>
      <c r="F39" s="96"/>
      <c r="G39" s="97">
        <v>0</v>
      </c>
      <c r="H39" s="97">
        <v>0</v>
      </c>
      <c r="I39" s="18">
        <f t="shared" si="0"/>
        <v>20</v>
      </c>
      <c r="J39">
        <f t="shared" si="1"/>
        <v>7</v>
      </c>
    </row>
    <row r="40" spans="1:10" x14ac:dyDescent="0.2">
      <c r="A40" t="s">
        <v>895</v>
      </c>
      <c r="B40" t="s">
        <v>136</v>
      </c>
      <c r="C40" t="s">
        <v>322</v>
      </c>
      <c r="D40" t="s">
        <v>50</v>
      </c>
      <c r="E40" s="96"/>
      <c r="F40" s="96"/>
      <c r="G40" s="97">
        <v>0</v>
      </c>
      <c r="H40" s="97">
        <v>0</v>
      </c>
      <c r="I40" s="18">
        <f t="shared" si="0"/>
        <v>20</v>
      </c>
      <c r="J40">
        <f t="shared" si="1"/>
        <v>8</v>
      </c>
    </row>
    <row r="41" spans="1:10" x14ac:dyDescent="0.2">
      <c r="A41" t="s">
        <v>926</v>
      </c>
      <c r="B41" t="s">
        <v>116</v>
      </c>
      <c r="C41" t="s">
        <v>358</v>
      </c>
      <c r="D41" t="s">
        <v>2087</v>
      </c>
      <c r="E41" s="96"/>
      <c r="F41" s="96"/>
      <c r="G41" s="97">
        <v>0</v>
      </c>
      <c r="H41" s="97">
        <v>0</v>
      </c>
      <c r="I41" s="18">
        <f t="shared" si="0"/>
        <v>20</v>
      </c>
      <c r="J41">
        <f t="shared" si="1"/>
        <v>9</v>
      </c>
    </row>
    <row r="42" spans="1:10" x14ac:dyDescent="0.2">
      <c r="A42" t="s">
        <v>632</v>
      </c>
      <c r="B42" t="s">
        <v>155</v>
      </c>
      <c r="C42" t="s">
        <v>387</v>
      </c>
      <c r="D42" t="s">
        <v>39</v>
      </c>
      <c r="E42" s="96"/>
      <c r="F42" s="96"/>
      <c r="G42" s="97">
        <v>0</v>
      </c>
      <c r="H42" s="97">
        <v>0</v>
      </c>
      <c r="I42" s="18">
        <f t="shared" si="0"/>
        <v>20</v>
      </c>
      <c r="J42">
        <f t="shared" si="1"/>
        <v>10</v>
      </c>
    </row>
    <row r="43" spans="1:10" x14ac:dyDescent="0.2">
      <c r="A43" t="s">
        <v>586</v>
      </c>
      <c r="B43" t="s">
        <v>325</v>
      </c>
      <c r="C43" t="s">
        <v>326</v>
      </c>
      <c r="D43" t="s">
        <v>44</v>
      </c>
      <c r="E43" s="96"/>
      <c r="F43" s="96"/>
      <c r="G43" s="97">
        <v>0</v>
      </c>
      <c r="H43" s="97">
        <v>0</v>
      </c>
      <c r="I43" s="18">
        <f t="shared" si="0"/>
        <v>20</v>
      </c>
      <c r="J43">
        <f t="shared" si="1"/>
        <v>11</v>
      </c>
    </row>
    <row r="44" spans="1:10" x14ac:dyDescent="0.2">
      <c r="A44" t="s">
        <v>627</v>
      </c>
      <c r="B44" t="s">
        <v>179</v>
      </c>
      <c r="C44" t="s">
        <v>180</v>
      </c>
      <c r="D44" t="s">
        <v>44</v>
      </c>
      <c r="E44" s="96"/>
      <c r="F44" s="96"/>
      <c r="G44" s="97">
        <v>0</v>
      </c>
      <c r="H44" s="97">
        <v>0</v>
      </c>
      <c r="I44" s="18">
        <f t="shared" si="0"/>
        <v>20</v>
      </c>
      <c r="J44">
        <f t="shared" si="1"/>
        <v>12</v>
      </c>
    </row>
    <row r="45" spans="1:10" x14ac:dyDescent="0.2">
      <c r="I45" s="18">
        <f t="shared" si="0"/>
        <v>20</v>
      </c>
      <c r="J45">
        <f t="shared" si="1"/>
        <v>13</v>
      </c>
    </row>
    <row r="46" spans="1:10" x14ac:dyDescent="0.2">
      <c r="I46" s="18">
        <f t="shared" si="0"/>
        <v>20</v>
      </c>
      <c r="J46">
        <f t="shared" si="1"/>
        <v>14</v>
      </c>
    </row>
    <row r="47" spans="1:10" x14ac:dyDescent="0.2">
      <c r="I47" s="18">
        <f t="shared" si="0"/>
        <v>20</v>
      </c>
      <c r="J47">
        <f t="shared" ref="J47:J68" si="2">IF(H47&lt;H46,1,IF(H47=H46,J46+1,0))</f>
        <v>15</v>
      </c>
    </row>
    <row r="48" spans="1:10" x14ac:dyDescent="0.2">
      <c r="I48" s="18">
        <f t="shared" si="0"/>
        <v>20</v>
      </c>
      <c r="J48">
        <f t="shared" si="2"/>
        <v>16</v>
      </c>
    </row>
    <row r="49" spans="9:10" x14ac:dyDescent="0.2">
      <c r="I49" s="18">
        <f t="shared" si="0"/>
        <v>20</v>
      </c>
      <c r="J49">
        <f t="shared" si="2"/>
        <v>17</v>
      </c>
    </row>
    <row r="50" spans="9:10" x14ac:dyDescent="0.2">
      <c r="I50" s="18">
        <f t="shared" si="0"/>
        <v>20</v>
      </c>
      <c r="J50">
        <f t="shared" si="2"/>
        <v>18</v>
      </c>
    </row>
    <row r="51" spans="9:10" x14ac:dyDescent="0.2">
      <c r="I51" s="18">
        <f t="shared" si="0"/>
        <v>20</v>
      </c>
      <c r="J51">
        <f t="shared" si="2"/>
        <v>19</v>
      </c>
    </row>
    <row r="52" spans="9:10" x14ac:dyDescent="0.2">
      <c r="I52" s="18">
        <f t="shared" si="0"/>
        <v>20</v>
      </c>
      <c r="J52">
        <f t="shared" si="2"/>
        <v>20</v>
      </c>
    </row>
    <row r="53" spans="9:10" x14ac:dyDescent="0.2">
      <c r="I53" s="18">
        <f t="shared" si="0"/>
        <v>20</v>
      </c>
      <c r="J53">
        <f t="shared" si="2"/>
        <v>21</v>
      </c>
    </row>
    <row r="54" spans="9:10" x14ac:dyDescent="0.2">
      <c r="I54" s="18">
        <f t="shared" si="0"/>
        <v>20</v>
      </c>
      <c r="J54">
        <f t="shared" si="2"/>
        <v>22</v>
      </c>
    </row>
    <row r="55" spans="9:10" x14ac:dyDescent="0.2">
      <c r="I55" s="18">
        <f t="shared" si="0"/>
        <v>20</v>
      </c>
      <c r="J55">
        <f t="shared" si="2"/>
        <v>23</v>
      </c>
    </row>
    <row r="56" spans="9:10" x14ac:dyDescent="0.2">
      <c r="I56" s="18">
        <f t="shared" si="0"/>
        <v>20</v>
      </c>
      <c r="J56">
        <f t="shared" si="2"/>
        <v>24</v>
      </c>
    </row>
    <row r="57" spans="9:10" x14ac:dyDescent="0.2">
      <c r="I57" s="18">
        <f t="shared" si="0"/>
        <v>20</v>
      </c>
      <c r="J57">
        <f t="shared" si="2"/>
        <v>25</v>
      </c>
    </row>
    <row r="58" spans="9:10" x14ac:dyDescent="0.2">
      <c r="I58" s="18">
        <f t="shared" si="0"/>
        <v>20</v>
      </c>
      <c r="J58">
        <f t="shared" si="2"/>
        <v>26</v>
      </c>
    </row>
    <row r="59" spans="9:10" x14ac:dyDescent="0.2">
      <c r="I59" s="18">
        <f t="shared" si="0"/>
        <v>20</v>
      </c>
      <c r="J59">
        <f t="shared" si="2"/>
        <v>27</v>
      </c>
    </row>
    <row r="60" spans="9:10" x14ac:dyDescent="0.2">
      <c r="I60" s="18">
        <f t="shared" si="0"/>
        <v>20</v>
      </c>
      <c r="J60">
        <f t="shared" si="2"/>
        <v>28</v>
      </c>
    </row>
    <row r="61" spans="9:10" x14ac:dyDescent="0.2">
      <c r="I61" s="18">
        <f t="shared" si="0"/>
        <v>20</v>
      </c>
      <c r="J61">
        <f t="shared" si="2"/>
        <v>29</v>
      </c>
    </row>
    <row r="62" spans="9:10" x14ac:dyDescent="0.2">
      <c r="I62" s="18">
        <f t="shared" si="0"/>
        <v>20</v>
      </c>
      <c r="J62">
        <f t="shared" si="2"/>
        <v>30</v>
      </c>
    </row>
    <row r="63" spans="9:10" x14ac:dyDescent="0.2">
      <c r="I63" s="18">
        <f t="shared" si="0"/>
        <v>20</v>
      </c>
      <c r="J63">
        <f t="shared" si="2"/>
        <v>31</v>
      </c>
    </row>
    <row r="64" spans="9:10" x14ac:dyDescent="0.2">
      <c r="I64" s="18">
        <f t="shared" si="0"/>
        <v>20</v>
      </c>
      <c r="J64">
        <f t="shared" si="2"/>
        <v>32</v>
      </c>
    </row>
    <row r="65" spans="9:10" x14ac:dyDescent="0.2">
      <c r="I65" s="18">
        <f t="shared" si="0"/>
        <v>20</v>
      </c>
      <c r="J65">
        <f t="shared" si="2"/>
        <v>33</v>
      </c>
    </row>
    <row r="66" spans="9:10" x14ac:dyDescent="0.2">
      <c r="I66" s="18">
        <f t="shared" si="0"/>
        <v>20</v>
      </c>
      <c r="J66">
        <f t="shared" si="2"/>
        <v>34</v>
      </c>
    </row>
    <row r="67" spans="9:10" x14ac:dyDescent="0.2">
      <c r="I67" s="18">
        <f t="shared" si="0"/>
        <v>20</v>
      </c>
      <c r="J67">
        <f t="shared" si="2"/>
        <v>35</v>
      </c>
    </row>
    <row r="68" spans="9:10" x14ac:dyDescent="0.2">
      <c r="I68" s="18">
        <f t="shared" si="0"/>
        <v>20</v>
      </c>
      <c r="J68">
        <f t="shared" si="2"/>
        <v>36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topLeftCell="A2" zoomScaleNormal="100" workbookViewId="0">
      <selection activeCell="B2" sqref="B2"/>
    </sheetView>
  </sheetViews>
  <sheetFormatPr defaultRowHeight="12.75" x14ac:dyDescent="0.2"/>
  <cols>
    <col min="1" max="1" width="13.7109375" style="78" customWidth="1"/>
    <col min="2" max="2" width="21.140625" style="78" bestFit="1" customWidth="1"/>
    <col min="3" max="3" width="17.7109375" style="78" bestFit="1" customWidth="1"/>
    <col min="4" max="4" width="18.5703125" style="78" bestFit="1" customWidth="1"/>
    <col min="5" max="5" width="7.5703125" style="78" bestFit="1" customWidth="1"/>
    <col min="6" max="6" width="9.28515625" style="78" bestFit="1" customWidth="1"/>
    <col min="7" max="7" width="5.5703125" style="78" bestFit="1" customWidth="1"/>
    <col min="8" max="8" width="6.5703125" style="78" bestFit="1" customWidth="1"/>
    <col min="9" max="9" width="9.42578125" style="78" customWidth="1"/>
    <col min="10" max="10" width="4" style="78" customWidth="1"/>
    <col min="11" max="16384" width="9.140625" style="78"/>
  </cols>
  <sheetData>
    <row r="1" spans="1:11" s="62" customFormat="1" ht="13.5" x14ac:dyDescent="0.2">
      <c r="F1" s="81"/>
      <c r="G1" s="82"/>
      <c r="H1" s="66"/>
      <c r="I1" s="68"/>
      <c r="J1" s="66"/>
      <c r="K1" s="66"/>
    </row>
    <row r="2" spans="1:11" s="62" customFormat="1" ht="13.5" x14ac:dyDescent="0.2">
      <c r="A2" s="79" t="s">
        <v>485</v>
      </c>
      <c r="B2" s="80" t="s">
        <v>2129</v>
      </c>
      <c r="C2" s="385" t="str">
        <f>$B$3&amp;" "&amp; Individuals!$G$2</f>
        <v>Men U/16 Inter Club 2nd Leg 2022</v>
      </c>
      <c r="D2" s="385"/>
      <c r="E2" s="385"/>
      <c r="F2" s="385"/>
      <c r="G2" s="385"/>
      <c r="H2" s="385"/>
      <c r="I2" s="67"/>
      <c r="J2" s="66"/>
      <c r="K2" s="66"/>
    </row>
    <row r="3" spans="1:11" ht="20.25" x14ac:dyDescent="0.2">
      <c r="A3" s="83" t="s">
        <v>4</v>
      </c>
      <c r="B3" s="80" t="s">
        <v>1328</v>
      </c>
      <c r="D3" s="89" t="s">
        <v>1789</v>
      </c>
    </row>
    <row r="5" spans="1:11" s="80" customFormat="1" ht="38.25" x14ac:dyDescent="0.2">
      <c r="A5" s="99" t="s">
        <v>488</v>
      </c>
      <c r="B5" s="99" t="s">
        <v>1</v>
      </c>
      <c r="C5" s="99" t="s">
        <v>2</v>
      </c>
      <c r="D5" s="99" t="s">
        <v>489</v>
      </c>
      <c r="E5" s="364" t="s">
        <v>495</v>
      </c>
      <c r="F5" s="364" t="s">
        <v>1330</v>
      </c>
      <c r="G5" s="364" t="s">
        <v>1162</v>
      </c>
      <c r="H5" s="364" t="s">
        <v>1331</v>
      </c>
      <c r="I5" s="77" t="s">
        <v>1381</v>
      </c>
    </row>
    <row r="6" spans="1:11" x14ac:dyDescent="0.2">
      <c r="A6" s="80" t="s">
        <v>1508</v>
      </c>
      <c r="B6" s="80" t="s">
        <v>307</v>
      </c>
      <c r="C6" s="80" t="s">
        <v>295</v>
      </c>
      <c r="D6" s="80" t="s">
        <v>37</v>
      </c>
      <c r="E6" s="100"/>
      <c r="F6" s="100">
        <v>1</v>
      </c>
      <c r="G6" s="101">
        <v>25.7</v>
      </c>
      <c r="H6" s="101">
        <v>25.7</v>
      </c>
      <c r="I6" s="85">
        <v>50</v>
      </c>
      <c r="J6" s="78">
        <v>1</v>
      </c>
    </row>
    <row r="7" spans="1:11" x14ac:dyDescent="0.2">
      <c r="A7" s="80" t="s">
        <v>1120</v>
      </c>
      <c r="B7" s="80" t="s">
        <v>1126</v>
      </c>
      <c r="C7" s="80" t="s">
        <v>173</v>
      </c>
      <c r="D7" s="80" t="s">
        <v>44</v>
      </c>
      <c r="E7" s="100">
        <v>1</v>
      </c>
      <c r="F7" s="100"/>
      <c r="G7" s="101">
        <v>1</v>
      </c>
      <c r="H7" s="101">
        <v>1</v>
      </c>
      <c r="I7" s="85">
        <f>IF(H7=H6,I6,IF(H7=0,ROUNDDOWN(20,0),I6-J6))</f>
        <v>49</v>
      </c>
      <c r="J7" s="78">
        <f>IF(H7&lt;H6,1,IF(H7=H6,J6+1,0))</f>
        <v>1</v>
      </c>
    </row>
    <row r="8" spans="1:11" x14ac:dyDescent="0.2">
      <c r="A8" s="80" t="s">
        <v>2031</v>
      </c>
      <c r="B8" s="80" t="s">
        <v>2024</v>
      </c>
      <c r="C8" s="80" t="s">
        <v>1997</v>
      </c>
      <c r="D8" s="80" t="s">
        <v>50</v>
      </c>
      <c r="E8" s="100"/>
      <c r="F8" s="100"/>
      <c r="G8" s="101">
        <v>0</v>
      </c>
      <c r="H8" s="101">
        <v>0</v>
      </c>
      <c r="I8" s="85">
        <f t="shared" ref="I8:I68" si="0">IF(H8=H7,I7,IF(H8=0,ROUNDDOWN(20,0),I7-J7))</f>
        <v>20</v>
      </c>
      <c r="J8" s="78">
        <f t="shared" ref="J8:J68" si="1">IF(H8&lt;H7,1,IF(H8=H7,J7+1,0))</f>
        <v>1</v>
      </c>
    </row>
    <row r="9" spans="1:11" x14ac:dyDescent="0.2">
      <c r="A9" s="80" t="s">
        <v>769</v>
      </c>
      <c r="B9" s="80" t="s">
        <v>268</v>
      </c>
      <c r="C9" s="80" t="s">
        <v>354</v>
      </c>
      <c r="D9" s="80" t="s">
        <v>2087</v>
      </c>
      <c r="E9" s="100"/>
      <c r="F9" s="100"/>
      <c r="G9" s="101">
        <v>0</v>
      </c>
      <c r="H9" s="101">
        <v>0</v>
      </c>
      <c r="I9" s="85">
        <f t="shared" si="0"/>
        <v>20</v>
      </c>
      <c r="J9" s="78">
        <f t="shared" si="1"/>
        <v>2</v>
      </c>
    </row>
    <row r="10" spans="1:11" x14ac:dyDescent="0.2">
      <c r="A10" s="80" t="s">
        <v>1094</v>
      </c>
      <c r="B10" s="80" t="s">
        <v>2070</v>
      </c>
      <c r="C10" s="80" t="s">
        <v>1676</v>
      </c>
      <c r="D10" s="80" t="s">
        <v>42</v>
      </c>
      <c r="E10" s="100"/>
      <c r="F10" s="100"/>
      <c r="G10" s="101">
        <v>0</v>
      </c>
      <c r="H10" s="101">
        <v>0</v>
      </c>
      <c r="I10" s="85">
        <f t="shared" si="0"/>
        <v>20</v>
      </c>
      <c r="J10" s="78">
        <f t="shared" si="1"/>
        <v>3</v>
      </c>
    </row>
    <row r="11" spans="1:11" x14ac:dyDescent="0.2">
      <c r="A11"/>
      <c r="B11"/>
      <c r="C11"/>
      <c r="D11"/>
      <c r="E11"/>
      <c r="F11"/>
      <c r="G11"/>
      <c r="H11"/>
      <c r="I11" s="85">
        <f t="shared" si="0"/>
        <v>20</v>
      </c>
      <c r="J11" s="78">
        <f t="shared" si="1"/>
        <v>4</v>
      </c>
    </row>
    <row r="12" spans="1:11" x14ac:dyDescent="0.2">
      <c r="A12"/>
      <c r="B12"/>
      <c r="C12"/>
      <c r="D12"/>
      <c r="E12"/>
      <c r="F12"/>
      <c r="G12"/>
      <c r="H12"/>
      <c r="I12" s="85">
        <f t="shared" si="0"/>
        <v>20</v>
      </c>
      <c r="J12" s="78">
        <f t="shared" si="1"/>
        <v>5</v>
      </c>
    </row>
    <row r="13" spans="1:11" x14ac:dyDescent="0.2">
      <c r="A13"/>
      <c r="B13"/>
      <c r="C13"/>
      <c r="D13"/>
      <c r="E13"/>
      <c r="F13"/>
      <c r="G13"/>
      <c r="H13"/>
      <c r="I13" s="85">
        <f t="shared" si="0"/>
        <v>20</v>
      </c>
      <c r="J13" s="78">
        <f t="shared" si="1"/>
        <v>6</v>
      </c>
    </row>
    <row r="14" spans="1:11" x14ac:dyDescent="0.2">
      <c r="A14"/>
      <c r="B14"/>
      <c r="C14"/>
      <c r="D14"/>
      <c r="E14"/>
      <c r="F14"/>
      <c r="G14"/>
      <c r="H14"/>
      <c r="I14" s="85">
        <f t="shared" si="0"/>
        <v>20</v>
      </c>
      <c r="J14" s="78">
        <f t="shared" si="1"/>
        <v>7</v>
      </c>
    </row>
    <row r="15" spans="1:11" x14ac:dyDescent="0.2">
      <c r="A15"/>
      <c r="B15"/>
      <c r="C15"/>
      <c r="D15"/>
      <c r="E15"/>
      <c r="F15"/>
      <c r="G15"/>
      <c r="H15"/>
      <c r="I15" s="85">
        <f t="shared" si="0"/>
        <v>20</v>
      </c>
      <c r="J15" s="78">
        <f t="shared" si="1"/>
        <v>8</v>
      </c>
    </row>
    <row r="16" spans="1:11" x14ac:dyDescent="0.2">
      <c r="A16"/>
      <c r="B16"/>
      <c r="C16"/>
      <c r="D16"/>
      <c r="E16"/>
      <c r="F16"/>
      <c r="G16"/>
      <c r="H16"/>
      <c r="I16" s="85">
        <f t="shared" si="0"/>
        <v>20</v>
      </c>
      <c r="J16" s="78">
        <f t="shared" si="1"/>
        <v>9</v>
      </c>
    </row>
    <row r="17" spans="1:10" x14ac:dyDescent="0.2">
      <c r="A17"/>
      <c r="B17"/>
      <c r="C17"/>
      <c r="D17"/>
      <c r="E17"/>
      <c r="F17"/>
      <c r="G17"/>
      <c r="H17"/>
      <c r="I17" s="85">
        <f t="shared" si="0"/>
        <v>20</v>
      </c>
      <c r="J17" s="78">
        <f t="shared" si="1"/>
        <v>10</v>
      </c>
    </row>
    <row r="18" spans="1:10" x14ac:dyDescent="0.2">
      <c r="A18"/>
      <c r="B18"/>
      <c r="C18"/>
      <c r="D18"/>
      <c r="E18"/>
      <c r="F18"/>
      <c r="G18"/>
      <c r="H18"/>
      <c r="I18" s="85">
        <f t="shared" si="0"/>
        <v>20</v>
      </c>
      <c r="J18" s="78">
        <f t="shared" si="1"/>
        <v>11</v>
      </c>
    </row>
    <row r="19" spans="1:10" x14ac:dyDescent="0.2">
      <c r="A19"/>
      <c r="B19"/>
      <c r="C19"/>
      <c r="D19"/>
      <c r="E19"/>
      <c r="F19"/>
      <c r="G19"/>
      <c r="H19"/>
      <c r="I19" s="85">
        <f t="shared" si="0"/>
        <v>20</v>
      </c>
      <c r="J19" s="78">
        <f t="shared" si="1"/>
        <v>12</v>
      </c>
    </row>
    <row r="20" spans="1:10" x14ac:dyDescent="0.2">
      <c r="A20"/>
      <c r="B20"/>
      <c r="C20"/>
      <c r="D20"/>
      <c r="E20"/>
      <c r="F20"/>
      <c r="G20"/>
      <c r="H20"/>
      <c r="I20" s="85">
        <f t="shared" si="0"/>
        <v>20</v>
      </c>
      <c r="J20" s="78">
        <f t="shared" si="1"/>
        <v>13</v>
      </c>
    </row>
    <row r="21" spans="1:10" x14ac:dyDescent="0.2">
      <c r="A21"/>
      <c r="B21"/>
      <c r="C21"/>
      <c r="D21"/>
      <c r="E21"/>
      <c r="F21"/>
      <c r="G21"/>
      <c r="H21"/>
      <c r="I21" s="85">
        <f t="shared" si="0"/>
        <v>20</v>
      </c>
      <c r="J21" s="78">
        <f t="shared" si="1"/>
        <v>14</v>
      </c>
    </row>
    <row r="22" spans="1:10" x14ac:dyDescent="0.2">
      <c r="I22" s="85">
        <f t="shared" si="0"/>
        <v>20</v>
      </c>
      <c r="J22" s="78">
        <f t="shared" si="1"/>
        <v>15</v>
      </c>
    </row>
    <row r="23" spans="1:10" x14ac:dyDescent="0.2">
      <c r="I23" s="85">
        <f t="shared" si="0"/>
        <v>20</v>
      </c>
      <c r="J23" s="78">
        <f t="shared" si="1"/>
        <v>16</v>
      </c>
    </row>
    <row r="24" spans="1:10" x14ac:dyDescent="0.2">
      <c r="I24" s="85">
        <f t="shared" si="0"/>
        <v>20</v>
      </c>
      <c r="J24" s="78">
        <f t="shared" si="1"/>
        <v>17</v>
      </c>
    </row>
    <row r="25" spans="1:10" x14ac:dyDescent="0.2">
      <c r="I25" s="85">
        <f t="shared" si="0"/>
        <v>20</v>
      </c>
      <c r="J25" s="78">
        <f t="shared" si="1"/>
        <v>18</v>
      </c>
    </row>
    <row r="26" spans="1:10" x14ac:dyDescent="0.2">
      <c r="I26" s="85">
        <f t="shared" si="0"/>
        <v>20</v>
      </c>
      <c r="J26" s="78">
        <f t="shared" si="1"/>
        <v>19</v>
      </c>
    </row>
    <row r="27" spans="1:10" x14ac:dyDescent="0.2">
      <c r="I27" s="85">
        <f t="shared" si="0"/>
        <v>20</v>
      </c>
      <c r="J27" s="78">
        <f t="shared" si="1"/>
        <v>20</v>
      </c>
    </row>
    <row r="28" spans="1:10" x14ac:dyDescent="0.2">
      <c r="I28" s="85">
        <f t="shared" si="0"/>
        <v>20</v>
      </c>
      <c r="J28" s="78">
        <f t="shared" si="1"/>
        <v>21</v>
      </c>
    </row>
    <row r="29" spans="1:10" x14ac:dyDescent="0.2">
      <c r="I29" s="85">
        <f t="shared" si="0"/>
        <v>20</v>
      </c>
      <c r="J29" s="78">
        <f t="shared" si="1"/>
        <v>22</v>
      </c>
    </row>
    <row r="30" spans="1:10" x14ac:dyDescent="0.2">
      <c r="I30" s="85">
        <f t="shared" si="0"/>
        <v>20</v>
      </c>
      <c r="J30" s="78">
        <f t="shared" si="1"/>
        <v>23</v>
      </c>
    </row>
    <row r="31" spans="1:10" x14ac:dyDescent="0.2">
      <c r="I31" s="85">
        <f t="shared" si="0"/>
        <v>20</v>
      </c>
      <c r="J31" s="78">
        <f t="shared" si="1"/>
        <v>24</v>
      </c>
    </row>
    <row r="32" spans="1:10" x14ac:dyDescent="0.2">
      <c r="I32" s="85">
        <f t="shared" si="0"/>
        <v>20</v>
      </c>
      <c r="J32" s="78">
        <f t="shared" si="1"/>
        <v>25</v>
      </c>
    </row>
    <row r="33" spans="9:10" x14ac:dyDescent="0.2">
      <c r="I33" s="85">
        <f t="shared" si="0"/>
        <v>20</v>
      </c>
      <c r="J33" s="78">
        <f t="shared" si="1"/>
        <v>26</v>
      </c>
    </row>
    <row r="34" spans="9:10" x14ac:dyDescent="0.2">
      <c r="I34" s="85">
        <f t="shared" si="0"/>
        <v>20</v>
      </c>
      <c r="J34" s="78">
        <f t="shared" si="1"/>
        <v>27</v>
      </c>
    </row>
    <row r="35" spans="9:10" x14ac:dyDescent="0.2">
      <c r="I35" s="85">
        <f t="shared" si="0"/>
        <v>20</v>
      </c>
      <c r="J35" s="78">
        <f t="shared" si="1"/>
        <v>28</v>
      </c>
    </row>
    <row r="36" spans="9:10" x14ac:dyDescent="0.2">
      <c r="I36" s="85">
        <f t="shared" si="0"/>
        <v>20</v>
      </c>
      <c r="J36" s="78">
        <f t="shared" si="1"/>
        <v>29</v>
      </c>
    </row>
    <row r="37" spans="9:10" x14ac:dyDescent="0.2">
      <c r="I37" s="85">
        <f t="shared" si="0"/>
        <v>20</v>
      </c>
      <c r="J37" s="78">
        <f t="shared" si="1"/>
        <v>30</v>
      </c>
    </row>
    <row r="38" spans="9:10" x14ac:dyDescent="0.2">
      <c r="I38" s="85">
        <f t="shared" si="0"/>
        <v>20</v>
      </c>
      <c r="J38" s="78">
        <f t="shared" si="1"/>
        <v>31</v>
      </c>
    </row>
    <row r="39" spans="9:10" x14ac:dyDescent="0.2">
      <c r="I39" s="85">
        <f t="shared" si="0"/>
        <v>20</v>
      </c>
      <c r="J39" s="78">
        <f t="shared" si="1"/>
        <v>32</v>
      </c>
    </row>
    <row r="40" spans="9:10" x14ac:dyDescent="0.2">
      <c r="I40" s="85">
        <f t="shared" si="0"/>
        <v>20</v>
      </c>
      <c r="J40" s="78">
        <f t="shared" si="1"/>
        <v>33</v>
      </c>
    </row>
    <row r="41" spans="9:10" x14ac:dyDescent="0.2">
      <c r="I41" s="85">
        <f t="shared" si="0"/>
        <v>20</v>
      </c>
      <c r="J41" s="78">
        <f t="shared" si="1"/>
        <v>34</v>
      </c>
    </row>
    <row r="42" spans="9:10" x14ac:dyDescent="0.2">
      <c r="I42" s="85">
        <f t="shared" si="0"/>
        <v>20</v>
      </c>
      <c r="J42" s="78">
        <f t="shared" si="1"/>
        <v>35</v>
      </c>
    </row>
    <row r="43" spans="9:10" x14ac:dyDescent="0.2">
      <c r="I43" s="85">
        <f t="shared" si="0"/>
        <v>20</v>
      </c>
      <c r="J43" s="78">
        <f t="shared" si="1"/>
        <v>36</v>
      </c>
    </row>
    <row r="44" spans="9:10" x14ac:dyDescent="0.2">
      <c r="I44" s="85">
        <f t="shared" si="0"/>
        <v>20</v>
      </c>
      <c r="J44" s="78">
        <f t="shared" si="1"/>
        <v>37</v>
      </c>
    </row>
    <row r="45" spans="9:10" x14ac:dyDescent="0.2">
      <c r="I45" s="85">
        <f t="shared" si="0"/>
        <v>20</v>
      </c>
      <c r="J45" s="78">
        <f t="shared" si="1"/>
        <v>38</v>
      </c>
    </row>
    <row r="46" spans="9:10" x14ac:dyDescent="0.2">
      <c r="I46" s="85">
        <f t="shared" si="0"/>
        <v>20</v>
      </c>
      <c r="J46" s="78">
        <f t="shared" si="1"/>
        <v>39</v>
      </c>
    </row>
    <row r="47" spans="9:10" x14ac:dyDescent="0.2">
      <c r="I47" s="85">
        <f t="shared" si="0"/>
        <v>20</v>
      </c>
      <c r="J47" s="78">
        <f t="shared" si="1"/>
        <v>40</v>
      </c>
    </row>
    <row r="48" spans="9:10" x14ac:dyDescent="0.2">
      <c r="I48" s="85">
        <f t="shared" si="0"/>
        <v>20</v>
      </c>
      <c r="J48" s="78">
        <f t="shared" si="1"/>
        <v>41</v>
      </c>
    </row>
    <row r="49" spans="9:10" x14ac:dyDescent="0.2">
      <c r="I49" s="85">
        <f t="shared" si="0"/>
        <v>20</v>
      </c>
      <c r="J49" s="78">
        <f t="shared" si="1"/>
        <v>42</v>
      </c>
    </row>
    <row r="50" spans="9:10" x14ac:dyDescent="0.2">
      <c r="I50" s="85">
        <f t="shared" si="0"/>
        <v>20</v>
      </c>
      <c r="J50" s="78">
        <f t="shared" si="1"/>
        <v>43</v>
      </c>
    </row>
    <row r="51" spans="9:10" x14ac:dyDescent="0.2">
      <c r="I51" s="85">
        <f t="shared" si="0"/>
        <v>20</v>
      </c>
      <c r="J51" s="78">
        <f t="shared" si="1"/>
        <v>44</v>
      </c>
    </row>
    <row r="52" spans="9:10" x14ac:dyDescent="0.2">
      <c r="I52" s="85">
        <f t="shared" si="0"/>
        <v>20</v>
      </c>
      <c r="J52" s="78">
        <f t="shared" si="1"/>
        <v>45</v>
      </c>
    </row>
    <row r="53" spans="9:10" x14ac:dyDescent="0.2">
      <c r="I53" s="85">
        <f t="shared" si="0"/>
        <v>20</v>
      </c>
      <c r="J53" s="78">
        <f t="shared" si="1"/>
        <v>46</v>
      </c>
    </row>
    <row r="54" spans="9:10" x14ac:dyDescent="0.2">
      <c r="I54" s="85">
        <f t="shared" si="0"/>
        <v>20</v>
      </c>
      <c r="J54" s="78">
        <f t="shared" si="1"/>
        <v>47</v>
      </c>
    </row>
    <row r="55" spans="9:10" x14ac:dyDescent="0.2">
      <c r="I55" s="85">
        <f t="shared" si="0"/>
        <v>20</v>
      </c>
      <c r="J55" s="78">
        <f t="shared" si="1"/>
        <v>48</v>
      </c>
    </row>
    <row r="56" spans="9:10" x14ac:dyDescent="0.2">
      <c r="I56" s="85">
        <f t="shared" si="0"/>
        <v>20</v>
      </c>
      <c r="J56" s="78">
        <f t="shared" si="1"/>
        <v>49</v>
      </c>
    </row>
    <row r="57" spans="9:10" x14ac:dyDescent="0.2">
      <c r="I57" s="85">
        <f t="shared" si="0"/>
        <v>20</v>
      </c>
      <c r="J57" s="78">
        <f t="shared" si="1"/>
        <v>50</v>
      </c>
    </row>
    <row r="58" spans="9:10" x14ac:dyDescent="0.2">
      <c r="I58" s="85">
        <f t="shared" si="0"/>
        <v>20</v>
      </c>
      <c r="J58" s="78">
        <f t="shared" si="1"/>
        <v>51</v>
      </c>
    </row>
    <row r="59" spans="9:10" x14ac:dyDescent="0.2">
      <c r="I59" s="85">
        <f t="shared" si="0"/>
        <v>20</v>
      </c>
      <c r="J59" s="78">
        <f t="shared" si="1"/>
        <v>52</v>
      </c>
    </row>
    <row r="60" spans="9:10" x14ac:dyDescent="0.2">
      <c r="I60" s="85">
        <f t="shared" si="0"/>
        <v>20</v>
      </c>
      <c r="J60" s="78">
        <f t="shared" si="1"/>
        <v>53</v>
      </c>
    </row>
    <row r="61" spans="9:10" x14ac:dyDescent="0.2">
      <c r="I61" s="85">
        <f t="shared" si="0"/>
        <v>20</v>
      </c>
      <c r="J61" s="78">
        <f t="shared" si="1"/>
        <v>54</v>
      </c>
    </row>
    <row r="62" spans="9:10" x14ac:dyDescent="0.2">
      <c r="I62" s="85">
        <f t="shared" si="0"/>
        <v>20</v>
      </c>
      <c r="J62" s="78">
        <f t="shared" si="1"/>
        <v>55</v>
      </c>
    </row>
    <row r="63" spans="9:10" x14ac:dyDescent="0.2">
      <c r="I63" s="85">
        <f t="shared" si="0"/>
        <v>20</v>
      </c>
      <c r="J63" s="78">
        <f t="shared" si="1"/>
        <v>56</v>
      </c>
    </row>
    <row r="64" spans="9:10" x14ac:dyDescent="0.2">
      <c r="I64" s="85">
        <f t="shared" si="0"/>
        <v>20</v>
      </c>
      <c r="J64" s="78">
        <f t="shared" si="1"/>
        <v>57</v>
      </c>
    </row>
    <row r="65" spans="9:10" x14ac:dyDescent="0.2">
      <c r="I65" s="85">
        <f t="shared" si="0"/>
        <v>20</v>
      </c>
      <c r="J65" s="78">
        <f t="shared" si="1"/>
        <v>58</v>
      </c>
    </row>
    <row r="66" spans="9:10" x14ac:dyDescent="0.2">
      <c r="I66" s="85">
        <f t="shared" si="0"/>
        <v>20</v>
      </c>
      <c r="J66" s="78">
        <f t="shared" si="1"/>
        <v>59</v>
      </c>
    </row>
    <row r="67" spans="9:10" x14ac:dyDescent="0.2">
      <c r="I67" s="85">
        <f t="shared" si="0"/>
        <v>20</v>
      </c>
      <c r="J67" s="78">
        <f t="shared" si="1"/>
        <v>60</v>
      </c>
    </row>
    <row r="68" spans="9:10" x14ac:dyDescent="0.2">
      <c r="I68" s="85">
        <f t="shared" si="0"/>
        <v>20</v>
      </c>
      <c r="J68" s="78">
        <f t="shared" si="1"/>
        <v>61</v>
      </c>
    </row>
  </sheetData>
  <mergeCells count="1"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23" sqref="B23"/>
    </sheetView>
  </sheetViews>
  <sheetFormatPr defaultRowHeight="12.75" x14ac:dyDescent="0.2"/>
  <cols>
    <col min="1" max="1" width="13.7109375" style="78" customWidth="1"/>
    <col min="2" max="2" width="16.85546875" style="78" bestFit="1" customWidth="1"/>
    <col min="3" max="3" width="16.7109375" style="78" bestFit="1" customWidth="1"/>
    <col min="4" max="4" width="18.5703125" style="78" bestFit="1" customWidth="1"/>
    <col min="5" max="5" width="7.5703125" style="78" bestFit="1" customWidth="1"/>
    <col min="6" max="6" width="9.28515625" style="78" bestFit="1" customWidth="1"/>
    <col min="7" max="7" width="5.5703125" style="78" bestFit="1" customWidth="1"/>
    <col min="8" max="8" width="6.5703125" style="78" bestFit="1" customWidth="1"/>
    <col min="9" max="9" width="9.42578125" style="78" customWidth="1"/>
    <col min="10" max="10" width="4" style="78" customWidth="1"/>
    <col min="11" max="16384" width="9.140625" style="78"/>
  </cols>
  <sheetData>
    <row r="1" spans="1:11" s="62" customFormat="1" ht="13.5" x14ac:dyDescent="0.2">
      <c r="F1" s="81"/>
      <c r="G1" s="82"/>
      <c r="H1" s="66"/>
      <c r="I1" s="68"/>
      <c r="J1" s="66"/>
      <c r="K1" s="66"/>
    </row>
    <row r="2" spans="1:11" s="62" customFormat="1" ht="13.5" x14ac:dyDescent="0.2">
      <c r="A2" s="79" t="s">
        <v>485</v>
      </c>
      <c r="B2" s="80" t="s">
        <v>2129</v>
      </c>
      <c r="C2" s="385" t="str">
        <f>$B$3&amp;" "&amp; Individuals!$G$2</f>
        <v>Men U/21 Inter Club 2nd Leg 2022</v>
      </c>
      <c r="D2" s="385"/>
      <c r="E2" s="385"/>
      <c r="F2" s="385"/>
      <c r="G2" s="385"/>
      <c r="H2" s="385"/>
      <c r="I2" s="67"/>
      <c r="J2" s="66"/>
      <c r="K2" s="66"/>
    </row>
    <row r="3" spans="1:11" ht="20.25" x14ac:dyDescent="0.2">
      <c r="A3" s="83" t="s">
        <v>4</v>
      </c>
      <c r="B3" s="80" t="s">
        <v>1327</v>
      </c>
      <c r="D3" s="89" t="s">
        <v>1789</v>
      </c>
    </row>
    <row r="5" spans="1:11" s="80" customFormat="1" ht="38.25" x14ac:dyDescent="0.2">
      <c r="A5" s="99" t="s">
        <v>488</v>
      </c>
      <c r="B5" s="99" t="s">
        <v>1</v>
      </c>
      <c r="C5" s="99" t="s">
        <v>2</v>
      </c>
      <c r="D5" s="99" t="s">
        <v>489</v>
      </c>
      <c r="E5" s="364" t="s">
        <v>495</v>
      </c>
      <c r="F5" s="364" t="s">
        <v>1330</v>
      </c>
      <c r="G5" s="364" t="s">
        <v>1162</v>
      </c>
      <c r="H5" s="364" t="s">
        <v>1331</v>
      </c>
      <c r="I5" s="77" t="s">
        <v>1381</v>
      </c>
    </row>
    <row r="6" spans="1:11" x14ac:dyDescent="0.2">
      <c r="A6" s="80" t="s">
        <v>889</v>
      </c>
      <c r="B6" s="80" t="s">
        <v>440</v>
      </c>
      <c r="C6" s="80" t="s">
        <v>295</v>
      </c>
      <c r="D6" s="80" t="s">
        <v>37</v>
      </c>
      <c r="E6" s="100"/>
      <c r="F6" s="100">
        <v>2</v>
      </c>
      <c r="G6" s="101">
        <v>31</v>
      </c>
      <c r="H6" s="101">
        <v>31</v>
      </c>
      <c r="I6" s="85">
        <v>50</v>
      </c>
      <c r="J6" s="78">
        <v>1</v>
      </c>
    </row>
    <row r="7" spans="1:11" x14ac:dyDescent="0.2">
      <c r="A7" s="80" t="s">
        <v>781</v>
      </c>
      <c r="B7" s="80" t="s">
        <v>439</v>
      </c>
      <c r="C7" s="80" t="s">
        <v>292</v>
      </c>
      <c r="D7" s="80" t="s">
        <v>37</v>
      </c>
      <c r="E7" s="100"/>
      <c r="F7" s="100">
        <v>1</v>
      </c>
      <c r="G7" s="101">
        <v>5</v>
      </c>
      <c r="H7" s="101">
        <v>5</v>
      </c>
      <c r="I7" s="85">
        <f>IF(H7=H6,I6,IF(H7=0,ROUNDDOWN(20,0),I6-J6))</f>
        <v>49</v>
      </c>
      <c r="J7" s="78">
        <f>IF(H7&lt;H6,1,IF(H7=H6,J6+1,0))</f>
        <v>1</v>
      </c>
    </row>
    <row r="8" spans="1:11" x14ac:dyDescent="0.2">
      <c r="A8" s="80" t="s">
        <v>608</v>
      </c>
      <c r="B8" s="80" t="s">
        <v>1674</v>
      </c>
      <c r="C8" s="80" t="s">
        <v>1922</v>
      </c>
      <c r="D8" s="80" t="s">
        <v>43</v>
      </c>
      <c r="E8" s="100">
        <v>3</v>
      </c>
      <c r="F8" s="100"/>
      <c r="G8" s="101">
        <v>2.5</v>
      </c>
      <c r="H8" s="101">
        <v>2.5</v>
      </c>
      <c r="I8" s="85">
        <f t="shared" ref="I8:I68" si="0">IF(H8=H7,I7,IF(H8=0,ROUNDDOWN(20,0),I7-J7))</f>
        <v>48</v>
      </c>
      <c r="J8" s="78">
        <f t="shared" ref="J8:J68" si="1">IF(H8&lt;H7,1,IF(H8=H7,J7+1,0))</f>
        <v>1</v>
      </c>
    </row>
    <row r="9" spans="1:11" x14ac:dyDescent="0.2">
      <c r="A9" s="80" t="s">
        <v>803</v>
      </c>
      <c r="B9" s="80" t="s">
        <v>239</v>
      </c>
      <c r="C9" s="80" t="s">
        <v>70</v>
      </c>
      <c r="D9" s="80" t="s">
        <v>38</v>
      </c>
      <c r="E9" s="100">
        <v>1</v>
      </c>
      <c r="F9" s="100"/>
      <c r="G9" s="101">
        <v>1.2</v>
      </c>
      <c r="H9" s="101">
        <v>1.2</v>
      </c>
      <c r="I9" s="85">
        <f t="shared" si="0"/>
        <v>47</v>
      </c>
      <c r="J9" s="78">
        <f t="shared" si="1"/>
        <v>1</v>
      </c>
    </row>
    <row r="10" spans="1:11" x14ac:dyDescent="0.2">
      <c r="A10" s="80" t="s">
        <v>1652</v>
      </c>
      <c r="B10" s="80" t="s">
        <v>1686</v>
      </c>
      <c r="C10" s="80" t="s">
        <v>1687</v>
      </c>
      <c r="D10" s="80" t="s">
        <v>42</v>
      </c>
      <c r="E10" s="100">
        <v>1</v>
      </c>
      <c r="F10" s="100"/>
      <c r="G10" s="101">
        <v>0.6</v>
      </c>
      <c r="H10" s="101">
        <v>0.6</v>
      </c>
      <c r="I10" s="85">
        <f t="shared" si="0"/>
        <v>46</v>
      </c>
      <c r="J10" s="78">
        <f t="shared" si="1"/>
        <v>1</v>
      </c>
    </row>
    <row r="11" spans="1:11" x14ac:dyDescent="0.2">
      <c r="A11" s="80" t="s">
        <v>925</v>
      </c>
      <c r="B11" s="80" t="s">
        <v>248</v>
      </c>
      <c r="C11" s="80" t="s">
        <v>1292</v>
      </c>
      <c r="D11" s="80" t="s">
        <v>2087</v>
      </c>
      <c r="E11" s="100"/>
      <c r="F11" s="100"/>
      <c r="G11" s="101">
        <v>0</v>
      </c>
      <c r="H11" s="101">
        <v>0</v>
      </c>
      <c r="I11" s="85">
        <f t="shared" si="0"/>
        <v>20</v>
      </c>
      <c r="J11" s="78">
        <f t="shared" si="1"/>
        <v>1</v>
      </c>
    </row>
    <row r="12" spans="1:11" x14ac:dyDescent="0.2">
      <c r="A12" s="80" t="s">
        <v>1643</v>
      </c>
      <c r="B12" s="80" t="s">
        <v>189</v>
      </c>
      <c r="C12" s="80" t="s">
        <v>78</v>
      </c>
      <c r="D12" s="80" t="s">
        <v>44</v>
      </c>
      <c r="E12" s="100"/>
      <c r="F12" s="100"/>
      <c r="G12" s="101">
        <v>0</v>
      </c>
      <c r="H12" s="101">
        <v>0</v>
      </c>
      <c r="I12" s="85">
        <f t="shared" si="0"/>
        <v>20</v>
      </c>
      <c r="J12" s="78">
        <f t="shared" si="1"/>
        <v>2</v>
      </c>
    </row>
    <row r="13" spans="1:11" x14ac:dyDescent="0.2">
      <c r="A13" s="80" t="s">
        <v>683</v>
      </c>
      <c r="B13" s="80" t="s">
        <v>2122</v>
      </c>
      <c r="C13" s="80" t="s">
        <v>2123</v>
      </c>
      <c r="D13" s="80" t="s">
        <v>50</v>
      </c>
      <c r="E13" s="100"/>
      <c r="F13" s="100"/>
      <c r="G13" s="101">
        <v>0</v>
      </c>
      <c r="H13" s="101">
        <v>0</v>
      </c>
      <c r="I13" s="85">
        <f t="shared" si="0"/>
        <v>20</v>
      </c>
      <c r="J13" s="78">
        <f t="shared" si="1"/>
        <v>3</v>
      </c>
    </row>
    <row r="14" spans="1:11" x14ac:dyDescent="0.2">
      <c r="A14" s="80" t="s">
        <v>897</v>
      </c>
      <c r="B14" s="80" t="s">
        <v>423</v>
      </c>
      <c r="C14" s="80" t="s">
        <v>117</v>
      </c>
      <c r="D14" s="80" t="s">
        <v>50</v>
      </c>
      <c r="E14" s="100"/>
      <c r="F14" s="100"/>
      <c r="G14" s="101">
        <v>0</v>
      </c>
      <c r="H14" s="101">
        <v>0</v>
      </c>
      <c r="I14" s="85">
        <f t="shared" si="0"/>
        <v>20</v>
      </c>
      <c r="J14" s="78">
        <f t="shared" si="1"/>
        <v>4</v>
      </c>
    </row>
    <row r="15" spans="1:11" x14ac:dyDescent="0.2">
      <c r="A15" s="80" t="s">
        <v>1882</v>
      </c>
      <c r="B15" s="80" t="s">
        <v>171</v>
      </c>
      <c r="C15" s="80" t="s">
        <v>1948</v>
      </c>
      <c r="D15" s="80" t="s">
        <v>43</v>
      </c>
      <c r="E15" s="100"/>
      <c r="F15" s="100"/>
      <c r="G15" s="101">
        <v>0</v>
      </c>
      <c r="H15" s="101">
        <v>0</v>
      </c>
      <c r="I15" s="85">
        <f t="shared" si="0"/>
        <v>20</v>
      </c>
      <c r="J15" s="78">
        <f t="shared" si="1"/>
        <v>5</v>
      </c>
    </row>
    <row r="16" spans="1:11" x14ac:dyDescent="0.2">
      <c r="A16" s="80" t="s">
        <v>1022</v>
      </c>
      <c r="B16" s="80" t="s">
        <v>1029</v>
      </c>
      <c r="C16" s="80" t="s">
        <v>280</v>
      </c>
      <c r="D16" s="80" t="s">
        <v>43</v>
      </c>
      <c r="E16" s="100"/>
      <c r="F16" s="100"/>
      <c r="G16" s="101">
        <v>0</v>
      </c>
      <c r="H16" s="101">
        <v>0</v>
      </c>
      <c r="I16" s="85">
        <f t="shared" si="0"/>
        <v>20</v>
      </c>
      <c r="J16" s="78">
        <f t="shared" si="1"/>
        <v>6</v>
      </c>
    </row>
    <row r="17" spans="1:10" x14ac:dyDescent="0.2">
      <c r="A17"/>
      <c r="B17"/>
      <c r="C17"/>
      <c r="D17"/>
      <c r="E17"/>
      <c r="F17"/>
      <c r="G17"/>
      <c r="H17"/>
      <c r="I17" s="85">
        <f t="shared" si="0"/>
        <v>20</v>
      </c>
      <c r="J17" s="78">
        <f t="shared" si="1"/>
        <v>7</v>
      </c>
    </row>
    <row r="18" spans="1:10" x14ac:dyDescent="0.2">
      <c r="A18"/>
      <c r="B18"/>
      <c r="C18"/>
      <c r="D18"/>
      <c r="E18"/>
      <c r="F18"/>
      <c r="G18"/>
      <c r="H18"/>
      <c r="I18" s="85">
        <f t="shared" si="0"/>
        <v>20</v>
      </c>
      <c r="J18" s="78">
        <f t="shared" si="1"/>
        <v>8</v>
      </c>
    </row>
    <row r="19" spans="1:10" x14ac:dyDescent="0.2">
      <c r="A19"/>
      <c r="B19"/>
      <c r="C19"/>
      <c r="D19"/>
      <c r="E19"/>
      <c r="F19"/>
      <c r="G19"/>
      <c r="H19"/>
      <c r="I19" s="85">
        <f t="shared" si="0"/>
        <v>20</v>
      </c>
      <c r="J19" s="78">
        <f t="shared" si="1"/>
        <v>9</v>
      </c>
    </row>
    <row r="20" spans="1:10" x14ac:dyDescent="0.2">
      <c r="A20"/>
      <c r="B20"/>
      <c r="C20"/>
      <c r="D20"/>
      <c r="E20"/>
      <c r="F20"/>
      <c r="G20"/>
      <c r="H20"/>
      <c r="I20" s="85">
        <f t="shared" si="0"/>
        <v>20</v>
      </c>
      <c r="J20" s="78">
        <f t="shared" si="1"/>
        <v>10</v>
      </c>
    </row>
    <row r="21" spans="1:10" x14ac:dyDescent="0.2">
      <c r="A21"/>
      <c r="B21"/>
      <c r="C21"/>
      <c r="D21"/>
      <c r="E21"/>
      <c r="F21"/>
      <c r="G21"/>
      <c r="H21"/>
      <c r="I21" s="85">
        <f t="shared" si="0"/>
        <v>20</v>
      </c>
      <c r="J21" s="78">
        <f t="shared" si="1"/>
        <v>11</v>
      </c>
    </row>
    <row r="22" spans="1:10" x14ac:dyDescent="0.2">
      <c r="A22"/>
      <c r="B22"/>
      <c r="C22"/>
      <c r="D22"/>
      <c r="E22"/>
      <c r="F22"/>
      <c r="G22"/>
      <c r="H22"/>
      <c r="I22" s="85">
        <f t="shared" si="0"/>
        <v>20</v>
      </c>
      <c r="J22" s="78">
        <f t="shared" si="1"/>
        <v>12</v>
      </c>
    </row>
    <row r="23" spans="1:10" x14ac:dyDescent="0.2">
      <c r="A23"/>
      <c r="B23"/>
      <c r="C23"/>
      <c r="D23"/>
      <c r="E23"/>
      <c r="F23"/>
      <c r="G23"/>
      <c r="H23"/>
      <c r="I23" s="85">
        <f t="shared" si="0"/>
        <v>20</v>
      </c>
      <c r="J23" s="78">
        <f t="shared" si="1"/>
        <v>13</v>
      </c>
    </row>
    <row r="24" spans="1:10" x14ac:dyDescent="0.2">
      <c r="A24"/>
      <c r="B24"/>
      <c r="C24"/>
      <c r="D24"/>
      <c r="E24"/>
      <c r="F24"/>
      <c r="G24"/>
      <c r="H24"/>
      <c r="I24" s="85">
        <f t="shared" si="0"/>
        <v>20</v>
      </c>
      <c r="J24" s="78">
        <f t="shared" si="1"/>
        <v>14</v>
      </c>
    </row>
    <row r="25" spans="1:10" x14ac:dyDescent="0.2">
      <c r="A25"/>
      <c r="B25"/>
      <c r="C25"/>
      <c r="D25"/>
      <c r="E25"/>
      <c r="F25"/>
      <c r="G25"/>
      <c r="H25"/>
      <c r="I25" s="85">
        <f t="shared" si="0"/>
        <v>20</v>
      </c>
      <c r="J25" s="78">
        <f t="shared" si="1"/>
        <v>15</v>
      </c>
    </row>
    <row r="26" spans="1:10" x14ac:dyDescent="0.2">
      <c r="A26"/>
      <c r="B26"/>
      <c r="C26"/>
      <c r="D26"/>
      <c r="E26"/>
      <c r="F26"/>
      <c r="G26"/>
      <c r="H26"/>
      <c r="I26" s="85">
        <f t="shared" si="0"/>
        <v>20</v>
      </c>
      <c r="J26" s="78">
        <f t="shared" si="1"/>
        <v>16</v>
      </c>
    </row>
    <row r="27" spans="1:10" x14ac:dyDescent="0.2">
      <c r="I27" s="85">
        <f t="shared" si="0"/>
        <v>20</v>
      </c>
      <c r="J27" s="78">
        <f t="shared" si="1"/>
        <v>17</v>
      </c>
    </row>
    <row r="28" spans="1:10" x14ac:dyDescent="0.2">
      <c r="I28" s="85">
        <f t="shared" si="0"/>
        <v>20</v>
      </c>
      <c r="J28" s="78">
        <f t="shared" si="1"/>
        <v>18</v>
      </c>
    </row>
    <row r="29" spans="1:10" x14ac:dyDescent="0.2">
      <c r="I29" s="85">
        <f t="shared" si="0"/>
        <v>20</v>
      </c>
      <c r="J29" s="78">
        <f t="shared" si="1"/>
        <v>19</v>
      </c>
    </row>
    <row r="30" spans="1:10" x14ac:dyDescent="0.2">
      <c r="I30" s="85">
        <f t="shared" si="0"/>
        <v>20</v>
      </c>
      <c r="J30" s="78">
        <f t="shared" si="1"/>
        <v>20</v>
      </c>
    </row>
    <row r="31" spans="1:10" x14ac:dyDescent="0.2">
      <c r="I31" s="85">
        <f t="shared" si="0"/>
        <v>20</v>
      </c>
      <c r="J31" s="78">
        <f t="shared" si="1"/>
        <v>21</v>
      </c>
    </row>
    <row r="32" spans="1:10" x14ac:dyDescent="0.2">
      <c r="I32" s="85">
        <f t="shared" si="0"/>
        <v>20</v>
      </c>
      <c r="J32" s="78">
        <f t="shared" si="1"/>
        <v>22</v>
      </c>
    </row>
    <row r="33" spans="9:10" x14ac:dyDescent="0.2">
      <c r="I33" s="85">
        <f t="shared" si="0"/>
        <v>20</v>
      </c>
      <c r="J33" s="78">
        <f t="shared" si="1"/>
        <v>23</v>
      </c>
    </row>
    <row r="34" spans="9:10" x14ac:dyDescent="0.2">
      <c r="I34" s="85">
        <f t="shared" si="0"/>
        <v>20</v>
      </c>
      <c r="J34" s="78">
        <f t="shared" si="1"/>
        <v>24</v>
      </c>
    </row>
    <row r="35" spans="9:10" x14ac:dyDescent="0.2">
      <c r="I35" s="85">
        <f t="shared" si="0"/>
        <v>20</v>
      </c>
      <c r="J35" s="78">
        <f t="shared" si="1"/>
        <v>25</v>
      </c>
    </row>
    <row r="36" spans="9:10" x14ac:dyDescent="0.2">
      <c r="I36" s="85">
        <f t="shared" si="0"/>
        <v>20</v>
      </c>
      <c r="J36" s="78">
        <f t="shared" si="1"/>
        <v>26</v>
      </c>
    </row>
    <row r="37" spans="9:10" x14ac:dyDescent="0.2">
      <c r="I37" s="85">
        <f t="shared" si="0"/>
        <v>20</v>
      </c>
      <c r="J37" s="78">
        <f t="shared" si="1"/>
        <v>27</v>
      </c>
    </row>
    <row r="38" spans="9:10" x14ac:dyDescent="0.2">
      <c r="I38" s="85">
        <f t="shared" si="0"/>
        <v>20</v>
      </c>
      <c r="J38" s="78">
        <f t="shared" si="1"/>
        <v>28</v>
      </c>
    </row>
    <row r="39" spans="9:10" x14ac:dyDescent="0.2">
      <c r="I39" s="85">
        <f t="shared" si="0"/>
        <v>20</v>
      </c>
      <c r="J39" s="78">
        <f t="shared" si="1"/>
        <v>29</v>
      </c>
    </row>
    <row r="40" spans="9:10" x14ac:dyDescent="0.2">
      <c r="I40" s="85">
        <f t="shared" si="0"/>
        <v>20</v>
      </c>
      <c r="J40" s="78">
        <f t="shared" si="1"/>
        <v>30</v>
      </c>
    </row>
    <row r="41" spans="9:10" x14ac:dyDescent="0.2">
      <c r="I41" s="85">
        <f t="shared" si="0"/>
        <v>20</v>
      </c>
      <c r="J41" s="78">
        <f t="shared" si="1"/>
        <v>31</v>
      </c>
    </row>
    <row r="42" spans="9:10" x14ac:dyDescent="0.2">
      <c r="I42" s="85">
        <f t="shared" si="0"/>
        <v>20</v>
      </c>
      <c r="J42" s="78">
        <f t="shared" si="1"/>
        <v>32</v>
      </c>
    </row>
    <row r="43" spans="9:10" x14ac:dyDescent="0.2">
      <c r="I43" s="85">
        <f t="shared" si="0"/>
        <v>20</v>
      </c>
      <c r="J43" s="78">
        <f t="shared" si="1"/>
        <v>33</v>
      </c>
    </row>
    <row r="44" spans="9:10" x14ac:dyDescent="0.2">
      <c r="I44" s="85">
        <f t="shared" si="0"/>
        <v>20</v>
      </c>
      <c r="J44" s="78">
        <f t="shared" si="1"/>
        <v>34</v>
      </c>
    </row>
    <row r="45" spans="9:10" x14ac:dyDescent="0.2">
      <c r="I45" s="85">
        <f t="shared" si="0"/>
        <v>20</v>
      </c>
      <c r="J45" s="78">
        <f t="shared" si="1"/>
        <v>35</v>
      </c>
    </row>
    <row r="46" spans="9:10" x14ac:dyDescent="0.2">
      <c r="I46" s="85">
        <f t="shared" si="0"/>
        <v>20</v>
      </c>
      <c r="J46" s="78">
        <f t="shared" si="1"/>
        <v>36</v>
      </c>
    </row>
    <row r="47" spans="9:10" x14ac:dyDescent="0.2">
      <c r="I47" s="85">
        <f t="shared" si="0"/>
        <v>20</v>
      </c>
      <c r="J47" s="78">
        <f t="shared" si="1"/>
        <v>37</v>
      </c>
    </row>
    <row r="48" spans="9:10" x14ac:dyDescent="0.2">
      <c r="I48" s="85">
        <f t="shared" si="0"/>
        <v>20</v>
      </c>
      <c r="J48" s="78">
        <f t="shared" si="1"/>
        <v>38</v>
      </c>
    </row>
    <row r="49" spans="9:10" x14ac:dyDescent="0.2">
      <c r="I49" s="85">
        <f t="shared" si="0"/>
        <v>20</v>
      </c>
      <c r="J49" s="78">
        <f t="shared" si="1"/>
        <v>39</v>
      </c>
    </row>
    <row r="50" spans="9:10" x14ac:dyDescent="0.2">
      <c r="I50" s="85">
        <f t="shared" si="0"/>
        <v>20</v>
      </c>
      <c r="J50" s="78">
        <f t="shared" si="1"/>
        <v>40</v>
      </c>
    </row>
    <row r="51" spans="9:10" x14ac:dyDescent="0.2">
      <c r="I51" s="85">
        <f t="shared" si="0"/>
        <v>20</v>
      </c>
      <c r="J51" s="78">
        <f t="shared" si="1"/>
        <v>41</v>
      </c>
    </row>
    <row r="52" spans="9:10" x14ac:dyDescent="0.2">
      <c r="I52" s="85">
        <f t="shared" si="0"/>
        <v>20</v>
      </c>
      <c r="J52" s="78">
        <f t="shared" si="1"/>
        <v>42</v>
      </c>
    </row>
    <row r="53" spans="9:10" x14ac:dyDescent="0.2">
      <c r="I53" s="85">
        <f t="shared" si="0"/>
        <v>20</v>
      </c>
      <c r="J53" s="78">
        <f t="shared" si="1"/>
        <v>43</v>
      </c>
    </row>
    <row r="54" spans="9:10" x14ac:dyDescent="0.2">
      <c r="I54" s="85">
        <f t="shared" si="0"/>
        <v>20</v>
      </c>
      <c r="J54" s="78">
        <f t="shared" si="1"/>
        <v>44</v>
      </c>
    </row>
    <row r="55" spans="9:10" x14ac:dyDescent="0.2">
      <c r="I55" s="85">
        <f t="shared" si="0"/>
        <v>20</v>
      </c>
      <c r="J55" s="78">
        <f t="shared" si="1"/>
        <v>45</v>
      </c>
    </row>
    <row r="56" spans="9:10" x14ac:dyDescent="0.2">
      <c r="I56" s="85">
        <f t="shared" si="0"/>
        <v>20</v>
      </c>
      <c r="J56" s="78">
        <f t="shared" si="1"/>
        <v>46</v>
      </c>
    </row>
    <row r="57" spans="9:10" x14ac:dyDescent="0.2">
      <c r="I57" s="85">
        <f t="shared" si="0"/>
        <v>20</v>
      </c>
      <c r="J57" s="78">
        <f t="shared" si="1"/>
        <v>47</v>
      </c>
    </row>
    <row r="58" spans="9:10" x14ac:dyDescent="0.2">
      <c r="I58" s="85">
        <f t="shared" si="0"/>
        <v>20</v>
      </c>
      <c r="J58" s="78">
        <f t="shared" si="1"/>
        <v>48</v>
      </c>
    </row>
    <row r="59" spans="9:10" x14ac:dyDescent="0.2">
      <c r="I59" s="85">
        <f t="shared" si="0"/>
        <v>20</v>
      </c>
      <c r="J59" s="78">
        <f t="shared" si="1"/>
        <v>49</v>
      </c>
    </row>
    <row r="60" spans="9:10" x14ac:dyDescent="0.2">
      <c r="I60" s="85">
        <f t="shared" si="0"/>
        <v>20</v>
      </c>
      <c r="J60" s="78">
        <f t="shared" si="1"/>
        <v>50</v>
      </c>
    </row>
    <row r="61" spans="9:10" x14ac:dyDescent="0.2">
      <c r="I61" s="85">
        <f t="shared" si="0"/>
        <v>20</v>
      </c>
      <c r="J61" s="78">
        <f t="shared" si="1"/>
        <v>51</v>
      </c>
    </row>
    <row r="62" spans="9:10" x14ac:dyDescent="0.2">
      <c r="I62" s="85">
        <f t="shared" si="0"/>
        <v>20</v>
      </c>
      <c r="J62" s="78">
        <f t="shared" si="1"/>
        <v>52</v>
      </c>
    </row>
    <row r="63" spans="9:10" x14ac:dyDescent="0.2">
      <c r="I63" s="85">
        <f t="shared" si="0"/>
        <v>20</v>
      </c>
      <c r="J63" s="78">
        <f t="shared" si="1"/>
        <v>53</v>
      </c>
    </row>
    <row r="64" spans="9:10" x14ac:dyDescent="0.2">
      <c r="I64" s="85">
        <f t="shared" si="0"/>
        <v>20</v>
      </c>
      <c r="J64" s="78">
        <f t="shared" si="1"/>
        <v>54</v>
      </c>
    </row>
    <row r="65" spans="9:10" x14ac:dyDescent="0.2">
      <c r="I65" s="85">
        <f t="shared" si="0"/>
        <v>20</v>
      </c>
      <c r="J65" s="78">
        <f t="shared" si="1"/>
        <v>55</v>
      </c>
    </row>
    <row r="66" spans="9:10" x14ac:dyDescent="0.2">
      <c r="I66" s="85">
        <f t="shared" si="0"/>
        <v>20</v>
      </c>
      <c r="J66" s="78">
        <f t="shared" si="1"/>
        <v>56</v>
      </c>
    </row>
    <row r="67" spans="9:10" x14ac:dyDescent="0.2">
      <c r="I67" s="85">
        <f t="shared" si="0"/>
        <v>20</v>
      </c>
      <c r="J67" s="78">
        <f t="shared" si="1"/>
        <v>57</v>
      </c>
    </row>
    <row r="68" spans="9:10" x14ac:dyDescent="0.2">
      <c r="I68" s="85">
        <f t="shared" si="0"/>
        <v>20</v>
      </c>
      <c r="J68" s="78">
        <f t="shared" si="1"/>
        <v>58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H9" sqref="H9"/>
    </sheetView>
  </sheetViews>
  <sheetFormatPr defaultRowHeight="12.75" x14ac:dyDescent="0.2"/>
  <cols>
    <col min="1" max="1" width="13.7109375" style="78" customWidth="1"/>
    <col min="2" max="2" width="16.140625" style="78" customWidth="1"/>
    <col min="3" max="3" width="17.28515625" style="78" customWidth="1"/>
    <col min="4" max="4" width="18.5703125" style="78" bestFit="1" customWidth="1"/>
    <col min="5" max="5" width="7.5703125" style="78" bestFit="1" customWidth="1"/>
    <col min="6" max="6" width="9.28515625" style="78" bestFit="1" customWidth="1"/>
    <col min="7" max="7" width="5.5703125" style="78" bestFit="1" customWidth="1"/>
    <col min="8" max="8" width="6.5703125" style="78" bestFit="1" customWidth="1"/>
    <col min="9" max="9" width="9.42578125" style="78" customWidth="1"/>
    <col min="10" max="10" width="4" style="78" customWidth="1"/>
    <col min="11" max="16384" width="9.140625" style="78"/>
  </cols>
  <sheetData>
    <row r="1" spans="1:11" s="62" customFormat="1" ht="13.5" x14ac:dyDescent="0.2">
      <c r="F1" s="81"/>
      <c r="G1" s="82"/>
      <c r="H1" s="66"/>
      <c r="I1" s="68"/>
      <c r="J1" s="66"/>
      <c r="K1" s="66"/>
    </row>
    <row r="2" spans="1:11" s="62" customFormat="1" ht="13.5" x14ac:dyDescent="0.2">
      <c r="A2" s="79" t="s">
        <v>485</v>
      </c>
      <c r="B2" s="80" t="s">
        <v>2129</v>
      </c>
      <c r="C2" s="385" t="str">
        <f>"Ladies "&amp; Individuals!$G$2</f>
        <v>Ladies Inter Club 2nd Leg 2022</v>
      </c>
      <c r="D2" s="385"/>
      <c r="E2" s="385"/>
      <c r="F2" s="385"/>
      <c r="G2" s="385"/>
      <c r="H2" s="385"/>
      <c r="I2" s="67"/>
      <c r="J2" s="66"/>
      <c r="K2" s="66"/>
    </row>
    <row r="3" spans="1:11" ht="20.25" x14ac:dyDescent="0.2">
      <c r="A3" s="83" t="s">
        <v>4</v>
      </c>
      <c r="B3" s="80" t="s">
        <v>1633</v>
      </c>
      <c r="D3" s="89" t="s">
        <v>1789</v>
      </c>
    </row>
    <row r="5" spans="1:11" s="80" customFormat="1" ht="38.25" x14ac:dyDescent="0.2">
      <c r="A5" s="99" t="s">
        <v>488</v>
      </c>
      <c r="B5" s="99" t="s">
        <v>1</v>
      </c>
      <c r="C5" s="99" t="s">
        <v>2</v>
      </c>
      <c r="D5" s="99" t="s">
        <v>489</v>
      </c>
      <c r="E5" s="364" t="s">
        <v>495</v>
      </c>
      <c r="F5" s="364" t="s">
        <v>1330</v>
      </c>
      <c r="G5" s="364" t="s">
        <v>1162</v>
      </c>
      <c r="H5" s="364" t="s">
        <v>1331</v>
      </c>
      <c r="I5" s="77" t="s">
        <v>1381</v>
      </c>
    </row>
    <row r="6" spans="1:11" x14ac:dyDescent="0.2">
      <c r="A6" s="80" t="s">
        <v>623</v>
      </c>
      <c r="B6" s="80" t="s">
        <v>459</v>
      </c>
      <c r="C6" s="80" t="s">
        <v>78</v>
      </c>
      <c r="D6" s="80" t="s">
        <v>39</v>
      </c>
      <c r="E6" s="100"/>
      <c r="F6" s="100">
        <v>2</v>
      </c>
      <c r="G6" s="101">
        <v>30</v>
      </c>
      <c r="H6" s="101">
        <v>30</v>
      </c>
      <c r="I6" s="85">
        <v>50</v>
      </c>
      <c r="J6" s="78">
        <v>1</v>
      </c>
    </row>
    <row r="7" spans="1:11" x14ac:dyDescent="0.2">
      <c r="A7" s="80" t="s">
        <v>650</v>
      </c>
      <c r="B7" s="80" t="s">
        <v>457</v>
      </c>
      <c r="C7" s="80" t="s">
        <v>70</v>
      </c>
      <c r="D7" s="80" t="s">
        <v>38</v>
      </c>
      <c r="E7" s="100"/>
      <c r="F7" s="100">
        <v>1</v>
      </c>
      <c r="G7" s="101">
        <v>12.8</v>
      </c>
      <c r="H7" s="101">
        <v>12.8</v>
      </c>
      <c r="I7" s="85">
        <f>IF(H7=H6,I6,IF(H7=0,ROUNDDOWN(20,0),I6-J6))</f>
        <v>49</v>
      </c>
      <c r="J7" s="78">
        <f>IF(H7&lt;H6,1,IF(H7=H6,J6+1,0))</f>
        <v>1</v>
      </c>
    </row>
    <row r="8" spans="1:11" x14ac:dyDescent="0.2">
      <c r="A8" s="80" t="s">
        <v>1807</v>
      </c>
      <c r="B8" s="80" t="s">
        <v>1496</v>
      </c>
      <c r="C8" s="80" t="s">
        <v>1112</v>
      </c>
      <c r="D8" s="80" t="s">
        <v>40</v>
      </c>
      <c r="E8" s="100">
        <v>3</v>
      </c>
      <c r="F8" s="100"/>
      <c r="G8" s="101">
        <v>2.0999999999999996</v>
      </c>
      <c r="H8" s="101">
        <v>2.0999999999999996</v>
      </c>
      <c r="I8" s="85">
        <f t="shared" ref="I8:I68" si="0">IF(H8=H7,I7,IF(H8=0,ROUNDDOWN(20,0),I7-J7))</f>
        <v>48</v>
      </c>
      <c r="J8" s="78">
        <f t="shared" ref="J8:J68" si="1">IF(H8&lt;H7,1,IF(H8=H7,J7+1,0))</f>
        <v>1</v>
      </c>
    </row>
    <row r="9" spans="1:11" x14ac:dyDescent="0.2">
      <c r="A9" s="80" t="s">
        <v>680</v>
      </c>
      <c r="B9" s="80" t="s">
        <v>456</v>
      </c>
      <c r="C9" s="80" t="s">
        <v>144</v>
      </c>
      <c r="D9" s="80" t="s">
        <v>38</v>
      </c>
      <c r="E9" s="100">
        <v>2</v>
      </c>
      <c r="F9" s="100"/>
      <c r="G9" s="101">
        <v>1.9</v>
      </c>
      <c r="H9" s="101">
        <v>1.9</v>
      </c>
      <c r="I9" s="85">
        <f t="shared" si="0"/>
        <v>47</v>
      </c>
      <c r="J9" s="78">
        <f t="shared" si="1"/>
        <v>1</v>
      </c>
    </row>
    <row r="10" spans="1:11" x14ac:dyDescent="0.2">
      <c r="A10" s="80" t="s">
        <v>644</v>
      </c>
      <c r="B10" s="80" t="s">
        <v>414</v>
      </c>
      <c r="C10" s="80" t="s">
        <v>82</v>
      </c>
      <c r="D10" s="80" t="s">
        <v>42</v>
      </c>
      <c r="E10" s="100">
        <v>2</v>
      </c>
      <c r="F10" s="100"/>
      <c r="G10" s="101">
        <v>1.2</v>
      </c>
      <c r="H10" s="101">
        <v>1.2</v>
      </c>
      <c r="I10" s="85">
        <f t="shared" si="0"/>
        <v>46</v>
      </c>
      <c r="J10" s="78">
        <f t="shared" si="1"/>
        <v>1</v>
      </c>
    </row>
    <row r="11" spans="1:11" x14ac:dyDescent="0.2">
      <c r="A11" s="80" t="s">
        <v>694</v>
      </c>
      <c r="B11" s="80" t="s">
        <v>1901</v>
      </c>
      <c r="C11" s="80" t="s">
        <v>1902</v>
      </c>
      <c r="D11" s="80" t="s">
        <v>2087</v>
      </c>
      <c r="E11" s="100">
        <v>1</v>
      </c>
      <c r="F11" s="100"/>
      <c r="G11" s="101">
        <v>0.5</v>
      </c>
      <c r="H11" s="101">
        <v>0.5</v>
      </c>
      <c r="I11" s="85">
        <f t="shared" si="0"/>
        <v>45</v>
      </c>
      <c r="J11" s="78">
        <f t="shared" si="1"/>
        <v>1</v>
      </c>
    </row>
    <row r="12" spans="1:11" x14ac:dyDescent="0.2">
      <c r="A12" s="80" t="s">
        <v>1876</v>
      </c>
      <c r="B12" s="80" t="s">
        <v>1891</v>
      </c>
      <c r="C12" s="80" t="s">
        <v>1892</v>
      </c>
      <c r="D12" s="80" t="s">
        <v>43</v>
      </c>
      <c r="E12" s="100"/>
      <c r="F12" s="100"/>
      <c r="G12" s="101">
        <v>0</v>
      </c>
      <c r="H12" s="101">
        <v>0</v>
      </c>
      <c r="I12" s="85">
        <f t="shared" si="0"/>
        <v>20</v>
      </c>
      <c r="J12" s="78">
        <f t="shared" si="1"/>
        <v>1</v>
      </c>
    </row>
    <row r="13" spans="1:11" x14ac:dyDescent="0.2">
      <c r="A13" s="80" t="s">
        <v>892</v>
      </c>
      <c r="B13" s="80" t="s">
        <v>2019</v>
      </c>
      <c r="C13" s="80" t="s">
        <v>2020</v>
      </c>
      <c r="D13" s="80" t="s">
        <v>47</v>
      </c>
      <c r="E13" s="100"/>
      <c r="F13" s="100"/>
      <c r="G13" s="101">
        <v>0</v>
      </c>
      <c r="H13" s="101">
        <v>0</v>
      </c>
      <c r="I13" s="85">
        <f t="shared" si="0"/>
        <v>20</v>
      </c>
      <c r="J13" s="78">
        <f t="shared" si="1"/>
        <v>2</v>
      </c>
    </row>
    <row r="14" spans="1:11" x14ac:dyDescent="0.2">
      <c r="A14" s="80" t="s">
        <v>1509</v>
      </c>
      <c r="B14" s="80" t="s">
        <v>1523</v>
      </c>
      <c r="C14" s="80" t="s">
        <v>286</v>
      </c>
      <c r="D14" s="80" t="s">
        <v>37</v>
      </c>
      <c r="E14" s="100"/>
      <c r="F14" s="100"/>
      <c r="G14" s="101">
        <v>0</v>
      </c>
      <c r="H14" s="101">
        <v>0</v>
      </c>
      <c r="I14" s="85">
        <f t="shared" si="0"/>
        <v>20</v>
      </c>
      <c r="J14" s="78">
        <f t="shared" si="1"/>
        <v>3</v>
      </c>
    </row>
    <row r="15" spans="1:11" x14ac:dyDescent="0.2">
      <c r="A15" s="80" t="s">
        <v>1472</v>
      </c>
      <c r="B15" s="80" t="s">
        <v>1473</v>
      </c>
      <c r="C15" s="80" t="s">
        <v>331</v>
      </c>
      <c r="D15" s="80" t="s">
        <v>39</v>
      </c>
      <c r="E15" s="100"/>
      <c r="F15" s="100"/>
      <c r="G15" s="101">
        <v>0</v>
      </c>
      <c r="H15" s="101">
        <v>0</v>
      </c>
      <c r="I15" s="85">
        <f t="shared" si="0"/>
        <v>20</v>
      </c>
      <c r="J15" s="78">
        <f t="shared" si="1"/>
        <v>4</v>
      </c>
    </row>
    <row r="16" spans="1:11" x14ac:dyDescent="0.2">
      <c r="A16" s="80" t="s">
        <v>584</v>
      </c>
      <c r="B16" s="80" t="s">
        <v>2036</v>
      </c>
      <c r="C16" s="80" t="s">
        <v>1125</v>
      </c>
      <c r="D16" s="80" t="s">
        <v>40</v>
      </c>
      <c r="E16" s="100"/>
      <c r="F16" s="100"/>
      <c r="G16" s="101">
        <v>0</v>
      </c>
      <c r="H16" s="101">
        <v>0</v>
      </c>
      <c r="I16" s="85">
        <f t="shared" si="0"/>
        <v>20</v>
      </c>
      <c r="J16" s="78">
        <f t="shared" si="1"/>
        <v>5</v>
      </c>
    </row>
    <row r="17" spans="1:10" x14ac:dyDescent="0.2">
      <c r="A17" s="80" t="s">
        <v>700</v>
      </c>
      <c r="B17" s="80" t="s">
        <v>2026</v>
      </c>
      <c r="C17" s="80" t="s">
        <v>1965</v>
      </c>
      <c r="D17" s="80" t="s">
        <v>40</v>
      </c>
      <c r="E17" s="100"/>
      <c r="F17" s="100"/>
      <c r="G17" s="101">
        <v>0</v>
      </c>
      <c r="H17" s="101">
        <v>0</v>
      </c>
      <c r="I17" s="85">
        <f t="shared" si="0"/>
        <v>20</v>
      </c>
      <c r="J17" s="78">
        <f t="shared" si="1"/>
        <v>6</v>
      </c>
    </row>
    <row r="18" spans="1:10" x14ac:dyDescent="0.2">
      <c r="A18" s="80" t="s">
        <v>571</v>
      </c>
      <c r="B18" s="80" t="s">
        <v>471</v>
      </c>
      <c r="C18" s="80" t="s">
        <v>108</v>
      </c>
      <c r="D18" s="80" t="s">
        <v>41</v>
      </c>
      <c r="E18" s="100"/>
      <c r="F18" s="100"/>
      <c r="G18" s="101">
        <v>0</v>
      </c>
      <c r="H18" s="101">
        <v>0</v>
      </c>
      <c r="I18" s="85">
        <f t="shared" si="0"/>
        <v>20</v>
      </c>
      <c r="J18" s="78">
        <f t="shared" si="1"/>
        <v>7</v>
      </c>
    </row>
    <row r="19" spans="1:10" x14ac:dyDescent="0.2">
      <c r="A19" s="80" t="s">
        <v>1445</v>
      </c>
      <c r="B19" s="80" t="s">
        <v>1528</v>
      </c>
      <c r="C19" s="80" t="s">
        <v>1446</v>
      </c>
      <c r="D19" s="80" t="s">
        <v>39</v>
      </c>
      <c r="E19" s="100"/>
      <c r="F19" s="100"/>
      <c r="G19" s="101">
        <v>0</v>
      </c>
      <c r="H19" s="101">
        <v>0</v>
      </c>
      <c r="I19" s="85">
        <f t="shared" si="0"/>
        <v>20</v>
      </c>
      <c r="J19" s="78">
        <f t="shared" si="1"/>
        <v>8</v>
      </c>
    </row>
    <row r="20" spans="1:10" x14ac:dyDescent="0.2">
      <c r="A20" s="80" t="s">
        <v>614</v>
      </c>
      <c r="B20" s="80" t="s">
        <v>934</v>
      </c>
      <c r="C20" s="80" t="s">
        <v>499</v>
      </c>
      <c r="D20" s="80" t="s">
        <v>39</v>
      </c>
      <c r="E20" s="100"/>
      <c r="F20" s="100"/>
      <c r="G20" s="101">
        <v>0</v>
      </c>
      <c r="H20" s="101">
        <v>0</v>
      </c>
      <c r="I20" s="85">
        <f t="shared" si="0"/>
        <v>20</v>
      </c>
      <c r="J20" s="78">
        <f t="shared" si="1"/>
        <v>9</v>
      </c>
    </row>
    <row r="21" spans="1:10" x14ac:dyDescent="0.2">
      <c r="A21" s="80" t="s">
        <v>1656</v>
      </c>
      <c r="B21" s="80" t="s">
        <v>1691</v>
      </c>
      <c r="C21" s="80" t="s">
        <v>273</v>
      </c>
      <c r="D21" s="80" t="s">
        <v>43</v>
      </c>
      <c r="E21" s="100"/>
      <c r="F21" s="100"/>
      <c r="G21" s="101">
        <v>0</v>
      </c>
      <c r="H21" s="101">
        <v>0</v>
      </c>
      <c r="I21" s="85">
        <f t="shared" si="0"/>
        <v>20</v>
      </c>
      <c r="J21" s="78">
        <f t="shared" si="1"/>
        <v>10</v>
      </c>
    </row>
    <row r="22" spans="1:10" x14ac:dyDescent="0.2">
      <c r="A22" s="80" t="s">
        <v>1729</v>
      </c>
      <c r="B22" s="80" t="s">
        <v>457</v>
      </c>
      <c r="C22" s="80" t="s">
        <v>1761</v>
      </c>
      <c r="D22" s="80" t="s">
        <v>39</v>
      </c>
      <c r="E22" s="100"/>
      <c r="F22" s="100"/>
      <c r="G22" s="101">
        <v>0</v>
      </c>
      <c r="H22" s="101">
        <v>0</v>
      </c>
      <c r="I22" s="85">
        <f t="shared" si="0"/>
        <v>20</v>
      </c>
      <c r="J22" s="78">
        <f t="shared" si="1"/>
        <v>11</v>
      </c>
    </row>
    <row r="23" spans="1:10" x14ac:dyDescent="0.2">
      <c r="A23"/>
      <c r="B23"/>
      <c r="C23"/>
      <c r="D23"/>
      <c r="E23"/>
      <c r="F23"/>
      <c r="G23"/>
      <c r="H23"/>
      <c r="I23" s="85">
        <f t="shared" si="0"/>
        <v>20</v>
      </c>
      <c r="J23" s="78">
        <f t="shared" si="1"/>
        <v>12</v>
      </c>
    </row>
    <row r="24" spans="1:10" x14ac:dyDescent="0.2">
      <c r="A24"/>
      <c r="B24"/>
      <c r="C24"/>
      <c r="D24"/>
      <c r="E24"/>
      <c r="F24"/>
      <c r="G24"/>
      <c r="H24"/>
      <c r="I24" s="85">
        <f t="shared" si="0"/>
        <v>20</v>
      </c>
      <c r="J24" s="78">
        <f t="shared" si="1"/>
        <v>13</v>
      </c>
    </row>
    <row r="25" spans="1:10" x14ac:dyDescent="0.2">
      <c r="A25"/>
      <c r="B25"/>
      <c r="C25"/>
      <c r="D25"/>
      <c r="E25"/>
      <c r="F25"/>
      <c r="G25"/>
      <c r="H25"/>
      <c r="I25" s="85">
        <f t="shared" si="0"/>
        <v>20</v>
      </c>
      <c r="J25" s="78">
        <f t="shared" si="1"/>
        <v>14</v>
      </c>
    </row>
    <row r="26" spans="1:10" x14ac:dyDescent="0.2">
      <c r="A26"/>
      <c r="B26"/>
      <c r="C26"/>
      <c r="D26"/>
      <c r="E26"/>
      <c r="F26"/>
      <c r="G26"/>
      <c r="H26"/>
      <c r="I26" s="85">
        <f t="shared" si="0"/>
        <v>20</v>
      </c>
      <c r="J26" s="78">
        <f t="shared" si="1"/>
        <v>15</v>
      </c>
    </row>
    <row r="27" spans="1:10" x14ac:dyDescent="0.2">
      <c r="A27"/>
      <c r="B27"/>
      <c r="C27"/>
      <c r="D27"/>
      <c r="E27"/>
      <c r="F27"/>
      <c r="G27"/>
      <c r="H27"/>
      <c r="I27" s="85">
        <f t="shared" si="0"/>
        <v>20</v>
      </c>
      <c r="J27" s="78">
        <f t="shared" si="1"/>
        <v>16</v>
      </c>
    </row>
    <row r="28" spans="1:10" x14ac:dyDescent="0.2">
      <c r="A28"/>
      <c r="B28"/>
      <c r="C28"/>
      <c r="D28"/>
      <c r="E28"/>
      <c r="F28"/>
      <c r="G28"/>
      <c r="H28"/>
      <c r="I28" s="85">
        <f t="shared" si="0"/>
        <v>20</v>
      </c>
      <c r="J28" s="78">
        <f t="shared" si="1"/>
        <v>17</v>
      </c>
    </row>
    <row r="29" spans="1:10" x14ac:dyDescent="0.2">
      <c r="A29"/>
      <c r="B29"/>
      <c r="C29"/>
      <c r="D29"/>
      <c r="E29"/>
      <c r="F29"/>
      <c r="G29"/>
      <c r="H29"/>
      <c r="I29" s="85">
        <f t="shared" si="0"/>
        <v>20</v>
      </c>
      <c r="J29" s="78">
        <f t="shared" si="1"/>
        <v>18</v>
      </c>
    </row>
    <row r="30" spans="1:10" x14ac:dyDescent="0.2">
      <c r="A30"/>
      <c r="B30"/>
      <c r="C30"/>
      <c r="D30"/>
      <c r="E30"/>
      <c r="F30"/>
      <c r="G30"/>
      <c r="H30"/>
      <c r="I30" s="85">
        <f t="shared" si="0"/>
        <v>20</v>
      </c>
      <c r="J30" s="78">
        <f t="shared" si="1"/>
        <v>19</v>
      </c>
    </row>
    <row r="31" spans="1:10" x14ac:dyDescent="0.2">
      <c r="A31"/>
      <c r="B31"/>
      <c r="C31"/>
      <c r="D31"/>
      <c r="E31"/>
      <c r="F31"/>
      <c r="G31"/>
      <c r="H31"/>
      <c r="I31" s="85">
        <f t="shared" si="0"/>
        <v>20</v>
      </c>
      <c r="J31" s="78">
        <f t="shared" si="1"/>
        <v>20</v>
      </c>
    </row>
    <row r="32" spans="1:10" x14ac:dyDescent="0.2">
      <c r="A32"/>
      <c r="B32"/>
      <c r="C32"/>
      <c r="D32"/>
      <c r="E32"/>
      <c r="F32"/>
      <c r="G32"/>
      <c r="H32"/>
      <c r="I32" s="85">
        <f t="shared" si="0"/>
        <v>20</v>
      </c>
      <c r="J32" s="78">
        <f t="shared" si="1"/>
        <v>21</v>
      </c>
    </row>
    <row r="33" spans="1:10" x14ac:dyDescent="0.2">
      <c r="A33"/>
      <c r="B33"/>
      <c r="C33"/>
      <c r="D33"/>
      <c r="E33"/>
      <c r="F33"/>
      <c r="G33"/>
      <c r="H33"/>
      <c r="I33" s="85">
        <f t="shared" si="0"/>
        <v>20</v>
      </c>
      <c r="J33" s="78">
        <f t="shared" si="1"/>
        <v>22</v>
      </c>
    </row>
    <row r="34" spans="1:10" x14ac:dyDescent="0.2">
      <c r="A34"/>
      <c r="B34"/>
      <c r="C34"/>
      <c r="D34"/>
      <c r="E34"/>
      <c r="F34"/>
      <c r="G34"/>
      <c r="H34"/>
      <c r="I34" s="85">
        <f t="shared" si="0"/>
        <v>20</v>
      </c>
      <c r="J34" s="78">
        <f t="shared" si="1"/>
        <v>23</v>
      </c>
    </row>
    <row r="35" spans="1:10" x14ac:dyDescent="0.2">
      <c r="A35"/>
      <c r="B35"/>
      <c r="C35"/>
      <c r="D35"/>
      <c r="E35"/>
      <c r="F35"/>
      <c r="G35"/>
      <c r="H35"/>
      <c r="I35" s="85">
        <f t="shared" si="0"/>
        <v>20</v>
      </c>
      <c r="J35" s="78">
        <f t="shared" si="1"/>
        <v>24</v>
      </c>
    </row>
    <row r="36" spans="1:10" x14ac:dyDescent="0.2">
      <c r="I36" s="85">
        <f t="shared" si="0"/>
        <v>20</v>
      </c>
      <c r="J36" s="78">
        <f t="shared" si="1"/>
        <v>25</v>
      </c>
    </row>
    <row r="37" spans="1:10" x14ac:dyDescent="0.2">
      <c r="I37" s="85">
        <f t="shared" si="0"/>
        <v>20</v>
      </c>
      <c r="J37" s="78">
        <f t="shared" si="1"/>
        <v>26</v>
      </c>
    </row>
    <row r="38" spans="1:10" x14ac:dyDescent="0.2">
      <c r="I38" s="85">
        <f t="shared" si="0"/>
        <v>20</v>
      </c>
      <c r="J38" s="78">
        <f t="shared" si="1"/>
        <v>27</v>
      </c>
    </row>
    <row r="39" spans="1:10" x14ac:dyDescent="0.2">
      <c r="I39" s="85">
        <f t="shared" si="0"/>
        <v>20</v>
      </c>
      <c r="J39" s="78">
        <f t="shared" si="1"/>
        <v>28</v>
      </c>
    </row>
    <row r="40" spans="1:10" x14ac:dyDescent="0.2">
      <c r="I40" s="85">
        <f t="shared" si="0"/>
        <v>20</v>
      </c>
      <c r="J40" s="78">
        <f t="shared" si="1"/>
        <v>29</v>
      </c>
    </row>
    <row r="41" spans="1:10" x14ac:dyDescent="0.2">
      <c r="I41" s="85">
        <f t="shared" si="0"/>
        <v>20</v>
      </c>
      <c r="J41" s="78">
        <f t="shared" si="1"/>
        <v>30</v>
      </c>
    </row>
    <row r="42" spans="1:10" x14ac:dyDescent="0.2">
      <c r="I42" s="85">
        <f t="shared" si="0"/>
        <v>20</v>
      </c>
      <c r="J42" s="78">
        <f t="shared" si="1"/>
        <v>31</v>
      </c>
    </row>
    <row r="43" spans="1:10" x14ac:dyDescent="0.2">
      <c r="I43" s="85">
        <f t="shared" si="0"/>
        <v>20</v>
      </c>
      <c r="J43" s="78">
        <f t="shared" si="1"/>
        <v>32</v>
      </c>
    </row>
    <row r="44" spans="1:10" x14ac:dyDescent="0.2">
      <c r="I44" s="85">
        <f t="shared" si="0"/>
        <v>20</v>
      </c>
      <c r="J44" s="78">
        <f t="shared" si="1"/>
        <v>33</v>
      </c>
    </row>
    <row r="45" spans="1:10" x14ac:dyDescent="0.2">
      <c r="I45" s="85">
        <f t="shared" si="0"/>
        <v>20</v>
      </c>
      <c r="J45" s="78">
        <f t="shared" si="1"/>
        <v>34</v>
      </c>
    </row>
    <row r="46" spans="1:10" x14ac:dyDescent="0.2">
      <c r="I46" s="85">
        <f t="shared" si="0"/>
        <v>20</v>
      </c>
      <c r="J46" s="78">
        <f t="shared" si="1"/>
        <v>35</v>
      </c>
    </row>
    <row r="47" spans="1:10" x14ac:dyDescent="0.2">
      <c r="I47" s="85">
        <f t="shared" si="0"/>
        <v>20</v>
      </c>
      <c r="J47" s="78">
        <f t="shared" si="1"/>
        <v>36</v>
      </c>
    </row>
    <row r="48" spans="1:10" x14ac:dyDescent="0.2">
      <c r="I48" s="85">
        <f t="shared" si="0"/>
        <v>20</v>
      </c>
      <c r="J48" s="78">
        <f t="shared" si="1"/>
        <v>37</v>
      </c>
    </row>
    <row r="49" spans="9:10" x14ac:dyDescent="0.2">
      <c r="I49" s="85">
        <f t="shared" si="0"/>
        <v>20</v>
      </c>
      <c r="J49" s="78">
        <f t="shared" si="1"/>
        <v>38</v>
      </c>
    </row>
    <row r="50" spans="9:10" x14ac:dyDescent="0.2">
      <c r="I50" s="85">
        <f t="shared" si="0"/>
        <v>20</v>
      </c>
      <c r="J50" s="78">
        <f t="shared" si="1"/>
        <v>39</v>
      </c>
    </row>
    <row r="51" spans="9:10" x14ac:dyDescent="0.2">
      <c r="I51" s="85">
        <f t="shared" si="0"/>
        <v>20</v>
      </c>
      <c r="J51" s="78">
        <f t="shared" si="1"/>
        <v>40</v>
      </c>
    </row>
    <row r="52" spans="9:10" x14ac:dyDescent="0.2">
      <c r="I52" s="85">
        <f t="shared" si="0"/>
        <v>20</v>
      </c>
      <c r="J52" s="78">
        <f t="shared" si="1"/>
        <v>41</v>
      </c>
    </row>
    <row r="53" spans="9:10" x14ac:dyDescent="0.2">
      <c r="I53" s="85">
        <f t="shared" si="0"/>
        <v>20</v>
      </c>
      <c r="J53" s="78">
        <f t="shared" si="1"/>
        <v>42</v>
      </c>
    </row>
    <row r="54" spans="9:10" x14ac:dyDescent="0.2">
      <c r="I54" s="85">
        <f t="shared" si="0"/>
        <v>20</v>
      </c>
      <c r="J54" s="78">
        <f t="shared" si="1"/>
        <v>43</v>
      </c>
    </row>
    <row r="55" spans="9:10" x14ac:dyDescent="0.2">
      <c r="I55" s="85">
        <f t="shared" si="0"/>
        <v>20</v>
      </c>
      <c r="J55" s="78">
        <f t="shared" si="1"/>
        <v>44</v>
      </c>
    </row>
    <row r="56" spans="9:10" x14ac:dyDescent="0.2">
      <c r="I56" s="85">
        <f t="shared" si="0"/>
        <v>20</v>
      </c>
      <c r="J56" s="78">
        <f t="shared" si="1"/>
        <v>45</v>
      </c>
    </row>
    <row r="57" spans="9:10" x14ac:dyDescent="0.2">
      <c r="I57" s="85">
        <f t="shared" si="0"/>
        <v>20</v>
      </c>
      <c r="J57" s="78">
        <f t="shared" si="1"/>
        <v>46</v>
      </c>
    </row>
    <row r="58" spans="9:10" x14ac:dyDescent="0.2">
      <c r="I58" s="85">
        <f t="shared" si="0"/>
        <v>20</v>
      </c>
      <c r="J58" s="78">
        <f t="shared" si="1"/>
        <v>47</v>
      </c>
    </row>
    <row r="59" spans="9:10" x14ac:dyDescent="0.2">
      <c r="I59" s="85">
        <f t="shared" si="0"/>
        <v>20</v>
      </c>
      <c r="J59" s="78">
        <f t="shared" si="1"/>
        <v>48</v>
      </c>
    </row>
    <row r="60" spans="9:10" x14ac:dyDescent="0.2">
      <c r="I60" s="85">
        <f t="shared" si="0"/>
        <v>20</v>
      </c>
      <c r="J60" s="78">
        <f t="shared" si="1"/>
        <v>49</v>
      </c>
    </row>
    <row r="61" spans="9:10" x14ac:dyDescent="0.2">
      <c r="I61" s="85">
        <f t="shared" si="0"/>
        <v>20</v>
      </c>
      <c r="J61" s="78">
        <f t="shared" si="1"/>
        <v>50</v>
      </c>
    </row>
    <row r="62" spans="9:10" x14ac:dyDescent="0.2">
      <c r="I62" s="85">
        <f t="shared" si="0"/>
        <v>20</v>
      </c>
      <c r="J62" s="78">
        <f t="shared" si="1"/>
        <v>51</v>
      </c>
    </row>
    <row r="63" spans="9:10" x14ac:dyDescent="0.2">
      <c r="I63" s="85">
        <f t="shared" si="0"/>
        <v>20</v>
      </c>
      <c r="J63" s="78">
        <f t="shared" si="1"/>
        <v>52</v>
      </c>
    </row>
    <row r="64" spans="9:10" x14ac:dyDescent="0.2">
      <c r="I64" s="85">
        <f t="shared" si="0"/>
        <v>20</v>
      </c>
      <c r="J64" s="78">
        <f t="shared" si="1"/>
        <v>53</v>
      </c>
    </row>
    <row r="65" spans="9:10" x14ac:dyDescent="0.2">
      <c r="I65" s="85">
        <f t="shared" si="0"/>
        <v>20</v>
      </c>
      <c r="J65" s="78">
        <f t="shared" si="1"/>
        <v>54</v>
      </c>
    </row>
    <row r="66" spans="9:10" x14ac:dyDescent="0.2">
      <c r="I66" s="85">
        <f t="shared" si="0"/>
        <v>20</v>
      </c>
      <c r="J66" s="78">
        <f t="shared" si="1"/>
        <v>55</v>
      </c>
    </row>
    <row r="67" spans="9:10" x14ac:dyDescent="0.2">
      <c r="I67" s="85">
        <f t="shared" si="0"/>
        <v>20</v>
      </c>
      <c r="J67" s="78">
        <f t="shared" si="1"/>
        <v>56</v>
      </c>
    </row>
    <row r="68" spans="9:10" x14ac:dyDescent="0.2">
      <c r="I68" s="85">
        <f t="shared" si="0"/>
        <v>20</v>
      </c>
      <c r="J68" s="78">
        <f t="shared" si="1"/>
        <v>57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B5" sqref="B5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8.570312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5" customFormat="1" x14ac:dyDescent="0.25">
      <c r="B3" s="5" t="s">
        <v>1057</v>
      </c>
      <c r="D3" s="22" t="str">
        <f>Individuals!G2</f>
        <v>Inter Club 2nd Leg 2022</v>
      </c>
    </row>
    <row r="5" spans="1:11" x14ac:dyDescent="0.25">
      <c r="A5" s="349" t="s">
        <v>485</v>
      </c>
      <c r="B5" s="350" t="s">
        <v>2129</v>
      </c>
    </row>
    <row r="7" spans="1:11" x14ac:dyDescent="0.25">
      <c r="A7" s="349" t="s">
        <v>6</v>
      </c>
      <c r="B7" s="349" t="s">
        <v>1</v>
      </c>
      <c r="C7" s="349" t="s">
        <v>2</v>
      </c>
      <c r="D7" s="349" t="s">
        <v>489</v>
      </c>
      <c r="E7" s="350" t="s">
        <v>1056</v>
      </c>
    </row>
    <row r="8" spans="1:11" s="5" customFormat="1" x14ac:dyDescent="0.25">
      <c r="A8" s="350" t="s">
        <v>8</v>
      </c>
      <c r="B8" s="350" t="s">
        <v>104</v>
      </c>
      <c r="C8" s="350" t="s">
        <v>966</v>
      </c>
      <c r="D8" s="350" t="s">
        <v>40</v>
      </c>
      <c r="E8" s="352">
        <v>3.6</v>
      </c>
      <c r="F8" s="4"/>
      <c r="H8" s="12"/>
      <c r="I8" s="12"/>
      <c r="J8" s="12"/>
      <c r="K8" s="12"/>
    </row>
    <row r="9" spans="1:11" s="5" customFormat="1" x14ac:dyDescent="0.25">
      <c r="A9" s="353" t="s">
        <v>20</v>
      </c>
      <c r="B9" s="350" t="s">
        <v>352</v>
      </c>
      <c r="C9" s="350" t="s">
        <v>240</v>
      </c>
      <c r="D9" s="350" t="s">
        <v>39</v>
      </c>
      <c r="E9" s="352">
        <v>1.4</v>
      </c>
      <c r="F9" s="4"/>
      <c r="H9" s="12"/>
      <c r="I9" s="12"/>
      <c r="J9" s="12"/>
      <c r="K9" s="12"/>
    </row>
    <row r="10" spans="1:11" s="5" customFormat="1" x14ac:dyDescent="0.25">
      <c r="A10" s="350" t="s">
        <v>1335</v>
      </c>
      <c r="B10" s="350" t="s">
        <v>459</v>
      </c>
      <c r="C10" s="350" t="s">
        <v>78</v>
      </c>
      <c r="D10" s="350" t="s">
        <v>39</v>
      </c>
      <c r="E10" s="352">
        <v>12.6</v>
      </c>
      <c r="F10" s="4"/>
      <c r="H10" s="12"/>
      <c r="I10" s="12"/>
      <c r="J10" s="12"/>
      <c r="K10" s="12"/>
    </row>
    <row r="11" spans="1:11" s="5" customFormat="1" x14ac:dyDescent="0.25">
      <c r="A11" s="350" t="s">
        <v>1356</v>
      </c>
      <c r="B11" s="350" t="s">
        <v>88</v>
      </c>
      <c r="C11" s="350" t="s">
        <v>89</v>
      </c>
      <c r="D11" s="350" t="s">
        <v>50</v>
      </c>
      <c r="E11" s="352">
        <v>9.8000000000000007</v>
      </c>
      <c r="F11" s="4"/>
      <c r="H11" s="12"/>
      <c r="I11" s="12"/>
      <c r="J11" s="12"/>
      <c r="K11" s="12"/>
    </row>
    <row r="12" spans="1:11" s="5" customFormat="1" x14ac:dyDescent="0.25">
      <c r="A12" s="350" t="s">
        <v>1355</v>
      </c>
      <c r="B12" s="350" t="s">
        <v>307</v>
      </c>
      <c r="C12" s="350" t="s">
        <v>295</v>
      </c>
      <c r="D12" s="350" t="s">
        <v>37</v>
      </c>
      <c r="E12" s="352">
        <v>25.7</v>
      </c>
      <c r="F12" s="4"/>
      <c r="H12" s="12"/>
      <c r="I12" s="12"/>
      <c r="J12" s="12"/>
      <c r="K12" s="12"/>
    </row>
    <row r="13" spans="1:11" s="5" customFormat="1" x14ac:dyDescent="0.25">
      <c r="A13"/>
      <c r="B13"/>
      <c r="C13"/>
      <c r="D13"/>
      <c r="E13"/>
      <c r="F13" s="4"/>
    </row>
    <row r="14" spans="1:11" s="5" customFormat="1" x14ac:dyDescent="0.25">
      <c r="A14"/>
      <c r="B14"/>
      <c r="C14"/>
      <c r="D14"/>
      <c r="E14"/>
      <c r="F14" s="4"/>
    </row>
    <row r="15" spans="1:11" s="5" customFormat="1" x14ac:dyDescent="0.25">
      <c r="A15"/>
      <c r="B15"/>
      <c r="C15"/>
      <c r="D15"/>
      <c r="E15"/>
      <c r="F15" s="4"/>
    </row>
    <row r="16" spans="1:11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G21" sqref="G21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8.140625" style="4" bestFit="1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5" t="s">
        <v>1055</v>
      </c>
      <c r="D4" s="22" t="str">
        <f>Individuals!G2</f>
        <v>Inter Club 2nd Leg 2022</v>
      </c>
    </row>
    <row r="6" spans="1:14" x14ac:dyDescent="0.25">
      <c r="A6" s="360" t="s">
        <v>485</v>
      </c>
      <c r="B6" s="353" t="s">
        <v>2129</v>
      </c>
    </row>
    <row r="8" spans="1:14" x14ac:dyDescent="0.25">
      <c r="A8" s="361" t="s">
        <v>5</v>
      </c>
      <c r="B8" s="360" t="s">
        <v>1</v>
      </c>
      <c r="C8" s="360" t="s">
        <v>2</v>
      </c>
      <c r="D8" s="360" t="s">
        <v>489</v>
      </c>
      <c r="E8" s="362" t="s">
        <v>1056</v>
      </c>
    </row>
    <row r="9" spans="1:14" s="5" customFormat="1" x14ac:dyDescent="0.25">
      <c r="A9" s="351" t="s">
        <v>7</v>
      </c>
      <c r="B9" s="353" t="s">
        <v>1010</v>
      </c>
      <c r="C9" s="353" t="s">
        <v>173</v>
      </c>
      <c r="D9" s="353" t="s">
        <v>44</v>
      </c>
      <c r="E9" s="363">
        <v>2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351" t="s">
        <v>9</v>
      </c>
      <c r="B10" s="353" t="s">
        <v>424</v>
      </c>
      <c r="C10" s="353" t="s">
        <v>1624</v>
      </c>
      <c r="D10" s="353" t="s">
        <v>43</v>
      </c>
      <c r="E10" s="363">
        <v>1.8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 s="351" t="s">
        <v>19</v>
      </c>
      <c r="B11" s="353" t="s">
        <v>188</v>
      </c>
      <c r="C11" s="353" t="s">
        <v>1435</v>
      </c>
      <c r="D11" s="353" t="s">
        <v>43</v>
      </c>
      <c r="E11" s="363">
        <v>4.0999999999999996</v>
      </c>
      <c r="H11" s="12"/>
      <c r="I11" s="13"/>
      <c r="J11" s="12"/>
      <c r="K11" s="12"/>
      <c r="L11" s="12"/>
      <c r="M11" s="12"/>
      <c r="N11" s="11"/>
    </row>
    <row r="12" spans="1:14" s="5" customFormat="1" x14ac:dyDescent="0.25">
      <c r="A12" s="351" t="s">
        <v>24</v>
      </c>
      <c r="B12" s="353" t="s">
        <v>2008</v>
      </c>
      <c r="C12" s="353" t="s">
        <v>2123</v>
      </c>
      <c r="D12" s="353" t="s">
        <v>50</v>
      </c>
      <c r="E12" s="363">
        <v>1.4</v>
      </c>
      <c r="H12" s="12"/>
      <c r="I12" s="11"/>
      <c r="J12" s="11"/>
      <c r="K12" s="11"/>
      <c r="L12" s="11"/>
      <c r="M12" s="11"/>
      <c r="N12" s="11"/>
    </row>
    <row r="13" spans="1:14" s="5" customFormat="1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B5" sqref="B5"/>
    </sheetView>
  </sheetViews>
  <sheetFormatPr defaultColWidth="9.140625" defaultRowHeight="12.75" x14ac:dyDescent="0.2"/>
  <cols>
    <col min="1" max="1" width="16.85546875" style="1" bestFit="1" customWidth="1"/>
    <col min="2" max="2" width="15.85546875" style="1" bestFit="1" customWidth="1"/>
    <col min="3" max="3" width="5.5703125" style="1" bestFit="1" customWidth="1"/>
    <col min="4" max="4" width="5.7109375" style="1" bestFit="1" customWidth="1"/>
    <col min="5" max="6" width="6.85546875" style="1" bestFit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386" t="s">
        <v>1083</v>
      </c>
      <c r="B3" s="386"/>
      <c r="C3" s="386"/>
      <c r="D3" s="15" t="str">
        <f>Individuals!G2</f>
        <v>Inter Club 2nd Leg 2022</v>
      </c>
    </row>
    <row r="5" spans="1:6" x14ac:dyDescent="0.2">
      <c r="A5" s="347" t="s">
        <v>485</v>
      </c>
      <c r="B5" s="348" t="s">
        <v>2129</v>
      </c>
    </row>
    <row r="7" spans="1:6" x14ac:dyDescent="0.2">
      <c r="A7" s="348"/>
      <c r="B7" s="348"/>
      <c r="C7" s="347" t="s">
        <v>497</v>
      </c>
      <c r="D7" s="348"/>
      <c r="E7" s="348"/>
      <c r="F7" s="348"/>
    </row>
    <row r="8" spans="1:6" s="3" customFormat="1" ht="25.5" x14ac:dyDescent="0.2">
      <c r="A8" s="354" t="s">
        <v>6</v>
      </c>
      <c r="B8" s="354" t="s">
        <v>5</v>
      </c>
      <c r="C8" s="355" t="s">
        <v>1080</v>
      </c>
      <c r="D8" s="355" t="s">
        <v>1081</v>
      </c>
      <c r="E8" s="355" t="s">
        <v>1082</v>
      </c>
      <c r="F8" s="355" t="s">
        <v>1084</v>
      </c>
    </row>
    <row r="9" spans="1:6" x14ac:dyDescent="0.2">
      <c r="A9" s="359" t="s">
        <v>20</v>
      </c>
      <c r="B9" s="359" t="s">
        <v>1939</v>
      </c>
      <c r="C9" s="356">
        <v>1</v>
      </c>
      <c r="D9" s="357">
        <v>1.4</v>
      </c>
      <c r="E9" s="357">
        <v>1.4</v>
      </c>
      <c r="F9" s="358">
        <v>1.4</v>
      </c>
    </row>
    <row r="10" spans="1:6" x14ac:dyDescent="0.2">
      <c r="A10" s="359" t="s">
        <v>1939</v>
      </c>
      <c r="B10" s="359" t="s">
        <v>9</v>
      </c>
      <c r="C10" s="356">
        <v>24</v>
      </c>
      <c r="D10" s="357">
        <v>16.399999999999999</v>
      </c>
      <c r="E10" s="357">
        <v>0.68333333333333324</v>
      </c>
      <c r="F10" s="358">
        <v>1.8</v>
      </c>
    </row>
    <row r="11" spans="1:6" x14ac:dyDescent="0.2">
      <c r="A11" s="359"/>
      <c r="B11" s="359" t="s">
        <v>19</v>
      </c>
      <c r="C11" s="356">
        <v>20</v>
      </c>
      <c r="D11" s="357">
        <v>29.599999999999998</v>
      </c>
      <c r="E11" s="357">
        <v>1.48</v>
      </c>
      <c r="F11" s="358">
        <v>4.0999999999999996</v>
      </c>
    </row>
    <row r="12" spans="1:6" x14ac:dyDescent="0.2">
      <c r="A12" s="359"/>
      <c r="B12" s="359" t="s">
        <v>1939</v>
      </c>
      <c r="C12" s="356">
        <v>100</v>
      </c>
      <c r="D12" s="357">
        <v>0</v>
      </c>
      <c r="E12" s="357" t="e">
        <v>#DIV/0!</v>
      </c>
      <c r="F12" s="358">
        <v>0</v>
      </c>
    </row>
    <row r="13" spans="1:6" x14ac:dyDescent="0.2">
      <c r="A13" s="359"/>
      <c r="B13" s="348" t="s">
        <v>7</v>
      </c>
      <c r="C13" s="356">
        <v>17</v>
      </c>
      <c r="D13" s="357">
        <v>18.5</v>
      </c>
      <c r="E13" s="357">
        <v>1.088235294117647</v>
      </c>
      <c r="F13" s="358">
        <v>2</v>
      </c>
    </row>
    <row r="14" spans="1:6" x14ac:dyDescent="0.2">
      <c r="A14" s="359"/>
      <c r="B14" s="348" t="s">
        <v>24</v>
      </c>
      <c r="C14" s="356">
        <v>1</v>
      </c>
      <c r="D14" s="357">
        <v>1.4</v>
      </c>
      <c r="E14" s="357">
        <v>1.4</v>
      </c>
      <c r="F14" s="358">
        <v>1.4</v>
      </c>
    </row>
    <row r="15" spans="1:6" x14ac:dyDescent="0.2">
      <c r="A15" s="348" t="s">
        <v>1356</v>
      </c>
      <c r="B15" s="348" t="s">
        <v>1939</v>
      </c>
      <c r="C15" s="356">
        <v>4</v>
      </c>
      <c r="D15" s="357">
        <v>29.5</v>
      </c>
      <c r="E15" s="357">
        <v>7.375</v>
      </c>
      <c r="F15" s="358">
        <v>9.8000000000000007</v>
      </c>
    </row>
    <row r="16" spans="1:6" x14ac:dyDescent="0.2">
      <c r="A16" s="348" t="s">
        <v>1355</v>
      </c>
      <c r="B16" s="348" t="s">
        <v>1939</v>
      </c>
      <c r="C16" s="356">
        <v>69</v>
      </c>
      <c r="D16" s="357">
        <v>754.2</v>
      </c>
      <c r="E16" s="357">
        <v>10.930434782608696</v>
      </c>
      <c r="F16" s="358">
        <v>25.7</v>
      </c>
    </row>
    <row r="17" spans="1:6" x14ac:dyDescent="0.2">
      <c r="A17" s="348" t="s">
        <v>1335</v>
      </c>
      <c r="B17" s="348" t="s">
        <v>1939</v>
      </c>
      <c r="C17" s="356">
        <v>1</v>
      </c>
      <c r="D17" s="357">
        <v>12.6</v>
      </c>
      <c r="E17" s="357">
        <v>12.6</v>
      </c>
      <c r="F17" s="358">
        <v>12.6</v>
      </c>
    </row>
    <row r="18" spans="1:6" x14ac:dyDescent="0.2">
      <c r="A18" s="348" t="s">
        <v>8</v>
      </c>
      <c r="B18" s="348" t="s">
        <v>1939</v>
      </c>
      <c r="C18" s="356">
        <v>1</v>
      </c>
      <c r="D18" s="357">
        <v>3.6</v>
      </c>
      <c r="E18" s="357">
        <v>3.6</v>
      </c>
      <c r="F18" s="358">
        <v>3.6</v>
      </c>
    </row>
    <row r="19" spans="1:6" x14ac:dyDescent="0.2">
      <c r="A19" s="359" t="s">
        <v>492</v>
      </c>
      <c r="B19" s="359"/>
      <c r="C19" s="356">
        <v>238</v>
      </c>
      <c r="D19" s="357">
        <v>867.2</v>
      </c>
      <c r="E19" s="357">
        <v>6.2840579710144935</v>
      </c>
      <c r="F19" s="358">
        <v>25.7</v>
      </c>
    </row>
    <row r="20" spans="1:6" x14ac:dyDescent="0.2">
      <c r="A20"/>
      <c r="B20"/>
      <c r="C20"/>
      <c r="D20"/>
      <c r="E20"/>
      <c r="F20"/>
    </row>
    <row r="21" spans="1:6" x14ac:dyDescent="0.2">
      <c r="A21"/>
      <c r="B21"/>
      <c r="C21"/>
      <c r="D21"/>
      <c r="E21"/>
      <c r="F21"/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U16</vt:lpstr>
      <vt:lpstr>Men U21</vt:lpstr>
      <vt:lpstr>Ladies</vt:lpstr>
      <vt:lpstr>Inedible</vt:lpstr>
      <vt:lpstr>Edibles</vt:lpstr>
      <vt:lpstr>SpeciesSTATS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2021-11-15T13:53:59Z</cp:lastPrinted>
  <dcterms:created xsi:type="dcterms:W3CDTF">2013-11-24T16:08:08Z</dcterms:created>
  <dcterms:modified xsi:type="dcterms:W3CDTF">2022-05-05T11:50:56Z</dcterms:modified>
</cp:coreProperties>
</file>