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178e63722b3fd930/A04 SASAA/2021/Gus Kollner/2021-SA-5 to 7 Oct/Scoring/"/>
    </mc:Choice>
  </mc:AlternateContent>
  <xr:revisionPtr revIDLastSave="96" documentId="13_ncr:1_{686B640D-C144-4C2B-85EA-A081F6DC6883}" xr6:coauthVersionLast="47" xr6:coauthVersionMax="47" xr10:uidLastSave="{1D484C62-16BD-4869-A3D8-8FBE5C3D2057}"/>
  <bookViews>
    <workbookView xWindow="-120" yWindow="-120" windowWidth="20730" windowHeight="11760" tabRatio="881" activeTab="14" xr2:uid="{00000000-000D-0000-FFFF-FFFF00000000}"/>
  </bookViews>
  <sheets>
    <sheet name="SA A" sheetId="30" r:id="rId1"/>
    <sheet name="SA B" sheetId="31" r:id="rId2"/>
    <sheet name="SA INL" sheetId="32" r:id="rId3"/>
    <sheet name="SA MAS" sheetId="33" r:id="rId4"/>
    <sheet name="SA DEV" sheetId="34" r:id="rId5"/>
    <sheet name="SA LAD" sheetId="35" r:id="rId6"/>
    <sheet name="NA A" sheetId="36" r:id="rId7"/>
    <sheet name="NA B" sheetId="38" r:id="rId8"/>
    <sheet name="NA VET" sheetId="39" r:id="rId9"/>
    <sheet name="NA MAS" sheetId="43" r:id="rId10"/>
    <sheet name="NA DEV" sheetId="42" r:id="rId11"/>
    <sheet name="NA LAD" sheetId="37" r:id="rId12"/>
    <sheet name="TEAM" sheetId="13" r:id="rId13"/>
    <sheet name="IND" sheetId="12" r:id="rId14"/>
    <sheet name="PGIV" sheetId="40" r:id="rId15"/>
    <sheet name="ED-NED" sheetId="41" r:id="rId16"/>
  </sheets>
  <definedNames>
    <definedName name="_xlnm._FilterDatabase" localSheetId="13" hidden="1">IND!$A$2:$E$85</definedName>
    <definedName name="_xlnm.Print_Area" localSheetId="13">IND!$B$2:$E$8</definedName>
    <definedName name="_xlnm.Print_Titles" localSheetId="13">IND!$1:$2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40" l="1"/>
  <c r="I22" i="40"/>
  <c r="I23" i="40"/>
  <c r="I24" i="40"/>
  <c r="I25" i="40"/>
  <c r="I26" i="40"/>
  <c r="I27" i="40"/>
  <c r="I28" i="40"/>
  <c r="I29" i="40"/>
  <c r="I30" i="40"/>
  <c r="I31" i="40"/>
  <c r="I32" i="40"/>
  <c r="J32" i="40" s="1"/>
  <c r="L60" i="37"/>
  <c r="L31" i="37"/>
  <c r="L31" i="42"/>
  <c r="L60" i="42"/>
  <c r="L31" i="43"/>
  <c r="L60" i="43"/>
  <c r="L31" i="39"/>
  <c r="L60" i="39"/>
  <c r="L31" i="38"/>
  <c r="L60" i="38"/>
  <c r="L60" i="36"/>
  <c r="L31" i="36"/>
  <c r="L60" i="35"/>
  <c r="L31" i="35"/>
  <c r="L31" i="33"/>
  <c r="L60" i="33"/>
  <c r="L31" i="31"/>
  <c r="L60" i="31"/>
  <c r="L60" i="30"/>
  <c r="L31" i="30"/>
  <c r="L60" i="34"/>
  <c r="L31" i="34"/>
  <c r="L60" i="32"/>
  <c r="L31" i="32"/>
  <c r="C52" i="12"/>
  <c r="B136" i="37"/>
  <c r="A136" i="37"/>
  <c r="B135" i="37"/>
  <c r="C47" i="12" s="1"/>
  <c r="A135" i="37"/>
  <c r="B47" i="12" s="1"/>
  <c r="B134" i="37"/>
  <c r="C77" i="12" s="1"/>
  <c r="A134" i="37"/>
  <c r="B77" i="12" s="1"/>
  <c r="B133" i="37"/>
  <c r="C82" i="12" s="1"/>
  <c r="A133" i="37"/>
  <c r="B82" i="12" s="1"/>
  <c r="B132" i="37"/>
  <c r="C43" i="12" s="1"/>
  <c r="A132" i="37"/>
  <c r="B43" i="12" s="1"/>
  <c r="B131" i="37"/>
  <c r="C68" i="12" s="1"/>
  <c r="A131" i="37"/>
  <c r="B68" i="12" s="1"/>
  <c r="B130" i="37"/>
  <c r="A130" i="37"/>
  <c r="B52" i="12" s="1"/>
  <c r="G123" i="37"/>
  <c r="F123" i="37"/>
  <c r="B123" i="37"/>
  <c r="A123" i="37"/>
  <c r="G122" i="37"/>
  <c r="F122" i="37"/>
  <c r="B122" i="37"/>
  <c r="A122" i="37"/>
  <c r="G121" i="37"/>
  <c r="F121" i="37"/>
  <c r="B121" i="37"/>
  <c r="A121" i="37"/>
  <c r="G120" i="37"/>
  <c r="F120" i="37"/>
  <c r="B120" i="37"/>
  <c r="A120" i="37"/>
  <c r="G119" i="37"/>
  <c r="F119" i="37"/>
  <c r="B119" i="37"/>
  <c r="A119" i="37"/>
  <c r="G118" i="37"/>
  <c r="F118" i="37"/>
  <c r="B118" i="37"/>
  <c r="A118" i="37"/>
  <c r="G117" i="37"/>
  <c r="G124" i="37" s="1"/>
  <c r="F117" i="37"/>
  <c r="B117" i="37"/>
  <c r="A117" i="37"/>
  <c r="G110" i="37"/>
  <c r="F110" i="37"/>
  <c r="B110" i="37"/>
  <c r="A110" i="37"/>
  <c r="G109" i="37"/>
  <c r="F109" i="37"/>
  <c r="B109" i="37"/>
  <c r="A109" i="37"/>
  <c r="G108" i="37"/>
  <c r="F108" i="37"/>
  <c r="B108" i="37"/>
  <c r="A108" i="37"/>
  <c r="G107" i="37"/>
  <c r="F107" i="37"/>
  <c r="B107" i="37"/>
  <c r="A107" i="37"/>
  <c r="G106" i="37"/>
  <c r="F106" i="37"/>
  <c r="B106" i="37"/>
  <c r="A106" i="37"/>
  <c r="G105" i="37"/>
  <c r="F105" i="37"/>
  <c r="B105" i="37"/>
  <c r="A105" i="37"/>
  <c r="G104" i="37"/>
  <c r="F104" i="37"/>
  <c r="B104" i="37"/>
  <c r="A104" i="37"/>
  <c r="G97" i="37"/>
  <c r="F97" i="37"/>
  <c r="B97" i="37"/>
  <c r="A97" i="37"/>
  <c r="G96" i="37"/>
  <c r="G135" i="37" s="1"/>
  <c r="F96" i="37"/>
  <c r="B96" i="37"/>
  <c r="A96" i="37"/>
  <c r="G95" i="37"/>
  <c r="G134" i="37" s="1"/>
  <c r="F95" i="37"/>
  <c r="B95" i="37"/>
  <c r="A95" i="37"/>
  <c r="G94" i="37"/>
  <c r="G133" i="37" s="1"/>
  <c r="F94" i="37"/>
  <c r="D94" i="37"/>
  <c r="B94" i="37"/>
  <c r="A94" i="37"/>
  <c r="G93" i="37"/>
  <c r="F93" i="37"/>
  <c r="F132" i="37" s="1"/>
  <c r="B93" i="37"/>
  <c r="A93" i="37"/>
  <c r="G92" i="37"/>
  <c r="F92" i="37"/>
  <c r="F131" i="37" s="1"/>
  <c r="B92" i="37"/>
  <c r="A92" i="37"/>
  <c r="G91" i="37"/>
  <c r="F91" i="37"/>
  <c r="F130" i="37" s="1"/>
  <c r="B91" i="37"/>
  <c r="A91" i="37"/>
  <c r="N85" i="37"/>
  <c r="C123" i="37" s="1"/>
  <c r="L85" i="37"/>
  <c r="C122" i="37" s="1"/>
  <c r="J85" i="37"/>
  <c r="C121" i="37" s="1"/>
  <c r="H85" i="37"/>
  <c r="C120" i="37" s="1"/>
  <c r="F85" i="37"/>
  <c r="C119" i="37" s="1"/>
  <c r="D85" i="37"/>
  <c r="C118" i="37" s="1"/>
  <c r="B85" i="37"/>
  <c r="N77" i="37"/>
  <c r="D123" i="37" s="1"/>
  <c r="L77" i="37"/>
  <c r="D122" i="37" s="1"/>
  <c r="J77" i="37"/>
  <c r="D121" i="37" s="1"/>
  <c r="H77" i="37"/>
  <c r="D120" i="37" s="1"/>
  <c r="F77" i="37"/>
  <c r="D119" i="37" s="1"/>
  <c r="D77" i="37"/>
  <c r="D118" i="37" s="1"/>
  <c r="B77" i="37"/>
  <c r="D117" i="37" s="1"/>
  <c r="N60" i="37"/>
  <c r="M60" i="37"/>
  <c r="K60" i="37"/>
  <c r="J60" i="37"/>
  <c r="I60" i="37"/>
  <c r="H60" i="37"/>
  <c r="G60" i="37"/>
  <c r="F60" i="37"/>
  <c r="E60" i="37"/>
  <c r="D60" i="37"/>
  <c r="C60" i="37"/>
  <c r="B60" i="37"/>
  <c r="A60" i="37"/>
  <c r="N56" i="37"/>
  <c r="C110" i="37" s="1"/>
  <c r="L56" i="37"/>
  <c r="C109" i="37" s="1"/>
  <c r="J56" i="37"/>
  <c r="C108" i="37" s="1"/>
  <c r="H56" i="37"/>
  <c r="C107" i="37" s="1"/>
  <c r="F56" i="37"/>
  <c r="C106" i="37" s="1"/>
  <c r="D56" i="37"/>
  <c r="C105" i="37" s="1"/>
  <c r="B56" i="37"/>
  <c r="O56" i="37" s="1"/>
  <c r="N48" i="37"/>
  <c r="D110" i="37" s="1"/>
  <c r="L48" i="37"/>
  <c r="D109" i="37" s="1"/>
  <c r="E109" i="37" s="1"/>
  <c r="J48" i="37"/>
  <c r="D108" i="37" s="1"/>
  <c r="H48" i="37"/>
  <c r="D107" i="37" s="1"/>
  <c r="E107" i="37" s="1"/>
  <c r="F48" i="37"/>
  <c r="D106" i="37" s="1"/>
  <c r="D48" i="37"/>
  <c r="B48" i="37"/>
  <c r="D104" i="37" s="1"/>
  <c r="N31" i="37"/>
  <c r="M31" i="37"/>
  <c r="K31" i="37"/>
  <c r="J31" i="37"/>
  <c r="I31" i="37"/>
  <c r="H31" i="37"/>
  <c r="G31" i="37"/>
  <c r="F31" i="37"/>
  <c r="E31" i="37"/>
  <c r="D31" i="37"/>
  <c r="C31" i="37"/>
  <c r="B31" i="37"/>
  <c r="A31" i="37"/>
  <c r="N27" i="37"/>
  <c r="C97" i="37" s="1"/>
  <c r="L27" i="37"/>
  <c r="C96" i="37" s="1"/>
  <c r="J27" i="37"/>
  <c r="C95" i="37" s="1"/>
  <c r="H27" i="37"/>
  <c r="C94" i="37" s="1"/>
  <c r="F27" i="37"/>
  <c r="C93" i="37" s="1"/>
  <c r="D27" i="37"/>
  <c r="C92" i="37" s="1"/>
  <c r="B27" i="37"/>
  <c r="N19" i="37"/>
  <c r="D97" i="37" s="1"/>
  <c r="D136" i="37" s="1"/>
  <c r="L19" i="37"/>
  <c r="D96" i="37" s="1"/>
  <c r="J19" i="37"/>
  <c r="D95" i="37" s="1"/>
  <c r="D134" i="37" s="1"/>
  <c r="H19" i="37"/>
  <c r="F19" i="37"/>
  <c r="D93" i="37" s="1"/>
  <c r="D19" i="37"/>
  <c r="D92" i="37" s="1"/>
  <c r="B19" i="37"/>
  <c r="D91" i="37" s="1"/>
  <c r="C50" i="12"/>
  <c r="B136" i="42"/>
  <c r="C56" i="12" s="1"/>
  <c r="A136" i="42"/>
  <c r="B56" i="12" s="1"/>
  <c r="B135" i="42"/>
  <c r="C34" i="12" s="1"/>
  <c r="A135" i="42"/>
  <c r="B34" i="12" s="1"/>
  <c r="B134" i="42"/>
  <c r="C36" i="12" s="1"/>
  <c r="A134" i="42"/>
  <c r="B36" i="12" s="1"/>
  <c r="B133" i="42"/>
  <c r="C29" i="12" s="1"/>
  <c r="A133" i="42"/>
  <c r="B29" i="12" s="1"/>
  <c r="B132" i="42"/>
  <c r="C51" i="12" s="1"/>
  <c r="A132" i="42"/>
  <c r="B51" i="12" s="1"/>
  <c r="B131" i="42"/>
  <c r="C5" i="12" s="1"/>
  <c r="A131" i="42"/>
  <c r="B5" i="12" s="1"/>
  <c r="B130" i="42"/>
  <c r="A130" i="42"/>
  <c r="B50" i="12" s="1"/>
  <c r="G123" i="42"/>
  <c r="F123" i="42"/>
  <c r="B123" i="42"/>
  <c r="A123" i="42"/>
  <c r="G122" i="42"/>
  <c r="F122" i="42"/>
  <c r="B122" i="42"/>
  <c r="A122" i="42"/>
  <c r="G121" i="42"/>
  <c r="F121" i="42"/>
  <c r="B121" i="42"/>
  <c r="A121" i="42"/>
  <c r="G120" i="42"/>
  <c r="F120" i="42"/>
  <c r="B120" i="42"/>
  <c r="A120" i="42"/>
  <c r="G119" i="42"/>
  <c r="F119" i="42"/>
  <c r="B119" i="42"/>
  <c r="A119" i="42"/>
  <c r="G118" i="42"/>
  <c r="F118" i="42"/>
  <c r="B118" i="42"/>
  <c r="A118" i="42"/>
  <c r="G117" i="42"/>
  <c r="F117" i="42"/>
  <c r="B117" i="42"/>
  <c r="A117" i="42"/>
  <c r="G110" i="42"/>
  <c r="F110" i="42"/>
  <c r="B110" i="42"/>
  <c r="A110" i="42"/>
  <c r="G109" i="42"/>
  <c r="F109" i="42"/>
  <c r="B109" i="42"/>
  <c r="A109" i="42"/>
  <c r="G108" i="42"/>
  <c r="F108" i="42"/>
  <c r="B108" i="42"/>
  <c r="A108" i="42"/>
  <c r="G107" i="42"/>
  <c r="F107" i="42"/>
  <c r="B107" i="42"/>
  <c r="A107" i="42"/>
  <c r="G106" i="42"/>
  <c r="F106" i="42"/>
  <c r="B106" i="42"/>
  <c r="A106" i="42"/>
  <c r="G105" i="42"/>
  <c r="F105" i="42"/>
  <c r="B105" i="42"/>
  <c r="A105" i="42"/>
  <c r="G104" i="42"/>
  <c r="F104" i="42"/>
  <c r="B104" i="42"/>
  <c r="A104" i="42"/>
  <c r="G97" i="42"/>
  <c r="F97" i="42"/>
  <c r="B97" i="42"/>
  <c r="A97" i="42"/>
  <c r="G96" i="42"/>
  <c r="G135" i="42" s="1"/>
  <c r="F96" i="42"/>
  <c r="B96" i="42"/>
  <c r="A96" i="42"/>
  <c r="G95" i="42"/>
  <c r="F95" i="42"/>
  <c r="F134" i="42" s="1"/>
  <c r="B95" i="42"/>
  <c r="A95" i="42"/>
  <c r="G94" i="42"/>
  <c r="F94" i="42"/>
  <c r="B94" i="42"/>
  <c r="A94" i="42"/>
  <c r="G93" i="42"/>
  <c r="F93" i="42"/>
  <c r="B93" i="42"/>
  <c r="A93" i="42"/>
  <c r="G92" i="42"/>
  <c r="F92" i="42"/>
  <c r="B92" i="42"/>
  <c r="A92" i="42"/>
  <c r="G91" i="42"/>
  <c r="G98" i="42" s="1"/>
  <c r="F91" i="42"/>
  <c r="B91" i="42"/>
  <c r="A91" i="42"/>
  <c r="N85" i="42"/>
  <c r="C123" i="42" s="1"/>
  <c r="L85" i="42"/>
  <c r="C122" i="42" s="1"/>
  <c r="J85" i="42"/>
  <c r="C121" i="42" s="1"/>
  <c r="H85" i="42"/>
  <c r="C120" i="42" s="1"/>
  <c r="F85" i="42"/>
  <c r="C119" i="42" s="1"/>
  <c r="D85" i="42"/>
  <c r="C118" i="42" s="1"/>
  <c r="B85" i="42"/>
  <c r="O85" i="42" s="1"/>
  <c r="N77" i="42"/>
  <c r="D123" i="42" s="1"/>
  <c r="L77" i="42"/>
  <c r="D122" i="42" s="1"/>
  <c r="E122" i="42" s="1"/>
  <c r="J77" i="42"/>
  <c r="D121" i="42" s="1"/>
  <c r="H77" i="42"/>
  <c r="D120" i="42" s="1"/>
  <c r="E120" i="42" s="1"/>
  <c r="F77" i="42"/>
  <c r="D119" i="42" s="1"/>
  <c r="D77" i="42"/>
  <c r="D118" i="42" s="1"/>
  <c r="E118" i="42" s="1"/>
  <c r="B77" i="42"/>
  <c r="D117" i="42" s="1"/>
  <c r="N60" i="42"/>
  <c r="M60" i="42"/>
  <c r="K60" i="42"/>
  <c r="J60" i="42"/>
  <c r="I60" i="42"/>
  <c r="H60" i="42"/>
  <c r="G60" i="42"/>
  <c r="F60" i="42"/>
  <c r="E60" i="42"/>
  <c r="D60" i="42"/>
  <c r="C60" i="42"/>
  <c r="B60" i="42"/>
  <c r="A60" i="42"/>
  <c r="N56" i="42"/>
  <c r="C110" i="42" s="1"/>
  <c r="L56" i="42"/>
  <c r="C109" i="42" s="1"/>
  <c r="J56" i="42"/>
  <c r="C108" i="42" s="1"/>
  <c r="H56" i="42"/>
  <c r="C107" i="42" s="1"/>
  <c r="F56" i="42"/>
  <c r="C106" i="42" s="1"/>
  <c r="D56" i="42"/>
  <c r="C105" i="42" s="1"/>
  <c r="B56" i="42"/>
  <c r="N48" i="42"/>
  <c r="D110" i="42" s="1"/>
  <c r="E110" i="42" s="1"/>
  <c r="L48" i="42"/>
  <c r="D109" i="42" s="1"/>
  <c r="J48" i="42"/>
  <c r="D108" i="42" s="1"/>
  <c r="E108" i="42" s="1"/>
  <c r="H48" i="42"/>
  <c r="D107" i="42" s="1"/>
  <c r="F48" i="42"/>
  <c r="D106" i="42" s="1"/>
  <c r="E106" i="42" s="1"/>
  <c r="D48" i="42"/>
  <c r="D105" i="42" s="1"/>
  <c r="B48" i="42"/>
  <c r="D104" i="42" s="1"/>
  <c r="N31" i="42"/>
  <c r="M31" i="42"/>
  <c r="K31" i="42"/>
  <c r="J31" i="42"/>
  <c r="I31" i="42"/>
  <c r="H31" i="42"/>
  <c r="G31" i="42"/>
  <c r="F31" i="42"/>
  <c r="E31" i="42"/>
  <c r="D31" i="42"/>
  <c r="C31" i="42"/>
  <c r="B31" i="42"/>
  <c r="A31" i="42"/>
  <c r="N27" i="42"/>
  <c r="C97" i="42" s="1"/>
  <c r="L27" i="42"/>
  <c r="C96" i="42" s="1"/>
  <c r="J27" i="42"/>
  <c r="C95" i="42" s="1"/>
  <c r="H27" i="42"/>
  <c r="C94" i="42" s="1"/>
  <c r="F27" i="42"/>
  <c r="C93" i="42" s="1"/>
  <c r="D27" i="42"/>
  <c r="C92" i="42" s="1"/>
  <c r="B27" i="42"/>
  <c r="O27" i="42" s="1"/>
  <c r="N19" i="42"/>
  <c r="D97" i="42" s="1"/>
  <c r="L19" i="42"/>
  <c r="D96" i="42" s="1"/>
  <c r="J19" i="42"/>
  <c r="D95" i="42" s="1"/>
  <c r="H19" i="42"/>
  <c r="D94" i="42" s="1"/>
  <c r="F19" i="42"/>
  <c r="D93" i="42" s="1"/>
  <c r="D19" i="42"/>
  <c r="D92" i="42" s="1"/>
  <c r="B19" i="42"/>
  <c r="D91" i="42" s="1"/>
  <c r="B14" i="12"/>
  <c r="B136" i="43"/>
  <c r="C35" i="12" s="1"/>
  <c r="A136" i="43"/>
  <c r="B35" i="12" s="1"/>
  <c r="B135" i="43"/>
  <c r="C25" i="12" s="1"/>
  <c r="A135" i="43"/>
  <c r="B25" i="12" s="1"/>
  <c r="B134" i="43"/>
  <c r="C65" i="12" s="1"/>
  <c r="A134" i="43"/>
  <c r="B65" i="12" s="1"/>
  <c r="B133" i="43"/>
  <c r="C64" i="12" s="1"/>
  <c r="A133" i="43"/>
  <c r="B64" i="12" s="1"/>
  <c r="B132" i="43"/>
  <c r="C11" i="12" s="1"/>
  <c r="A132" i="43"/>
  <c r="B11" i="12" s="1"/>
  <c r="B131" i="43"/>
  <c r="C71" i="12" s="1"/>
  <c r="A131" i="43"/>
  <c r="B71" i="12" s="1"/>
  <c r="B130" i="43"/>
  <c r="C14" i="12" s="1"/>
  <c r="A130" i="43"/>
  <c r="G123" i="43"/>
  <c r="F123" i="43"/>
  <c r="B123" i="43"/>
  <c r="A123" i="43"/>
  <c r="G122" i="43"/>
  <c r="F122" i="43"/>
  <c r="B122" i="43"/>
  <c r="A122" i="43"/>
  <c r="G121" i="43"/>
  <c r="F121" i="43"/>
  <c r="B121" i="43"/>
  <c r="A121" i="43"/>
  <c r="G120" i="43"/>
  <c r="F120" i="43"/>
  <c r="B120" i="43"/>
  <c r="A120" i="43"/>
  <c r="G119" i="43"/>
  <c r="F119" i="43"/>
  <c r="B119" i="43"/>
  <c r="A119" i="43"/>
  <c r="G118" i="43"/>
  <c r="F118" i="43"/>
  <c r="B118" i="43"/>
  <c r="A118" i="43"/>
  <c r="G117" i="43"/>
  <c r="G124" i="43" s="1"/>
  <c r="F117" i="43"/>
  <c r="B117" i="43"/>
  <c r="A117" i="43"/>
  <c r="G110" i="43"/>
  <c r="F110" i="43"/>
  <c r="B110" i="43"/>
  <c r="A110" i="43"/>
  <c r="G109" i="43"/>
  <c r="F109" i="43"/>
  <c r="B109" i="43"/>
  <c r="A109" i="43"/>
  <c r="G108" i="43"/>
  <c r="F108" i="43"/>
  <c r="B108" i="43"/>
  <c r="A108" i="43"/>
  <c r="G107" i="43"/>
  <c r="F107" i="43"/>
  <c r="B107" i="43"/>
  <c r="A107" i="43"/>
  <c r="G106" i="43"/>
  <c r="F106" i="43"/>
  <c r="B106" i="43"/>
  <c r="A106" i="43"/>
  <c r="G105" i="43"/>
  <c r="F105" i="43"/>
  <c r="B105" i="43"/>
  <c r="A105" i="43"/>
  <c r="G104" i="43"/>
  <c r="F104" i="43"/>
  <c r="B104" i="43"/>
  <c r="A104" i="43"/>
  <c r="G97" i="43"/>
  <c r="F97" i="43"/>
  <c r="F136" i="43" s="1"/>
  <c r="B97" i="43"/>
  <c r="A97" i="43"/>
  <c r="G96" i="43"/>
  <c r="G135" i="43" s="1"/>
  <c r="F96" i="43"/>
  <c r="F135" i="43" s="1"/>
  <c r="B96" i="43"/>
  <c r="A96" i="43"/>
  <c r="G95" i="43"/>
  <c r="G134" i="43" s="1"/>
  <c r="F95" i="43"/>
  <c r="F134" i="43" s="1"/>
  <c r="B95" i="43"/>
  <c r="A95" i="43"/>
  <c r="G94" i="43"/>
  <c r="G133" i="43" s="1"/>
  <c r="F94" i="43"/>
  <c r="B94" i="43"/>
  <c r="A94" i="43"/>
  <c r="G93" i="43"/>
  <c r="F93" i="43"/>
  <c r="F132" i="43" s="1"/>
  <c r="B93" i="43"/>
  <c r="A93" i="43"/>
  <c r="G92" i="43"/>
  <c r="G131" i="43" s="1"/>
  <c r="F92" i="43"/>
  <c r="B92" i="43"/>
  <c r="A92" i="43"/>
  <c r="G91" i="43"/>
  <c r="G98" i="43" s="1"/>
  <c r="F91" i="43"/>
  <c r="F130" i="43" s="1"/>
  <c r="B91" i="43"/>
  <c r="A91" i="43"/>
  <c r="N85" i="43"/>
  <c r="C123" i="43" s="1"/>
  <c r="L85" i="43"/>
  <c r="C122" i="43" s="1"/>
  <c r="J85" i="43"/>
  <c r="C121" i="43" s="1"/>
  <c r="H85" i="43"/>
  <c r="C120" i="43" s="1"/>
  <c r="F85" i="43"/>
  <c r="C119" i="43" s="1"/>
  <c r="D85" i="43"/>
  <c r="C118" i="43" s="1"/>
  <c r="B85" i="43"/>
  <c r="O85" i="43" s="1"/>
  <c r="N77" i="43"/>
  <c r="D123" i="43" s="1"/>
  <c r="L77" i="43"/>
  <c r="D122" i="43" s="1"/>
  <c r="E122" i="43" s="1"/>
  <c r="J77" i="43"/>
  <c r="D121" i="43" s="1"/>
  <c r="H77" i="43"/>
  <c r="D120" i="43" s="1"/>
  <c r="E120" i="43" s="1"/>
  <c r="F77" i="43"/>
  <c r="D119" i="43" s="1"/>
  <c r="D77" i="43"/>
  <c r="D118" i="43" s="1"/>
  <c r="E118" i="43" s="1"/>
  <c r="B77" i="43"/>
  <c r="D117" i="43" s="1"/>
  <c r="N60" i="43"/>
  <c r="M60" i="43"/>
  <c r="K60" i="43"/>
  <c r="J60" i="43"/>
  <c r="I60" i="43"/>
  <c r="H60" i="43"/>
  <c r="G60" i="43"/>
  <c r="F60" i="43"/>
  <c r="E60" i="43"/>
  <c r="D60" i="43"/>
  <c r="C60" i="43"/>
  <c r="B60" i="43"/>
  <c r="A60" i="43"/>
  <c r="N56" i="43"/>
  <c r="C110" i="43" s="1"/>
  <c r="L56" i="43"/>
  <c r="C109" i="43" s="1"/>
  <c r="J56" i="43"/>
  <c r="C108" i="43" s="1"/>
  <c r="H56" i="43"/>
  <c r="C107" i="43" s="1"/>
  <c r="F56" i="43"/>
  <c r="C106" i="43" s="1"/>
  <c r="D56" i="43"/>
  <c r="C105" i="43" s="1"/>
  <c r="B56" i="43"/>
  <c r="N48" i="43"/>
  <c r="D110" i="43" s="1"/>
  <c r="L48" i="43"/>
  <c r="D109" i="43" s="1"/>
  <c r="J48" i="43"/>
  <c r="D108" i="43" s="1"/>
  <c r="H48" i="43"/>
  <c r="D107" i="43" s="1"/>
  <c r="F48" i="43"/>
  <c r="D106" i="43" s="1"/>
  <c r="D48" i="43"/>
  <c r="B48" i="43"/>
  <c r="D104" i="43" s="1"/>
  <c r="N31" i="43"/>
  <c r="M31" i="43"/>
  <c r="K31" i="43"/>
  <c r="J31" i="43"/>
  <c r="I31" i="43"/>
  <c r="H31" i="43"/>
  <c r="G31" i="43"/>
  <c r="F31" i="43"/>
  <c r="E31" i="43"/>
  <c r="D31" i="43"/>
  <c r="C31" i="43"/>
  <c r="B31" i="43"/>
  <c r="A31" i="43"/>
  <c r="N27" i="43"/>
  <c r="C97" i="43" s="1"/>
  <c r="L27" i="43"/>
  <c r="C96" i="43" s="1"/>
  <c r="J27" i="43"/>
  <c r="C95" i="43" s="1"/>
  <c r="H27" i="43"/>
  <c r="C94" i="43" s="1"/>
  <c r="F27" i="43"/>
  <c r="C93" i="43" s="1"/>
  <c r="D27" i="43"/>
  <c r="C92" i="43" s="1"/>
  <c r="B27" i="43"/>
  <c r="O27" i="43" s="1"/>
  <c r="N19" i="43"/>
  <c r="D97" i="43" s="1"/>
  <c r="L19" i="43"/>
  <c r="D96" i="43" s="1"/>
  <c r="J19" i="43"/>
  <c r="D95" i="43" s="1"/>
  <c r="H19" i="43"/>
  <c r="D94" i="43" s="1"/>
  <c r="F19" i="43"/>
  <c r="D93" i="43" s="1"/>
  <c r="D19" i="43"/>
  <c r="D92" i="43" s="1"/>
  <c r="B19" i="43"/>
  <c r="D91" i="43" s="1"/>
  <c r="C21" i="40"/>
  <c r="C22" i="40"/>
  <c r="C23" i="40"/>
  <c r="C24" i="40"/>
  <c r="C25" i="40"/>
  <c r="C40" i="12"/>
  <c r="B26" i="12"/>
  <c r="B136" i="39"/>
  <c r="C55" i="12" s="1"/>
  <c r="A136" i="39"/>
  <c r="B55" i="12" s="1"/>
  <c r="B135" i="39"/>
  <c r="C30" i="12" s="1"/>
  <c r="A135" i="39"/>
  <c r="B30" i="12" s="1"/>
  <c r="B134" i="39"/>
  <c r="C26" i="12" s="1"/>
  <c r="A134" i="39"/>
  <c r="B133" i="39"/>
  <c r="A133" i="39"/>
  <c r="B40" i="12" s="1"/>
  <c r="B132" i="39"/>
  <c r="C19" i="12" s="1"/>
  <c r="A132" i="39"/>
  <c r="B19" i="12" s="1"/>
  <c r="B131" i="39"/>
  <c r="C53" i="12" s="1"/>
  <c r="A131" i="39"/>
  <c r="B53" i="12" s="1"/>
  <c r="B130" i="39"/>
  <c r="C9" i="12" s="1"/>
  <c r="A130" i="39"/>
  <c r="B9" i="12" s="1"/>
  <c r="G123" i="39"/>
  <c r="F123" i="39"/>
  <c r="B123" i="39"/>
  <c r="A123" i="39"/>
  <c r="G122" i="39"/>
  <c r="F122" i="39"/>
  <c r="B122" i="39"/>
  <c r="A122" i="39"/>
  <c r="G121" i="39"/>
  <c r="F121" i="39"/>
  <c r="B121" i="39"/>
  <c r="A121" i="39"/>
  <c r="G120" i="39"/>
  <c r="F120" i="39"/>
  <c r="D120" i="39"/>
  <c r="B120" i="39"/>
  <c r="A120" i="39"/>
  <c r="G119" i="39"/>
  <c r="F119" i="39"/>
  <c r="B119" i="39"/>
  <c r="A119" i="39"/>
  <c r="G118" i="39"/>
  <c r="F118" i="39"/>
  <c r="B118" i="39"/>
  <c r="A118" i="39"/>
  <c r="G117" i="39"/>
  <c r="F117" i="39"/>
  <c r="B117" i="39"/>
  <c r="A117" i="39"/>
  <c r="G110" i="39"/>
  <c r="F110" i="39"/>
  <c r="B110" i="39"/>
  <c r="A110" i="39"/>
  <c r="G109" i="39"/>
  <c r="F109" i="39"/>
  <c r="B109" i="39"/>
  <c r="A109" i="39"/>
  <c r="G108" i="39"/>
  <c r="F108" i="39"/>
  <c r="B108" i="39"/>
  <c r="A108" i="39"/>
  <c r="G107" i="39"/>
  <c r="F107" i="39"/>
  <c r="B107" i="39"/>
  <c r="A107" i="39"/>
  <c r="G106" i="39"/>
  <c r="F106" i="39"/>
  <c r="B106" i="39"/>
  <c r="A106" i="39"/>
  <c r="G105" i="39"/>
  <c r="F105" i="39"/>
  <c r="B105" i="39"/>
  <c r="A105" i="39"/>
  <c r="G104" i="39"/>
  <c r="F104" i="39"/>
  <c r="B104" i="39"/>
  <c r="A104" i="39"/>
  <c r="G97" i="39"/>
  <c r="F97" i="39"/>
  <c r="B97" i="39"/>
  <c r="A97" i="39"/>
  <c r="G96" i="39"/>
  <c r="F96" i="39"/>
  <c r="B96" i="39"/>
  <c r="A96" i="39"/>
  <c r="G95" i="39"/>
  <c r="F95" i="39"/>
  <c r="F134" i="39" s="1"/>
  <c r="B95" i="39"/>
  <c r="A95" i="39"/>
  <c r="G94" i="39"/>
  <c r="G133" i="39" s="1"/>
  <c r="F94" i="39"/>
  <c r="B94" i="39"/>
  <c r="A94" i="39"/>
  <c r="G93" i="39"/>
  <c r="F93" i="39"/>
  <c r="F132" i="39" s="1"/>
  <c r="B93" i="39"/>
  <c r="A93" i="39"/>
  <c r="G92" i="39"/>
  <c r="G131" i="39" s="1"/>
  <c r="F92" i="39"/>
  <c r="F131" i="39" s="1"/>
  <c r="B92" i="39"/>
  <c r="A92" i="39"/>
  <c r="G91" i="39"/>
  <c r="F91" i="39"/>
  <c r="F130" i="39" s="1"/>
  <c r="B91" i="39"/>
  <c r="A91" i="39"/>
  <c r="N85" i="39"/>
  <c r="C123" i="39" s="1"/>
  <c r="L85" i="39"/>
  <c r="C122" i="39" s="1"/>
  <c r="J85" i="39"/>
  <c r="C121" i="39" s="1"/>
  <c r="H85" i="39"/>
  <c r="C120" i="39" s="1"/>
  <c r="F85" i="39"/>
  <c r="C119" i="39" s="1"/>
  <c r="D85" i="39"/>
  <c r="C118" i="39" s="1"/>
  <c r="B85" i="39"/>
  <c r="N77" i="39"/>
  <c r="D123" i="39" s="1"/>
  <c r="E123" i="39" s="1"/>
  <c r="L77" i="39"/>
  <c r="D122" i="39" s="1"/>
  <c r="J77" i="39"/>
  <c r="D121" i="39" s="1"/>
  <c r="E121" i="39" s="1"/>
  <c r="H77" i="39"/>
  <c r="F77" i="39"/>
  <c r="D119" i="39" s="1"/>
  <c r="E119" i="39" s="1"/>
  <c r="D77" i="39"/>
  <c r="D118" i="39" s="1"/>
  <c r="B77" i="39"/>
  <c r="D117" i="39" s="1"/>
  <c r="N60" i="39"/>
  <c r="M60" i="39"/>
  <c r="K60" i="39"/>
  <c r="J60" i="39"/>
  <c r="I60" i="39"/>
  <c r="H60" i="39"/>
  <c r="G60" i="39"/>
  <c r="F60" i="39"/>
  <c r="E60" i="39"/>
  <c r="D60" i="39"/>
  <c r="C60" i="39"/>
  <c r="B60" i="39"/>
  <c r="A60" i="39"/>
  <c r="N56" i="39"/>
  <c r="C110" i="39" s="1"/>
  <c r="L56" i="39"/>
  <c r="C109" i="39" s="1"/>
  <c r="J56" i="39"/>
  <c r="C108" i="39" s="1"/>
  <c r="H56" i="39"/>
  <c r="C107" i="39" s="1"/>
  <c r="F56" i="39"/>
  <c r="C106" i="39" s="1"/>
  <c r="D56" i="39"/>
  <c r="C105" i="39" s="1"/>
  <c r="B56" i="39"/>
  <c r="O56" i="39" s="1"/>
  <c r="N48" i="39"/>
  <c r="D110" i="39" s="1"/>
  <c r="L48" i="39"/>
  <c r="D109" i="39" s="1"/>
  <c r="E109" i="39" s="1"/>
  <c r="J48" i="39"/>
  <c r="D108" i="39" s="1"/>
  <c r="H48" i="39"/>
  <c r="D107" i="39" s="1"/>
  <c r="E107" i="39" s="1"/>
  <c r="F48" i="39"/>
  <c r="D106" i="39" s="1"/>
  <c r="D48" i="39"/>
  <c r="B48" i="39"/>
  <c r="D104" i="39" s="1"/>
  <c r="N31" i="39"/>
  <c r="M31" i="39"/>
  <c r="K31" i="39"/>
  <c r="J31" i="39"/>
  <c r="I31" i="39"/>
  <c r="H31" i="39"/>
  <c r="G31" i="39"/>
  <c r="F31" i="39"/>
  <c r="E31" i="39"/>
  <c r="D31" i="39"/>
  <c r="C31" i="39"/>
  <c r="B31" i="39"/>
  <c r="A31" i="39"/>
  <c r="N27" i="39"/>
  <c r="C97" i="39" s="1"/>
  <c r="L27" i="39"/>
  <c r="C96" i="39" s="1"/>
  <c r="J27" i="39"/>
  <c r="C95" i="39" s="1"/>
  <c r="H27" i="39"/>
  <c r="C94" i="39" s="1"/>
  <c r="F27" i="39"/>
  <c r="C93" i="39" s="1"/>
  <c r="D27" i="39"/>
  <c r="C92" i="39" s="1"/>
  <c r="B27" i="39"/>
  <c r="N19" i="39"/>
  <c r="D97" i="39" s="1"/>
  <c r="L19" i="39"/>
  <c r="D96" i="39" s="1"/>
  <c r="J19" i="39"/>
  <c r="D95" i="39" s="1"/>
  <c r="H19" i="39"/>
  <c r="D94" i="39" s="1"/>
  <c r="F19" i="39"/>
  <c r="D93" i="39" s="1"/>
  <c r="D19" i="39"/>
  <c r="D92" i="39" s="1"/>
  <c r="B19" i="39"/>
  <c r="D91" i="39" s="1"/>
  <c r="B72" i="12"/>
  <c r="B136" i="38"/>
  <c r="C54" i="12" s="1"/>
  <c r="A136" i="38"/>
  <c r="B54" i="12" s="1"/>
  <c r="B135" i="38"/>
  <c r="C20" i="12" s="1"/>
  <c r="A135" i="38"/>
  <c r="B20" i="12" s="1"/>
  <c r="B134" i="38"/>
  <c r="C38" i="12" s="1"/>
  <c r="A134" i="38"/>
  <c r="B38" i="12" s="1"/>
  <c r="B133" i="38"/>
  <c r="C4" i="12" s="1"/>
  <c r="A133" i="38"/>
  <c r="B4" i="12" s="1"/>
  <c r="B132" i="38"/>
  <c r="C72" i="12" s="1"/>
  <c r="A132" i="38"/>
  <c r="B131" i="38"/>
  <c r="C12" i="12" s="1"/>
  <c r="A131" i="38"/>
  <c r="B12" i="12" s="1"/>
  <c r="B130" i="38"/>
  <c r="C62" i="12" s="1"/>
  <c r="A130" i="38"/>
  <c r="B62" i="12" s="1"/>
  <c r="G123" i="38"/>
  <c r="F123" i="38"/>
  <c r="B123" i="38"/>
  <c r="A123" i="38"/>
  <c r="G122" i="38"/>
  <c r="F122" i="38"/>
  <c r="B122" i="38"/>
  <c r="A122" i="38"/>
  <c r="G121" i="38"/>
  <c r="F121" i="38"/>
  <c r="B121" i="38"/>
  <c r="A121" i="38"/>
  <c r="G120" i="38"/>
  <c r="F120" i="38"/>
  <c r="B120" i="38"/>
  <c r="A120" i="38"/>
  <c r="G119" i="38"/>
  <c r="F119" i="38"/>
  <c r="B119" i="38"/>
  <c r="A119" i="38"/>
  <c r="G118" i="38"/>
  <c r="F118" i="38"/>
  <c r="B118" i="38"/>
  <c r="A118" i="38"/>
  <c r="G117" i="38"/>
  <c r="F117" i="38"/>
  <c r="B117" i="38"/>
  <c r="A117" i="38"/>
  <c r="G110" i="38"/>
  <c r="F110" i="38"/>
  <c r="B110" i="38"/>
  <c r="A110" i="38"/>
  <c r="G109" i="38"/>
  <c r="F109" i="38"/>
  <c r="B109" i="38"/>
  <c r="A109" i="38"/>
  <c r="G108" i="38"/>
  <c r="F108" i="38"/>
  <c r="B108" i="38"/>
  <c r="A108" i="38"/>
  <c r="G107" i="38"/>
  <c r="F107" i="38"/>
  <c r="B107" i="38"/>
  <c r="A107" i="38"/>
  <c r="G106" i="38"/>
  <c r="F106" i="38"/>
  <c r="B106" i="38"/>
  <c r="A106" i="38"/>
  <c r="G105" i="38"/>
  <c r="F105" i="38"/>
  <c r="B105" i="38"/>
  <c r="A105" i="38"/>
  <c r="G104" i="38"/>
  <c r="F104" i="38"/>
  <c r="B104" i="38"/>
  <c r="A104" i="38"/>
  <c r="G97" i="38"/>
  <c r="F97" i="38"/>
  <c r="B97" i="38"/>
  <c r="A97" i="38"/>
  <c r="G96" i="38"/>
  <c r="F96" i="38"/>
  <c r="B96" i="38"/>
  <c r="A96" i="38"/>
  <c r="G95" i="38"/>
  <c r="F95" i="38"/>
  <c r="F134" i="38" s="1"/>
  <c r="B95" i="38"/>
  <c r="A95" i="38"/>
  <c r="G94" i="38"/>
  <c r="F94" i="38"/>
  <c r="B94" i="38"/>
  <c r="A94" i="38"/>
  <c r="G93" i="38"/>
  <c r="F93" i="38"/>
  <c r="B93" i="38"/>
  <c r="A93" i="38"/>
  <c r="G92" i="38"/>
  <c r="F92" i="38"/>
  <c r="B92" i="38"/>
  <c r="A92" i="38"/>
  <c r="G91" i="38"/>
  <c r="G98" i="38" s="1"/>
  <c r="F91" i="38"/>
  <c r="B91" i="38"/>
  <c r="A91" i="38"/>
  <c r="N85" i="38"/>
  <c r="C123" i="38" s="1"/>
  <c r="L85" i="38"/>
  <c r="C122" i="38" s="1"/>
  <c r="J85" i="38"/>
  <c r="C121" i="38" s="1"/>
  <c r="H85" i="38"/>
  <c r="C120" i="38" s="1"/>
  <c r="F85" i="38"/>
  <c r="C119" i="38" s="1"/>
  <c r="D85" i="38"/>
  <c r="C118" i="38" s="1"/>
  <c r="B85" i="38"/>
  <c r="O85" i="38" s="1"/>
  <c r="N77" i="38"/>
  <c r="D123" i="38" s="1"/>
  <c r="L77" i="38"/>
  <c r="D122" i="38" s="1"/>
  <c r="E122" i="38" s="1"/>
  <c r="J77" i="38"/>
  <c r="D121" i="38" s="1"/>
  <c r="H77" i="38"/>
  <c r="D120" i="38" s="1"/>
  <c r="E120" i="38" s="1"/>
  <c r="F77" i="38"/>
  <c r="D119" i="38" s="1"/>
  <c r="D77" i="38"/>
  <c r="D118" i="38" s="1"/>
  <c r="E118" i="38" s="1"/>
  <c r="B77" i="38"/>
  <c r="D117" i="38" s="1"/>
  <c r="N60" i="38"/>
  <c r="M60" i="38"/>
  <c r="K60" i="38"/>
  <c r="J60" i="38"/>
  <c r="I60" i="38"/>
  <c r="H60" i="38"/>
  <c r="G60" i="38"/>
  <c r="F60" i="38"/>
  <c r="E60" i="38"/>
  <c r="D60" i="38"/>
  <c r="C60" i="38"/>
  <c r="B60" i="38"/>
  <c r="A60" i="38"/>
  <c r="N56" i="38"/>
  <c r="C110" i="38" s="1"/>
  <c r="L56" i="38"/>
  <c r="C109" i="38" s="1"/>
  <c r="J56" i="38"/>
  <c r="C108" i="38" s="1"/>
  <c r="H56" i="38"/>
  <c r="C107" i="38" s="1"/>
  <c r="F56" i="38"/>
  <c r="C106" i="38" s="1"/>
  <c r="D56" i="38"/>
  <c r="C105" i="38" s="1"/>
  <c r="B56" i="38"/>
  <c r="N48" i="38"/>
  <c r="D110" i="38" s="1"/>
  <c r="E110" i="38" s="1"/>
  <c r="L48" i="38"/>
  <c r="D109" i="38" s="1"/>
  <c r="J48" i="38"/>
  <c r="D108" i="38" s="1"/>
  <c r="E108" i="38" s="1"/>
  <c r="H48" i="38"/>
  <c r="D107" i="38" s="1"/>
  <c r="F48" i="38"/>
  <c r="D106" i="38" s="1"/>
  <c r="E106" i="38" s="1"/>
  <c r="D48" i="38"/>
  <c r="D105" i="38" s="1"/>
  <c r="B48" i="38"/>
  <c r="D104" i="38" s="1"/>
  <c r="N31" i="38"/>
  <c r="M31" i="38"/>
  <c r="K31" i="38"/>
  <c r="J31" i="38"/>
  <c r="I31" i="38"/>
  <c r="H31" i="38"/>
  <c r="G31" i="38"/>
  <c r="F31" i="38"/>
  <c r="E31" i="38"/>
  <c r="D31" i="38"/>
  <c r="C31" i="38"/>
  <c r="B31" i="38"/>
  <c r="A31" i="38"/>
  <c r="N27" i="38"/>
  <c r="C97" i="38" s="1"/>
  <c r="L27" i="38"/>
  <c r="C96" i="38" s="1"/>
  <c r="J27" i="38"/>
  <c r="C95" i="38" s="1"/>
  <c r="H27" i="38"/>
  <c r="C94" i="38" s="1"/>
  <c r="F27" i="38"/>
  <c r="C93" i="38" s="1"/>
  <c r="D27" i="38"/>
  <c r="C92" i="38" s="1"/>
  <c r="B27" i="38"/>
  <c r="O27" i="38" s="1"/>
  <c r="N19" i="38"/>
  <c r="D97" i="38" s="1"/>
  <c r="L19" i="38"/>
  <c r="D96" i="38" s="1"/>
  <c r="J19" i="38"/>
  <c r="D95" i="38" s="1"/>
  <c r="H19" i="38"/>
  <c r="D94" i="38" s="1"/>
  <c r="F19" i="38"/>
  <c r="D93" i="38" s="1"/>
  <c r="D19" i="38"/>
  <c r="D92" i="38" s="1"/>
  <c r="B19" i="38"/>
  <c r="D91" i="38" s="1"/>
  <c r="B74" i="12"/>
  <c r="C26" i="40"/>
  <c r="B136" i="36"/>
  <c r="C48" i="12" s="1"/>
  <c r="A136" i="36"/>
  <c r="B48" i="12" s="1"/>
  <c r="B135" i="36"/>
  <c r="C42" i="12" s="1"/>
  <c r="A135" i="36"/>
  <c r="B42" i="12" s="1"/>
  <c r="B134" i="36"/>
  <c r="C70" i="12" s="1"/>
  <c r="A134" i="36"/>
  <c r="B70" i="12" s="1"/>
  <c r="B133" i="36"/>
  <c r="C44" i="12" s="1"/>
  <c r="A133" i="36"/>
  <c r="B44" i="12" s="1"/>
  <c r="B132" i="36"/>
  <c r="C69" i="12" s="1"/>
  <c r="A132" i="36"/>
  <c r="B69" i="12" s="1"/>
  <c r="B131" i="36"/>
  <c r="C74" i="12" s="1"/>
  <c r="A131" i="36"/>
  <c r="B130" i="36"/>
  <c r="C33" i="12" s="1"/>
  <c r="A130" i="36"/>
  <c r="B33" i="12" s="1"/>
  <c r="G123" i="36"/>
  <c r="F123" i="36"/>
  <c r="B123" i="36"/>
  <c r="A123" i="36"/>
  <c r="G122" i="36"/>
  <c r="F122" i="36"/>
  <c r="B122" i="36"/>
  <c r="A122" i="36"/>
  <c r="G121" i="36"/>
  <c r="F121" i="36"/>
  <c r="B121" i="36"/>
  <c r="A121" i="36"/>
  <c r="G120" i="36"/>
  <c r="F120" i="36"/>
  <c r="B120" i="36"/>
  <c r="A120" i="36"/>
  <c r="G119" i="36"/>
  <c r="F119" i="36"/>
  <c r="B119" i="36"/>
  <c r="A119" i="36"/>
  <c r="G118" i="36"/>
  <c r="F118" i="36"/>
  <c r="B118" i="36"/>
  <c r="A118" i="36"/>
  <c r="G117" i="36"/>
  <c r="F117" i="36"/>
  <c r="B117" i="36"/>
  <c r="A117" i="36"/>
  <c r="G110" i="36"/>
  <c r="F110" i="36"/>
  <c r="B110" i="36"/>
  <c r="A110" i="36"/>
  <c r="G109" i="36"/>
  <c r="F109" i="36"/>
  <c r="B109" i="36"/>
  <c r="A109" i="36"/>
  <c r="G108" i="36"/>
  <c r="F108" i="36"/>
  <c r="B108" i="36"/>
  <c r="A108" i="36"/>
  <c r="G107" i="36"/>
  <c r="F107" i="36"/>
  <c r="B107" i="36"/>
  <c r="A107" i="36"/>
  <c r="G106" i="36"/>
  <c r="F106" i="36"/>
  <c r="B106" i="36"/>
  <c r="A106" i="36"/>
  <c r="G105" i="36"/>
  <c r="F105" i="36"/>
  <c r="B105" i="36"/>
  <c r="A105" i="36"/>
  <c r="G104" i="36"/>
  <c r="F104" i="36"/>
  <c r="B104" i="36"/>
  <c r="A104" i="36"/>
  <c r="G97" i="36"/>
  <c r="F97" i="36"/>
  <c r="B97" i="36"/>
  <c r="A97" i="36"/>
  <c r="G96" i="36"/>
  <c r="G135" i="36" s="1"/>
  <c r="F96" i="36"/>
  <c r="B96" i="36"/>
  <c r="A96" i="36"/>
  <c r="G95" i="36"/>
  <c r="F95" i="36"/>
  <c r="F134" i="36" s="1"/>
  <c r="B95" i="36"/>
  <c r="A95" i="36"/>
  <c r="G94" i="36"/>
  <c r="F94" i="36"/>
  <c r="B94" i="36"/>
  <c r="A94" i="36"/>
  <c r="G93" i="36"/>
  <c r="F93" i="36"/>
  <c r="B93" i="36"/>
  <c r="A93" i="36"/>
  <c r="G92" i="36"/>
  <c r="F92" i="36"/>
  <c r="B92" i="36"/>
  <c r="A92" i="36"/>
  <c r="G91" i="36"/>
  <c r="G98" i="36" s="1"/>
  <c r="F91" i="36"/>
  <c r="B91" i="36"/>
  <c r="A91" i="36"/>
  <c r="N85" i="36"/>
  <c r="C123" i="36" s="1"/>
  <c r="L85" i="36"/>
  <c r="C122" i="36" s="1"/>
  <c r="J85" i="36"/>
  <c r="C121" i="36" s="1"/>
  <c r="H85" i="36"/>
  <c r="C120" i="36" s="1"/>
  <c r="F85" i="36"/>
  <c r="C119" i="36" s="1"/>
  <c r="D85" i="36"/>
  <c r="C118" i="36" s="1"/>
  <c r="B85" i="36"/>
  <c r="O85" i="36" s="1"/>
  <c r="N77" i="36"/>
  <c r="D123" i="36" s="1"/>
  <c r="L77" i="36"/>
  <c r="D122" i="36" s="1"/>
  <c r="E122" i="36" s="1"/>
  <c r="J77" i="36"/>
  <c r="D121" i="36" s="1"/>
  <c r="H77" i="36"/>
  <c r="D120" i="36" s="1"/>
  <c r="E120" i="36" s="1"/>
  <c r="F77" i="36"/>
  <c r="D119" i="36" s="1"/>
  <c r="D77" i="36"/>
  <c r="D118" i="36" s="1"/>
  <c r="E118" i="36" s="1"/>
  <c r="B77" i="36"/>
  <c r="D117" i="36" s="1"/>
  <c r="N60" i="36"/>
  <c r="M60" i="36"/>
  <c r="K60" i="36"/>
  <c r="J60" i="36"/>
  <c r="I60" i="36"/>
  <c r="H60" i="36"/>
  <c r="G60" i="36"/>
  <c r="F60" i="36"/>
  <c r="E60" i="36"/>
  <c r="D60" i="36"/>
  <c r="C60" i="36"/>
  <c r="B60" i="36"/>
  <c r="A60" i="36"/>
  <c r="N56" i="36"/>
  <c r="C110" i="36" s="1"/>
  <c r="L56" i="36"/>
  <c r="C109" i="36" s="1"/>
  <c r="J56" i="36"/>
  <c r="C108" i="36" s="1"/>
  <c r="H56" i="36"/>
  <c r="C107" i="36" s="1"/>
  <c r="F56" i="36"/>
  <c r="C106" i="36" s="1"/>
  <c r="D56" i="36"/>
  <c r="C105" i="36" s="1"/>
  <c r="B56" i="36"/>
  <c r="N48" i="36"/>
  <c r="D110" i="36" s="1"/>
  <c r="E110" i="36" s="1"/>
  <c r="L48" i="36"/>
  <c r="D109" i="36" s="1"/>
  <c r="J48" i="36"/>
  <c r="D108" i="36" s="1"/>
  <c r="E108" i="36" s="1"/>
  <c r="H48" i="36"/>
  <c r="D107" i="36" s="1"/>
  <c r="F48" i="36"/>
  <c r="D106" i="36" s="1"/>
  <c r="E106" i="36" s="1"/>
  <c r="D48" i="36"/>
  <c r="D105" i="36" s="1"/>
  <c r="B48" i="36"/>
  <c r="D104" i="36" s="1"/>
  <c r="N31" i="36"/>
  <c r="M31" i="36"/>
  <c r="K31" i="36"/>
  <c r="J31" i="36"/>
  <c r="I31" i="36"/>
  <c r="H31" i="36"/>
  <c r="G31" i="36"/>
  <c r="F31" i="36"/>
  <c r="E31" i="36"/>
  <c r="D31" i="36"/>
  <c r="C31" i="36"/>
  <c r="B31" i="36"/>
  <c r="A31" i="36"/>
  <c r="N27" i="36"/>
  <c r="C97" i="36" s="1"/>
  <c r="L27" i="36"/>
  <c r="C96" i="36" s="1"/>
  <c r="J27" i="36"/>
  <c r="C95" i="36" s="1"/>
  <c r="H27" i="36"/>
  <c r="C94" i="36" s="1"/>
  <c r="F27" i="36"/>
  <c r="C93" i="36" s="1"/>
  <c r="D27" i="36"/>
  <c r="C92" i="36" s="1"/>
  <c r="B27" i="36"/>
  <c r="O27" i="36" s="1"/>
  <c r="N19" i="36"/>
  <c r="D97" i="36" s="1"/>
  <c r="L19" i="36"/>
  <c r="D96" i="36" s="1"/>
  <c r="J19" i="36"/>
  <c r="D95" i="36" s="1"/>
  <c r="H19" i="36"/>
  <c r="D94" i="36" s="1"/>
  <c r="F19" i="36"/>
  <c r="D93" i="36" s="1"/>
  <c r="D19" i="36"/>
  <c r="D92" i="36" s="1"/>
  <c r="B19" i="36"/>
  <c r="D91" i="36" s="1"/>
  <c r="C27" i="40"/>
  <c r="C28" i="40"/>
  <c r="C29" i="40"/>
  <c r="C30" i="40"/>
  <c r="C31" i="40"/>
  <c r="C32" i="40"/>
  <c r="B84" i="12"/>
  <c r="C84" i="12"/>
  <c r="B81" i="12"/>
  <c r="C81" i="12"/>
  <c r="B63" i="12"/>
  <c r="C63" i="12"/>
  <c r="B45" i="12"/>
  <c r="C45" i="12"/>
  <c r="B76" i="12"/>
  <c r="C76" i="12"/>
  <c r="B79" i="12"/>
  <c r="C79" i="12"/>
  <c r="C41" i="12"/>
  <c r="B41" i="12"/>
  <c r="B136" i="35"/>
  <c r="A136" i="35"/>
  <c r="B135" i="35"/>
  <c r="A135" i="35"/>
  <c r="B134" i="35"/>
  <c r="A134" i="35"/>
  <c r="B133" i="35"/>
  <c r="A133" i="35"/>
  <c r="B132" i="35"/>
  <c r="A132" i="35"/>
  <c r="B131" i="35"/>
  <c r="A131" i="35"/>
  <c r="B130" i="35"/>
  <c r="A130" i="35"/>
  <c r="G123" i="35"/>
  <c r="F123" i="35"/>
  <c r="B123" i="35"/>
  <c r="A123" i="35"/>
  <c r="G122" i="35"/>
  <c r="F122" i="35"/>
  <c r="B122" i="35"/>
  <c r="A122" i="35"/>
  <c r="G121" i="35"/>
  <c r="F121" i="35"/>
  <c r="B121" i="35"/>
  <c r="A121" i="35"/>
  <c r="G120" i="35"/>
  <c r="F120" i="35"/>
  <c r="B120" i="35"/>
  <c r="A120" i="35"/>
  <c r="G119" i="35"/>
  <c r="F119" i="35"/>
  <c r="B119" i="35"/>
  <c r="A119" i="35"/>
  <c r="G118" i="35"/>
  <c r="F118" i="35"/>
  <c r="B118" i="35"/>
  <c r="A118" i="35"/>
  <c r="G117" i="35"/>
  <c r="G124" i="35" s="1"/>
  <c r="F117" i="35"/>
  <c r="B117" i="35"/>
  <c r="A117" i="35"/>
  <c r="G110" i="35"/>
  <c r="F110" i="35"/>
  <c r="B110" i="35"/>
  <c r="A110" i="35"/>
  <c r="G109" i="35"/>
  <c r="G135" i="35" s="1"/>
  <c r="F109" i="35"/>
  <c r="B109" i="35"/>
  <c r="A109" i="35"/>
  <c r="G108" i="35"/>
  <c r="F108" i="35"/>
  <c r="B108" i="35"/>
  <c r="A108" i="35"/>
  <c r="G107" i="35"/>
  <c r="F107" i="35"/>
  <c r="B107" i="35"/>
  <c r="A107" i="35"/>
  <c r="G106" i="35"/>
  <c r="F106" i="35"/>
  <c r="B106" i="35"/>
  <c r="A106" i="35"/>
  <c r="G105" i="35"/>
  <c r="F105" i="35"/>
  <c r="B105" i="35"/>
  <c r="A105" i="35"/>
  <c r="G104" i="35"/>
  <c r="F104" i="35"/>
  <c r="B104" i="35"/>
  <c r="A104" i="35"/>
  <c r="G97" i="35"/>
  <c r="F97" i="35"/>
  <c r="B97" i="35"/>
  <c r="A97" i="35"/>
  <c r="G96" i="35"/>
  <c r="F96" i="35"/>
  <c r="B96" i="35"/>
  <c r="A96" i="35"/>
  <c r="G95" i="35"/>
  <c r="G134" i="35" s="1"/>
  <c r="F95" i="35"/>
  <c r="B95" i="35"/>
  <c r="A95" i="35"/>
  <c r="G94" i="35"/>
  <c r="G133" i="35" s="1"/>
  <c r="F94" i="35"/>
  <c r="B94" i="35"/>
  <c r="A94" i="35"/>
  <c r="G93" i="35"/>
  <c r="F93" i="35"/>
  <c r="B93" i="35"/>
  <c r="A93" i="35"/>
  <c r="G92" i="35"/>
  <c r="F92" i="35"/>
  <c r="B92" i="35"/>
  <c r="A92" i="35"/>
  <c r="G91" i="35"/>
  <c r="F91" i="35"/>
  <c r="F130" i="35" s="1"/>
  <c r="B91" i="35"/>
  <c r="A91" i="35"/>
  <c r="N85" i="35"/>
  <c r="C123" i="35" s="1"/>
  <c r="L85" i="35"/>
  <c r="C122" i="35" s="1"/>
  <c r="J85" i="35"/>
  <c r="C121" i="35" s="1"/>
  <c r="H85" i="35"/>
  <c r="C120" i="35" s="1"/>
  <c r="F85" i="35"/>
  <c r="C119" i="35" s="1"/>
  <c r="D85" i="35"/>
  <c r="C118" i="35" s="1"/>
  <c r="B85" i="35"/>
  <c r="N77" i="35"/>
  <c r="D123" i="35" s="1"/>
  <c r="E123" i="35" s="1"/>
  <c r="L77" i="35"/>
  <c r="D122" i="35" s="1"/>
  <c r="J77" i="35"/>
  <c r="D121" i="35" s="1"/>
  <c r="E121" i="35" s="1"/>
  <c r="H77" i="35"/>
  <c r="D120" i="35" s="1"/>
  <c r="E120" i="35" s="1"/>
  <c r="F77" i="35"/>
  <c r="D119" i="35" s="1"/>
  <c r="E119" i="35" s="1"/>
  <c r="D77" i="35"/>
  <c r="D118" i="35" s="1"/>
  <c r="B77" i="35"/>
  <c r="D117" i="35" s="1"/>
  <c r="N60" i="35"/>
  <c r="M60" i="35"/>
  <c r="K60" i="35"/>
  <c r="J60" i="35"/>
  <c r="I60" i="35"/>
  <c r="H60" i="35"/>
  <c r="G60" i="35"/>
  <c r="F60" i="35"/>
  <c r="E60" i="35"/>
  <c r="D60" i="35"/>
  <c r="C60" i="35"/>
  <c r="B60" i="35"/>
  <c r="A60" i="35"/>
  <c r="N56" i="35"/>
  <c r="C110" i="35" s="1"/>
  <c r="L56" i="35"/>
  <c r="C109" i="35" s="1"/>
  <c r="J56" i="35"/>
  <c r="C108" i="35" s="1"/>
  <c r="H56" i="35"/>
  <c r="C107" i="35" s="1"/>
  <c r="F56" i="35"/>
  <c r="C106" i="35" s="1"/>
  <c r="D56" i="35"/>
  <c r="C105" i="35" s="1"/>
  <c r="B56" i="35"/>
  <c r="O56" i="35" s="1"/>
  <c r="N48" i="35"/>
  <c r="D110" i="35" s="1"/>
  <c r="L48" i="35"/>
  <c r="D109" i="35" s="1"/>
  <c r="E109" i="35" s="1"/>
  <c r="J48" i="35"/>
  <c r="D108" i="35" s="1"/>
  <c r="H48" i="35"/>
  <c r="D107" i="35" s="1"/>
  <c r="E107" i="35" s="1"/>
  <c r="F48" i="35"/>
  <c r="D106" i="35" s="1"/>
  <c r="D48" i="35"/>
  <c r="B48" i="35"/>
  <c r="D104" i="35" s="1"/>
  <c r="N31" i="35"/>
  <c r="M31" i="35"/>
  <c r="K31" i="35"/>
  <c r="J31" i="35"/>
  <c r="I31" i="35"/>
  <c r="H31" i="35"/>
  <c r="G31" i="35"/>
  <c r="F31" i="35"/>
  <c r="E31" i="35"/>
  <c r="D31" i="35"/>
  <c r="C31" i="35"/>
  <c r="B31" i="35"/>
  <c r="A31" i="35"/>
  <c r="N27" i="35"/>
  <c r="C97" i="35" s="1"/>
  <c r="L27" i="35"/>
  <c r="C96" i="35" s="1"/>
  <c r="J27" i="35"/>
  <c r="C95" i="35" s="1"/>
  <c r="H27" i="35"/>
  <c r="C94" i="35" s="1"/>
  <c r="F27" i="35"/>
  <c r="C93" i="35" s="1"/>
  <c r="D27" i="35"/>
  <c r="C92" i="35" s="1"/>
  <c r="B27" i="35"/>
  <c r="N19" i="35"/>
  <c r="D97" i="35" s="1"/>
  <c r="L19" i="35"/>
  <c r="D96" i="35" s="1"/>
  <c r="J19" i="35"/>
  <c r="D95" i="35" s="1"/>
  <c r="H19" i="35"/>
  <c r="D94" i="35" s="1"/>
  <c r="F19" i="35"/>
  <c r="D93" i="35" s="1"/>
  <c r="D19" i="35"/>
  <c r="D92" i="35" s="1"/>
  <c r="B19" i="35"/>
  <c r="D91" i="35" s="1"/>
  <c r="B32" i="12"/>
  <c r="C32" i="12"/>
  <c r="B27" i="12"/>
  <c r="C27" i="12"/>
  <c r="B39" i="12"/>
  <c r="C39" i="12"/>
  <c r="B66" i="12"/>
  <c r="C66" i="12"/>
  <c r="B37" i="12"/>
  <c r="C37" i="12"/>
  <c r="B21" i="12"/>
  <c r="C21" i="12"/>
  <c r="C73" i="12"/>
  <c r="B73" i="12"/>
  <c r="B136" i="34"/>
  <c r="A136" i="34"/>
  <c r="B135" i="34"/>
  <c r="A135" i="34"/>
  <c r="B134" i="34"/>
  <c r="A134" i="34"/>
  <c r="B133" i="34"/>
  <c r="A133" i="34"/>
  <c r="B132" i="34"/>
  <c r="A132" i="34"/>
  <c r="B131" i="34"/>
  <c r="A131" i="34"/>
  <c r="B130" i="34"/>
  <c r="A130" i="34"/>
  <c r="G123" i="34"/>
  <c r="F123" i="34"/>
  <c r="B123" i="34"/>
  <c r="A123" i="34"/>
  <c r="G122" i="34"/>
  <c r="F122" i="34"/>
  <c r="B122" i="34"/>
  <c r="A122" i="34"/>
  <c r="G121" i="34"/>
  <c r="F121" i="34"/>
  <c r="B121" i="34"/>
  <c r="A121" i="34"/>
  <c r="G120" i="34"/>
  <c r="F120" i="34"/>
  <c r="B120" i="34"/>
  <c r="A120" i="34"/>
  <c r="G119" i="34"/>
  <c r="F119" i="34"/>
  <c r="B119" i="34"/>
  <c r="A119" i="34"/>
  <c r="G118" i="34"/>
  <c r="F118" i="34"/>
  <c r="B118" i="34"/>
  <c r="A118" i="34"/>
  <c r="G117" i="34"/>
  <c r="F117" i="34"/>
  <c r="B117" i="34"/>
  <c r="A117" i="34"/>
  <c r="G110" i="34"/>
  <c r="F110" i="34"/>
  <c r="B110" i="34"/>
  <c r="A110" i="34"/>
  <c r="G109" i="34"/>
  <c r="F109" i="34"/>
  <c r="B109" i="34"/>
  <c r="A109" i="34"/>
  <c r="G108" i="34"/>
  <c r="F108" i="34"/>
  <c r="B108" i="34"/>
  <c r="A108" i="34"/>
  <c r="G107" i="34"/>
  <c r="F107" i="34"/>
  <c r="B107" i="34"/>
  <c r="A107" i="34"/>
  <c r="G106" i="34"/>
  <c r="F106" i="34"/>
  <c r="B106" i="34"/>
  <c r="A106" i="34"/>
  <c r="G105" i="34"/>
  <c r="F105" i="34"/>
  <c r="B105" i="34"/>
  <c r="A105" i="34"/>
  <c r="G104" i="34"/>
  <c r="G111" i="34" s="1"/>
  <c r="F104" i="34"/>
  <c r="B104" i="34"/>
  <c r="A104" i="34"/>
  <c r="G97" i="34"/>
  <c r="G136" i="34" s="1"/>
  <c r="F97" i="34"/>
  <c r="F136" i="34" s="1"/>
  <c r="B97" i="34"/>
  <c r="A97" i="34"/>
  <c r="G96" i="34"/>
  <c r="G135" i="34" s="1"/>
  <c r="H135" i="34" s="1"/>
  <c r="F96" i="34"/>
  <c r="F135" i="34" s="1"/>
  <c r="B96" i="34"/>
  <c r="A96" i="34"/>
  <c r="G95" i="34"/>
  <c r="G134" i="34" s="1"/>
  <c r="F95" i="34"/>
  <c r="F134" i="34" s="1"/>
  <c r="B95" i="34"/>
  <c r="A95" i="34"/>
  <c r="G94" i="34"/>
  <c r="G133" i="34" s="1"/>
  <c r="F94" i="34"/>
  <c r="F133" i="34" s="1"/>
  <c r="B94" i="34"/>
  <c r="A94" i="34"/>
  <c r="G93" i="34"/>
  <c r="F93" i="34"/>
  <c r="F132" i="34" s="1"/>
  <c r="B93" i="34"/>
  <c r="A93" i="34"/>
  <c r="G92" i="34"/>
  <c r="G131" i="34" s="1"/>
  <c r="F92" i="34"/>
  <c r="F131" i="34" s="1"/>
  <c r="B92" i="34"/>
  <c r="A92" i="34"/>
  <c r="G91" i="34"/>
  <c r="F91" i="34"/>
  <c r="F130" i="34" s="1"/>
  <c r="B91" i="34"/>
  <c r="A91" i="34"/>
  <c r="N85" i="34"/>
  <c r="C123" i="34" s="1"/>
  <c r="L85" i="34"/>
  <c r="C122" i="34" s="1"/>
  <c r="J85" i="34"/>
  <c r="C121" i="34" s="1"/>
  <c r="H85" i="34"/>
  <c r="C120" i="34" s="1"/>
  <c r="F85" i="34"/>
  <c r="C119" i="34" s="1"/>
  <c r="D85" i="34"/>
  <c r="C118" i="34" s="1"/>
  <c r="B85" i="34"/>
  <c r="N77" i="34"/>
  <c r="D123" i="34" s="1"/>
  <c r="E123" i="34" s="1"/>
  <c r="L77" i="34"/>
  <c r="D122" i="34" s="1"/>
  <c r="J77" i="34"/>
  <c r="D121" i="34" s="1"/>
  <c r="E121" i="34" s="1"/>
  <c r="H77" i="34"/>
  <c r="D120" i="34" s="1"/>
  <c r="F77" i="34"/>
  <c r="D119" i="34" s="1"/>
  <c r="E119" i="34" s="1"/>
  <c r="D77" i="34"/>
  <c r="D118" i="34" s="1"/>
  <c r="B77" i="34"/>
  <c r="D117" i="34" s="1"/>
  <c r="N60" i="34"/>
  <c r="M60" i="34"/>
  <c r="K60" i="34"/>
  <c r="J60" i="34"/>
  <c r="I60" i="34"/>
  <c r="H60" i="34"/>
  <c r="G60" i="34"/>
  <c r="F60" i="34"/>
  <c r="E60" i="34"/>
  <c r="D60" i="34"/>
  <c r="C60" i="34"/>
  <c r="B60" i="34"/>
  <c r="A60" i="34"/>
  <c r="N56" i="34"/>
  <c r="C110" i="34" s="1"/>
  <c r="L56" i="34"/>
  <c r="C109" i="34" s="1"/>
  <c r="J56" i="34"/>
  <c r="C108" i="34" s="1"/>
  <c r="H56" i="34"/>
  <c r="C107" i="34" s="1"/>
  <c r="F56" i="34"/>
  <c r="C106" i="34" s="1"/>
  <c r="D56" i="34"/>
  <c r="C105" i="34" s="1"/>
  <c r="B56" i="34"/>
  <c r="N48" i="34"/>
  <c r="D110" i="34" s="1"/>
  <c r="L48" i="34"/>
  <c r="D109" i="34" s="1"/>
  <c r="E109" i="34" s="1"/>
  <c r="J48" i="34"/>
  <c r="D108" i="34" s="1"/>
  <c r="H48" i="34"/>
  <c r="D107" i="34" s="1"/>
  <c r="E107" i="34" s="1"/>
  <c r="F48" i="34"/>
  <c r="D106" i="34" s="1"/>
  <c r="D48" i="34"/>
  <c r="B48" i="34"/>
  <c r="D104" i="34" s="1"/>
  <c r="N31" i="34"/>
  <c r="M31" i="34"/>
  <c r="K31" i="34"/>
  <c r="J31" i="34"/>
  <c r="I31" i="34"/>
  <c r="H31" i="34"/>
  <c r="G31" i="34"/>
  <c r="F31" i="34"/>
  <c r="E31" i="34"/>
  <c r="D31" i="34"/>
  <c r="C31" i="34"/>
  <c r="B31" i="34"/>
  <c r="A31" i="34"/>
  <c r="N27" i="34"/>
  <c r="C97" i="34" s="1"/>
  <c r="L27" i="34"/>
  <c r="C96" i="34" s="1"/>
  <c r="J27" i="34"/>
  <c r="C95" i="34" s="1"/>
  <c r="H27" i="34"/>
  <c r="C94" i="34" s="1"/>
  <c r="F27" i="34"/>
  <c r="C93" i="34" s="1"/>
  <c r="D27" i="34"/>
  <c r="C92" i="34" s="1"/>
  <c r="B27" i="34"/>
  <c r="N19" i="34"/>
  <c r="D97" i="34" s="1"/>
  <c r="L19" i="34"/>
  <c r="D96" i="34" s="1"/>
  <c r="J19" i="34"/>
  <c r="D95" i="34" s="1"/>
  <c r="H19" i="34"/>
  <c r="D94" i="34" s="1"/>
  <c r="F19" i="34"/>
  <c r="D93" i="34" s="1"/>
  <c r="D19" i="34"/>
  <c r="D92" i="34" s="1"/>
  <c r="B19" i="34"/>
  <c r="D91" i="34" s="1"/>
  <c r="C46" i="12"/>
  <c r="C17" i="12"/>
  <c r="C57" i="12"/>
  <c r="C59" i="12"/>
  <c r="C67" i="12"/>
  <c r="C28" i="12"/>
  <c r="B46" i="12"/>
  <c r="B17" i="12"/>
  <c r="B57" i="12"/>
  <c r="B59" i="12"/>
  <c r="B67" i="12"/>
  <c r="B28" i="12"/>
  <c r="C61" i="12"/>
  <c r="B61" i="12"/>
  <c r="B136" i="33"/>
  <c r="A136" i="33"/>
  <c r="B135" i="33"/>
  <c r="A135" i="33"/>
  <c r="B134" i="33"/>
  <c r="A134" i="33"/>
  <c r="B133" i="33"/>
  <c r="A133" i="33"/>
  <c r="B132" i="33"/>
  <c r="A132" i="33"/>
  <c r="B131" i="33"/>
  <c r="A131" i="33"/>
  <c r="B130" i="33"/>
  <c r="A130" i="33"/>
  <c r="G123" i="33"/>
  <c r="F123" i="33"/>
  <c r="B123" i="33"/>
  <c r="A123" i="33"/>
  <c r="G122" i="33"/>
  <c r="F122" i="33"/>
  <c r="B122" i="33"/>
  <c r="A122" i="33"/>
  <c r="G121" i="33"/>
  <c r="F121" i="33"/>
  <c r="B121" i="33"/>
  <c r="A121" i="33"/>
  <c r="G120" i="33"/>
  <c r="F120" i="33"/>
  <c r="B120" i="33"/>
  <c r="A120" i="33"/>
  <c r="G119" i="33"/>
  <c r="F119" i="33"/>
  <c r="B119" i="33"/>
  <c r="A119" i="33"/>
  <c r="G118" i="33"/>
  <c r="F118" i="33"/>
  <c r="B118" i="33"/>
  <c r="A118" i="33"/>
  <c r="G117" i="33"/>
  <c r="F117" i="33"/>
  <c r="B117" i="33"/>
  <c r="A117" i="33"/>
  <c r="G110" i="33"/>
  <c r="F110" i="33"/>
  <c r="B110" i="33"/>
  <c r="A110" i="33"/>
  <c r="G109" i="33"/>
  <c r="F109" i="33"/>
  <c r="B109" i="33"/>
  <c r="A109" i="33"/>
  <c r="G108" i="33"/>
  <c r="F108" i="33"/>
  <c r="B108" i="33"/>
  <c r="A108" i="33"/>
  <c r="G107" i="33"/>
  <c r="F107" i="33"/>
  <c r="B107" i="33"/>
  <c r="A107" i="33"/>
  <c r="G106" i="33"/>
  <c r="F106" i="33"/>
  <c r="B106" i="33"/>
  <c r="A106" i="33"/>
  <c r="G105" i="33"/>
  <c r="F105" i="33"/>
  <c r="B105" i="33"/>
  <c r="A105" i="33"/>
  <c r="G104" i="33"/>
  <c r="F104" i="33"/>
  <c r="B104" i="33"/>
  <c r="A104" i="33"/>
  <c r="G97" i="33"/>
  <c r="F97" i="33"/>
  <c r="F136" i="33" s="1"/>
  <c r="B97" i="33"/>
  <c r="A97" i="33"/>
  <c r="G96" i="33"/>
  <c r="F96" i="33"/>
  <c r="F135" i="33" s="1"/>
  <c r="B96" i="33"/>
  <c r="A96" i="33"/>
  <c r="G95" i="33"/>
  <c r="F95" i="33"/>
  <c r="F134" i="33" s="1"/>
  <c r="B95" i="33"/>
  <c r="A95" i="33"/>
  <c r="G94" i="33"/>
  <c r="F94" i="33"/>
  <c r="B94" i="33"/>
  <c r="A94" i="33"/>
  <c r="G93" i="33"/>
  <c r="F93" i="33"/>
  <c r="B93" i="33"/>
  <c r="A93" i="33"/>
  <c r="G92" i="33"/>
  <c r="G131" i="33" s="1"/>
  <c r="F92" i="33"/>
  <c r="B92" i="33"/>
  <c r="A92" i="33"/>
  <c r="G91" i="33"/>
  <c r="G98" i="33" s="1"/>
  <c r="F91" i="33"/>
  <c r="B91" i="33"/>
  <c r="A91" i="33"/>
  <c r="N85" i="33"/>
  <c r="C123" i="33" s="1"/>
  <c r="L85" i="33"/>
  <c r="C122" i="33" s="1"/>
  <c r="J85" i="33"/>
  <c r="C121" i="33" s="1"/>
  <c r="H85" i="33"/>
  <c r="C120" i="33" s="1"/>
  <c r="F85" i="33"/>
  <c r="C119" i="33" s="1"/>
  <c r="D85" i="33"/>
  <c r="C118" i="33" s="1"/>
  <c r="B85" i="33"/>
  <c r="O85" i="33" s="1"/>
  <c r="N77" i="33"/>
  <c r="D123" i="33" s="1"/>
  <c r="L77" i="33"/>
  <c r="D122" i="33" s="1"/>
  <c r="E122" i="33" s="1"/>
  <c r="J77" i="33"/>
  <c r="D121" i="33" s="1"/>
  <c r="H77" i="33"/>
  <c r="D120" i="33" s="1"/>
  <c r="E120" i="33" s="1"/>
  <c r="F77" i="33"/>
  <c r="D119" i="33" s="1"/>
  <c r="D77" i="33"/>
  <c r="D118" i="33" s="1"/>
  <c r="E118" i="33" s="1"/>
  <c r="B77" i="33"/>
  <c r="D117" i="33" s="1"/>
  <c r="N60" i="33"/>
  <c r="M60" i="33"/>
  <c r="K60" i="33"/>
  <c r="J60" i="33"/>
  <c r="I60" i="33"/>
  <c r="H60" i="33"/>
  <c r="G60" i="33"/>
  <c r="F60" i="33"/>
  <c r="E60" i="33"/>
  <c r="D60" i="33"/>
  <c r="C60" i="33"/>
  <c r="B60" i="33"/>
  <c r="A60" i="33"/>
  <c r="N56" i="33"/>
  <c r="C110" i="33" s="1"/>
  <c r="L56" i="33"/>
  <c r="C109" i="33" s="1"/>
  <c r="J56" i="33"/>
  <c r="C108" i="33" s="1"/>
  <c r="H56" i="33"/>
  <c r="C107" i="33" s="1"/>
  <c r="F56" i="33"/>
  <c r="C106" i="33" s="1"/>
  <c r="D56" i="33"/>
  <c r="C105" i="33" s="1"/>
  <c r="B56" i="33"/>
  <c r="N48" i="33"/>
  <c r="D110" i="33" s="1"/>
  <c r="E110" i="33" s="1"/>
  <c r="L48" i="33"/>
  <c r="D109" i="33" s="1"/>
  <c r="E109" i="33" s="1"/>
  <c r="J48" i="33"/>
  <c r="D108" i="33" s="1"/>
  <c r="E108" i="33" s="1"/>
  <c r="H48" i="33"/>
  <c r="D107" i="33" s="1"/>
  <c r="F48" i="33"/>
  <c r="D106" i="33" s="1"/>
  <c r="E106" i="33" s="1"/>
  <c r="D48" i="33"/>
  <c r="D105" i="33" s="1"/>
  <c r="B48" i="33"/>
  <c r="D104" i="33" s="1"/>
  <c r="N31" i="33"/>
  <c r="M31" i="33"/>
  <c r="K31" i="33"/>
  <c r="J31" i="33"/>
  <c r="I31" i="33"/>
  <c r="H31" i="33"/>
  <c r="G31" i="33"/>
  <c r="F31" i="33"/>
  <c r="E31" i="33"/>
  <c r="D31" i="33"/>
  <c r="C31" i="33"/>
  <c r="B31" i="33"/>
  <c r="A31" i="33"/>
  <c r="N27" i="33"/>
  <c r="C97" i="33" s="1"/>
  <c r="L27" i="33"/>
  <c r="C96" i="33" s="1"/>
  <c r="J27" i="33"/>
  <c r="C95" i="33" s="1"/>
  <c r="H27" i="33"/>
  <c r="C94" i="33" s="1"/>
  <c r="F27" i="33"/>
  <c r="C93" i="33" s="1"/>
  <c r="D27" i="33"/>
  <c r="C92" i="33" s="1"/>
  <c r="B27" i="33"/>
  <c r="O27" i="33" s="1"/>
  <c r="N19" i="33"/>
  <c r="D97" i="33" s="1"/>
  <c r="L19" i="33"/>
  <c r="D96" i="33" s="1"/>
  <c r="J19" i="33"/>
  <c r="D95" i="33" s="1"/>
  <c r="H19" i="33"/>
  <c r="D94" i="33" s="1"/>
  <c r="F19" i="33"/>
  <c r="D93" i="33" s="1"/>
  <c r="D19" i="33"/>
  <c r="D92" i="33" s="1"/>
  <c r="B19" i="33"/>
  <c r="D91" i="33" s="1"/>
  <c r="B31" i="12"/>
  <c r="C31" i="12"/>
  <c r="B78" i="12"/>
  <c r="C78" i="12"/>
  <c r="B75" i="12"/>
  <c r="C75" i="12"/>
  <c r="B22" i="12"/>
  <c r="C24" i="12"/>
  <c r="C10" i="12"/>
  <c r="B10" i="12"/>
  <c r="B136" i="32"/>
  <c r="A136" i="32"/>
  <c r="B24" i="12" s="1"/>
  <c r="B135" i="32"/>
  <c r="C22" i="12" s="1"/>
  <c r="A135" i="32"/>
  <c r="B134" i="32"/>
  <c r="C60" i="12" s="1"/>
  <c r="A134" i="32"/>
  <c r="B60" i="12" s="1"/>
  <c r="B133" i="32"/>
  <c r="A133" i="32"/>
  <c r="B132" i="32"/>
  <c r="A132" i="32"/>
  <c r="B131" i="32"/>
  <c r="A131" i="32"/>
  <c r="B130" i="32"/>
  <c r="A130" i="32"/>
  <c r="G123" i="32"/>
  <c r="F123" i="32"/>
  <c r="B123" i="32"/>
  <c r="A123" i="32"/>
  <c r="G122" i="32"/>
  <c r="F122" i="32"/>
  <c r="B122" i="32"/>
  <c r="A122" i="32"/>
  <c r="G121" i="32"/>
  <c r="F121" i="32"/>
  <c r="B121" i="32"/>
  <c r="A121" i="32"/>
  <c r="G120" i="32"/>
  <c r="F120" i="32"/>
  <c r="B120" i="32"/>
  <c r="A120" i="32"/>
  <c r="G119" i="32"/>
  <c r="F119" i="32"/>
  <c r="B119" i="32"/>
  <c r="A119" i="32"/>
  <c r="G118" i="32"/>
  <c r="F118" i="32"/>
  <c r="B118" i="32"/>
  <c r="A118" i="32"/>
  <c r="G117" i="32"/>
  <c r="G124" i="32" s="1"/>
  <c r="F117" i="32"/>
  <c r="B117" i="32"/>
  <c r="A117" i="32"/>
  <c r="G110" i="32"/>
  <c r="F110" i="32"/>
  <c r="B110" i="32"/>
  <c r="A110" i="32"/>
  <c r="G109" i="32"/>
  <c r="F109" i="32"/>
  <c r="B109" i="32"/>
  <c r="A109" i="32"/>
  <c r="G108" i="32"/>
  <c r="F108" i="32"/>
  <c r="B108" i="32"/>
  <c r="A108" i="32"/>
  <c r="G107" i="32"/>
  <c r="F107" i="32"/>
  <c r="B107" i="32"/>
  <c r="A107" i="32"/>
  <c r="G106" i="32"/>
  <c r="F106" i="32"/>
  <c r="B106" i="32"/>
  <c r="A106" i="32"/>
  <c r="G105" i="32"/>
  <c r="F105" i="32"/>
  <c r="B105" i="32"/>
  <c r="A105" i="32"/>
  <c r="G104" i="32"/>
  <c r="F104" i="32"/>
  <c r="B104" i="32"/>
  <c r="A104" i="32"/>
  <c r="G97" i="32"/>
  <c r="F97" i="32"/>
  <c r="B97" i="32"/>
  <c r="A97" i="32"/>
  <c r="G96" i="32"/>
  <c r="G135" i="32" s="1"/>
  <c r="F96" i="32"/>
  <c r="B96" i="32"/>
  <c r="A96" i="32"/>
  <c r="G95" i="32"/>
  <c r="G134" i="32" s="1"/>
  <c r="F95" i="32"/>
  <c r="B95" i="32"/>
  <c r="A95" i="32"/>
  <c r="G94" i="32"/>
  <c r="G133" i="32" s="1"/>
  <c r="F94" i="32"/>
  <c r="D94" i="32"/>
  <c r="B94" i="32"/>
  <c r="A94" i="32"/>
  <c r="G93" i="32"/>
  <c r="F93" i="32"/>
  <c r="B93" i="32"/>
  <c r="A93" i="32"/>
  <c r="G92" i="32"/>
  <c r="F92" i="32"/>
  <c r="B92" i="32"/>
  <c r="A92" i="32"/>
  <c r="G91" i="32"/>
  <c r="F91" i="32"/>
  <c r="B91" i="32"/>
  <c r="A91" i="32"/>
  <c r="N85" i="32"/>
  <c r="C123" i="32" s="1"/>
  <c r="L85" i="32"/>
  <c r="C122" i="32" s="1"/>
  <c r="J85" i="32"/>
  <c r="C121" i="32" s="1"/>
  <c r="H85" i="32"/>
  <c r="C120" i="32" s="1"/>
  <c r="F85" i="32"/>
  <c r="C119" i="32" s="1"/>
  <c r="D85" i="32"/>
  <c r="C118" i="32" s="1"/>
  <c r="B85" i="32"/>
  <c r="N77" i="32"/>
  <c r="D123" i="32" s="1"/>
  <c r="E123" i="32" s="1"/>
  <c r="L77" i="32"/>
  <c r="D122" i="32" s="1"/>
  <c r="J77" i="32"/>
  <c r="D121" i="32" s="1"/>
  <c r="E121" i="32" s="1"/>
  <c r="H77" i="32"/>
  <c r="D120" i="32" s="1"/>
  <c r="F77" i="32"/>
  <c r="D119" i="32" s="1"/>
  <c r="E119" i="32" s="1"/>
  <c r="D77" i="32"/>
  <c r="D118" i="32" s="1"/>
  <c r="B77" i="32"/>
  <c r="D117" i="32" s="1"/>
  <c r="N60" i="32"/>
  <c r="M60" i="32"/>
  <c r="K60" i="32"/>
  <c r="J60" i="32"/>
  <c r="I60" i="32"/>
  <c r="H60" i="32"/>
  <c r="G60" i="32"/>
  <c r="F60" i="32"/>
  <c r="E60" i="32"/>
  <c r="D60" i="32"/>
  <c r="C60" i="32"/>
  <c r="B60" i="32"/>
  <c r="A60" i="32"/>
  <c r="N56" i="32"/>
  <c r="C110" i="32" s="1"/>
  <c r="L56" i="32"/>
  <c r="C109" i="32" s="1"/>
  <c r="J56" i="32"/>
  <c r="C108" i="32" s="1"/>
  <c r="H56" i="32"/>
  <c r="C107" i="32" s="1"/>
  <c r="F56" i="32"/>
  <c r="C106" i="32" s="1"/>
  <c r="D56" i="32"/>
  <c r="C105" i="32" s="1"/>
  <c r="B56" i="32"/>
  <c r="N48" i="32"/>
  <c r="D110" i="32" s="1"/>
  <c r="L48" i="32"/>
  <c r="D109" i="32" s="1"/>
  <c r="E109" i="32" s="1"/>
  <c r="J48" i="32"/>
  <c r="D108" i="32" s="1"/>
  <c r="H48" i="32"/>
  <c r="D107" i="32" s="1"/>
  <c r="E107" i="32" s="1"/>
  <c r="F48" i="32"/>
  <c r="D106" i="32" s="1"/>
  <c r="D48" i="32"/>
  <c r="B48" i="32"/>
  <c r="D104" i="32" s="1"/>
  <c r="N31" i="32"/>
  <c r="M31" i="32"/>
  <c r="K31" i="32"/>
  <c r="J31" i="32"/>
  <c r="I31" i="32"/>
  <c r="H31" i="32"/>
  <c r="G31" i="32"/>
  <c r="F31" i="32"/>
  <c r="E31" i="32"/>
  <c r="D31" i="32"/>
  <c r="C31" i="32"/>
  <c r="B31" i="32"/>
  <c r="A31" i="32"/>
  <c r="N27" i="32"/>
  <c r="C97" i="32" s="1"/>
  <c r="L27" i="32"/>
  <c r="C96" i="32" s="1"/>
  <c r="J27" i="32"/>
  <c r="C95" i="32" s="1"/>
  <c r="H27" i="32"/>
  <c r="C94" i="32" s="1"/>
  <c r="F27" i="32"/>
  <c r="C93" i="32" s="1"/>
  <c r="D27" i="32"/>
  <c r="C92" i="32" s="1"/>
  <c r="B27" i="32"/>
  <c r="N19" i="32"/>
  <c r="D97" i="32" s="1"/>
  <c r="L19" i="32"/>
  <c r="D96" i="32" s="1"/>
  <c r="J19" i="32"/>
  <c r="D95" i="32" s="1"/>
  <c r="H19" i="32"/>
  <c r="F19" i="32"/>
  <c r="D93" i="32" s="1"/>
  <c r="D132" i="32" s="1"/>
  <c r="D19" i="32"/>
  <c r="D92" i="32" s="1"/>
  <c r="B19" i="32"/>
  <c r="D91" i="32" s="1"/>
  <c r="C16" i="12"/>
  <c r="C49" i="12"/>
  <c r="C58" i="12"/>
  <c r="C85" i="12"/>
  <c r="C83" i="12"/>
  <c r="C80" i="12"/>
  <c r="C18" i="12"/>
  <c r="B18" i="12"/>
  <c r="B80" i="12"/>
  <c r="B83" i="12"/>
  <c r="B85" i="12"/>
  <c r="B58" i="12"/>
  <c r="B49" i="12"/>
  <c r="B16" i="12"/>
  <c r="B136" i="31"/>
  <c r="A136" i="31"/>
  <c r="B135" i="31"/>
  <c r="A135" i="31"/>
  <c r="B134" i="31"/>
  <c r="A134" i="31"/>
  <c r="B133" i="31"/>
  <c r="A133" i="31"/>
  <c r="B132" i="31"/>
  <c r="A132" i="31"/>
  <c r="B131" i="31"/>
  <c r="A131" i="31"/>
  <c r="B130" i="31"/>
  <c r="A130" i="31"/>
  <c r="G123" i="31"/>
  <c r="F123" i="31"/>
  <c r="B123" i="31"/>
  <c r="A123" i="31"/>
  <c r="G122" i="31"/>
  <c r="F122" i="31"/>
  <c r="B122" i="31"/>
  <c r="A122" i="31"/>
  <c r="G121" i="31"/>
  <c r="F121" i="31"/>
  <c r="B121" i="31"/>
  <c r="A121" i="31"/>
  <c r="G120" i="31"/>
  <c r="F120" i="31"/>
  <c r="B120" i="31"/>
  <c r="A120" i="31"/>
  <c r="G119" i="31"/>
  <c r="F119" i="31"/>
  <c r="B119" i="31"/>
  <c r="A119" i="31"/>
  <c r="G118" i="31"/>
  <c r="F118" i="31"/>
  <c r="B118" i="31"/>
  <c r="A118" i="31"/>
  <c r="G117" i="31"/>
  <c r="F117" i="31"/>
  <c r="B117" i="31"/>
  <c r="A117" i="31"/>
  <c r="G110" i="31"/>
  <c r="F110" i="31"/>
  <c r="B110" i="31"/>
  <c r="A110" i="31"/>
  <c r="G109" i="31"/>
  <c r="F109" i="31"/>
  <c r="B109" i="31"/>
  <c r="A109" i="31"/>
  <c r="G108" i="31"/>
  <c r="F108" i="31"/>
  <c r="B108" i="31"/>
  <c r="A108" i="31"/>
  <c r="G107" i="31"/>
  <c r="G133" i="31" s="1"/>
  <c r="F107" i="31"/>
  <c r="B107" i="31"/>
  <c r="A107" i="31"/>
  <c r="G106" i="31"/>
  <c r="F106" i="31"/>
  <c r="B106" i="31"/>
  <c r="A106" i="31"/>
  <c r="G105" i="31"/>
  <c r="F105" i="31"/>
  <c r="B105" i="31"/>
  <c r="A105" i="31"/>
  <c r="G104" i="31"/>
  <c r="F104" i="31"/>
  <c r="B104" i="31"/>
  <c r="A104" i="31"/>
  <c r="G97" i="31"/>
  <c r="F97" i="31"/>
  <c r="F136" i="31" s="1"/>
  <c r="B97" i="31"/>
  <c r="A97" i="31"/>
  <c r="G96" i="31"/>
  <c r="G135" i="31" s="1"/>
  <c r="F96" i="31"/>
  <c r="F135" i="31" s="1"/>
  <c r="B96" i="31"/>
  <c r="A96" i="31"/>
  <c r="G95" i="31"/>
  <c r="F95" i="31"/>
  <c r="F134" i="31" s="1"/>
  <c r="B95" i="31"/>
  <c r="A95" i="31"/>
  <c r="G94" i="31"/>
  <c r="F94" i="31"/>
  <c r="B94" i="31"/>
  <c r="A94" i="31"/>
  <c r="G93" i="31"/>
  <c r="F93" i="31"/>
  <c r="B93" i="31"/>
  <c r="A93" i="31"/>
  <c r="G92" i="31"/>
  <c r="G131" i="31" s="1"/>
  <c r="F92" i="31"/>
  <c r="B92" i="31"/>
  <c r="A92" i="31"/>
  <c r="G91" i="31"/>
  <c r="G98" i="31" s="1"/>
  <c r="F91" i="31"/>
  <c r="B91" i="31"/>
  <c r="A91" i="31"/>
  <c r="N85" i="31"/>
  <c r="C123" i="31" s="1"/>
  <c r="L85" i="31"/>
  <c r="C122" i="31" s="1"/>
  <c r="J85" i="31"/>
  <c r="C121" i="31" s="1"/>
  <c r="H85" i="31"/>
  <c r="C120" i="31" s="1"/>
  <c r="F85" i="31"/>
  <c r="C119" i="31" s="1"/>
  <c r="D85" i="31"/>
  <c r="C118" i="31" s="1"/>
  <c r="B85" i="31"/>
  <c r="O85" i="31" s="1"/>
  <c r="N77" i="31"/>
  <c r="D123" i="31" s="1"/>
  <c r="L77" i="31"/>
  <c r="D122" i="31" s="1"/>
  <c r="E122" i="31" s="1"/>
  <c r="J77" i="31"/>
  <c r="D121" i="31" s="1"/>
  <c r="H77" i="31"/>
  <c r="D120" i="31" s="1"/>
  <c r="E120" i="31" s="1"/>
  <c r="F77" i="31"/>
  <c r="D119" i="31" s="1"/>
  <c r="D77" i="31"/>
  <c r="D118" i="31" s="1"/>
  <c r="E118" i="31" s="1"/>
  <c r="B77" i="31"/>
  <c r="D117" i="31" s="1"/>
  <c r="N60" i="31"/>
  <c r="M60" i="31"/>
  <c r="K60" i="31"/>
  <c r="J60" i="31"/>
  <c r="I60" i="31"/>
  <c r="H60" i="31"/>
  <c r="G60" i="31"/>
  <c r="F60" i="31"/>
  <c r="E60" i="31"/>
  <c r="D60" i="31"/>
  <c r="C60" i="31"/>
  <c r="B60" i="31"/>
  <c r="A60" i="31"/>
  <c r="N56" i="31"/>
  <c r="C110" i="31" s="1"/>
  <c r="L56" i="31"/>
  <c r="C109" i="31" s="1"/>
  <c r="J56" i="31"/>
  <c r="C108" i="31" s="1"/>
  <c r="H56" i="31"/>
  <c r="C107" i="31" s="1"/>
  <c r="F56" i="31"/>
  <c r="C106" i="31" s="1"/>
  <c r="D56" i="31"/>
  <c r="C105" i="31" s="1"/>
  <c r="B56" i="31"/>
  <c r="N48" i="31"/>
  <c r="D110" i="31" s="1"/>
  <c r="L48" i="31"/>
  <c r="D109" i="31" s="1"/>
  <c r="E109" i="31" s="1"/>
  <c r="J48" i="31"/>
  <c r="D108" i="31" s="1"/>
  <c r="E108" i="31" s="1"/>
  <c r="H48" i="31"/>
  <c r="D107" i="31" s="1"/>
  <c r="F48" i="31"/>
  <c r="D106" i="31" s="1"/>
  <c r="E106" i="31" s="1"/>
  <c r="D48" i="31"/>
  <c r="D105" i="31" s="1"/>
  <c r="B48" i="31"/>
  <c r="D104" i="31" s="1"/>
  <c r="N31" i="31"/>
  <c r="M31" i="31"/>
  <c r="K31" i="31"/>
  <c r="J31" i="31"/>
  <c r="I31" i="31"/>
  <c r="H31" i="31"/>
  <c r="G31" i="31"/>
  <c r="F31" i="31"/>
  <c r="E31" i="31"/>
  <c r="D31" i="31"/>
  <c r="C31" i="31"/>
  <c r="B31" i="31"/>
  <c r="A31" i="31"/>
  <c r="N27" i="31"/>
  <c r="C97" i="31" s="1"/>
  <c r="L27" i="31"/>
  <c r="C96" i="31" s="1"/>
  <c r="J27" i="31"/>
  <c r="C95" i="31" s="1"/>
  <c r="H27" i="31"/>
  <c r="C94" i="31" s="1"/>
  <c r="F27" i="31"/>
  <c r="C93" i="31" s="1"/>
  <c r="D27" i="31"/>
  <c r="C92" i="31" s="1"/>
  <c r="B27" i="31"/>
  <c r="O27" i="31" s="1"/>
  <c r="N19" i="31"/>
  <c r="D97" i="31" s="1"/>
  <c r="L19" i="31"/>
  <c r="D96" i="31" s="1"/>
  <c r="J19" i="31"/>
  <c r="D95" i="31" s="1"/>
  <c r="H19" i="31"/>
  <c r="D94" i="31" s="1"/>
  <c r="F19" i="31"/>
  <c r="D93" i="31" s="1"/>
  <c r="D19" i="31"/>
  <c r="D92" i="31" s="1"/>
  <c r="B19" i="31"/>
  <c r="D91" i="31" s="1"/>
  <c r="B19" i="30"/>
  <c r="D19" i="30"/>
  <c r="F19" i="30"/>
  <c r="H19" i="30"/>
  <c r="J19" i="30"/>
  <c r="L19" i="30"/>
  <c r="N19" i="30"/>
  <c r="B27" i="30"/>
  <c r="D27" i="30"/>
  <c r="F27" i="30"/>
  <c r="H27" i="30"/>
  <c r="J27" i="30"/>
  <c r="L27" i="30"/>
  <c r="N27" i="30"/>
  <c r="A31" i="30"/>
  <c r="B31" i="30"/>
  <c r="C31" i="30"/>
  <c r="D31" i="30"/>
  <c r="E31" i="30"/>
  <c r="F31" i="30"/>
  <c r="G31" i="30"/>
  <c r="H31" i="30"/>
  <c r="I31" i="30"/>
  <c r="J31" i="30"/>
  <c r="K31" i="30"/>
  <c r="M31" i="30"/>
  <c r="N31" i="30"/>
  <c r="B48" i="30"/>
  <c r="D48" i="30"/>
  <c r="F48" i="30"/>
  <c r="H48" i="30"/>
  <c r="J48" i="30"/>
  <c r="L48" i="30"/>
  <c r="N48" i="30"/>
  <c r="B56" i="30"/>
  <c r="D56" i="30"/>
  <c r="F56" i="30"/>
  <c r="H56" i="30"/>
  <c r="J56" i="30"/>
  <c r="L56" i="30"/>
  <c r="N56" i="30"/>
  <c r="A60" i="30"/>
  <c r="B60" i="30"/>
  <c r="C60" i="30"/>
  <c r="D60" i="30"/>
  <c r="E60" i="30"/>
  <c r="F60" i="30"/>
  <c r="G60" i="30"/>
  <c r="H60" i="30"/>
  <c r="I60" i="30"/>
  <c r="J60" i="30"/>
  <c r="K60" i="30"/>
  <c r="M60" i="30"/>
  <c r="N60" i="30"/>
  <c r="G122" i="30"/>
  <c r="F122" i="30"/>
  <c r="F121" i="30"/>
  <c r="G109" i="30"/>
  <c r="F109" i="30"/>
  <c r="F108" i="30"/>
  <c r="G96" i="30"/>
  <c r="F96" i="30"/>
  <c r="B109" i="30"/>
  <c r="A109" i="30"/>
  <c r="B122" i="30"/>
  <c r="A122" i="30"/>
  <c r="B135" i="30"/>
  <c r="C8" i="12" s="1"/>
  <c r="A135" i="30"/>
  <c r="B8" i="12" s="1"/>
  <c r="B96" i="30"/>
  <c r="A96" i="30"/>
  <c r="L85" i="30"/>
  <c r="C122" i="30" s="1"/>
  <c r="L77" i="30"/>
  <c r="D122" i="30" s="1"/>
  <c r="C96" i="30"/>
  <c r="D96" i="30"/>
  <c r="D16" i="40"/>
  <c r="D15" i="40"/>
  <c r="D17" i="40"/>
  <c r="D124" i="34" l="1"/>
  <c r="G124" i="34"/>
  <c r="G135" i="39"/>
  <c r="G134" i="39"/>
  <c r="H134" i="39" s="1"/>
  <c r="D124" i="39"/>
  <c r="G133" i="38"/>
  <c r="D111" i="42"/>
  <c r="G131" i="42"/>
  <c r="G135" i="33"/>
  <c r="H135" i="33" s="1"/>
  <c r="D134" i="32"/>
  <c r="D130" i="32"/>
  <c r="D136" i="32"/>
  <c r="O48" i="32"/>
  <c r="E110" i="31"/>
  <c r="D134" i="35"/>
  <c r="D132" i="35"/>
  <c r="D136" i="35"/>
  <c r="D130" i="35"/>
  <c r="D130" i="37"/>
  <c r="G131" i="37"/>
  <c r="H131" i="37" s="1"/>
  <c r="D132" i="37"/>
  <c r="D132" i="34"/>
  <c r="D136" i="34"/>
  <c r="D130" i="34"/>
  <c r="D134" i="34"/>
  <c r="O48" i="34"/>
  <c r="O56" i="34"/>
  <c r="D136" i="39"/>
  <c r="D130" i="39"/>
  <c r="D134" i="39"/>
  <c r="D132" i="39"/>
  <c r="D111" i="36"/>
  <c r="G131" i="36"/>
  <c r="G131" i="38"/>
  <c r="G135" i="38"/>
  <c r="D111" i="38"/>
  <c r="F131" i="43"/>
  <c r="H131" i="39"/>
  <c r="G131" i="35"/>
  <c r="G133" i="33"/>
  <c r="G133" i="36"/>
  <c r="O56" i="32"/>
  <c r="F130" i="32"/>
  <c r="F131" i="32"/>
  <c r="F132" i="32"/>
  <c r="E120" i="32"/>
  <c r="G131" i="32"/>
  <c r="O27" i="30"/>
  <c r="D111" i="31"/>
  <c r="H135" i="31"/>
  <c r="E105" i="31"/>
  <c r="F124" i="31"/>
  <c r="C131" i="32"/>
  <c r="F111" i="32"/>
  <c r="D111" i="33"/>
  <c r="E105" i="33"/>
  <c r="F124" i="33"/>
  <c r="C131" i="34"/>
  <c r="H131" i="34"/>
  <c r="F111" i="35"/>
  <c r="F124" i="36"/>
  <c r="F124" i="38"/>
  <c r="O48" i="39"/>
  <c r="O52" i="39" s="1"/>
  <c r="D105" i="39"/>
  <c r="E105" i="39" s="1"/>
  <c r="C131" i="39"/>
  <c r="F124" i="42"/>
  <c r="D130" i="31"/>
  <c r="D132" i="31"/>
  <c r="D134" i="31"/>
  <c r="D136" i="31"/>
  <c r="O48" i="31"/>
  <c r="E107" i="31"/>
  <c r="O56" i="31"/>
  <c r="D124" i="31"/>
  <c r="E119" i="31"/>
  <c r="E121" i="31"/>
  <c r="E123" i="31"/>
  <c r="C131" i="31"/>
  <c r="F130" i="31"/>
  <c r="F131" i="31"/>
  <c r="H131" i="31" s="1"/>
  <c r="F132" i="31"/>
  <c r="G134" i="31"/>
  <c r="F111" i="31"/>
  <c r="G124" i="31"/>
  <c r="O27" i="32"/>
  <c r="E106" i="32"/>
  <c r="E108" i="32"/>
  <c r="E110" i="32"/>
  <c r="E118" i="32"/>
  <c r="E122" i="32"/>
  <c r="O85" i="32"/>
  <c r="G98" i="32"/>
  <c r="F134" i="32"/>
  <c r="H134" i="32" s="1"/>
  <c r="F135" i="32"/>
  <c r="H135" i="32" s="1"/>
  <c r="F136" i="32"/>
  <c r="D105" i="32"/>
  <c r="E105" i="32" s="1"/>
  <c r="F124" i="32"/>
  <c r="D130" i="33"/>
  <c r="D132" i="33"/>
  <c r="D134" i="33"/>
  <c r="D136" i="33"/>
  <c r="O48" i="33"/>
  <c r="E107" i="33"/>
  <c r="O56" i="33"/>
  <c r="C131" i="33"/>
  <c r="F130" i="33"/>
  <c r="F131" i="33"/>
  <c r="H131" i="33" s="1"/>
  <c r="F132" i="33"/>
  <c r="G134" i="33"/>
  <c r="F111" i="33"/>
  <c r="G124" i="33"/>
  <c r="O27" i="34"/>
  <c r="E118" i="34"/>
  <c r="E120" i="34"/>
  <c r="E122" i="34"/>
  <c r="O85" i="34"/>
  <c r="G98" i="34"/>
  <c r="G132" i="34"/>
  <c r="H132" i="34" s="1"/>
  <c r="H133" i="34"/>
  <c r="H136" i="34"/>
  <c r="F111" i="34"/>
  <c r="F124" i="34"/>
  <c r="O48" i="35"/>
  <c r="O52" i="35" s="1"/>
  <c r="D105" i="35"/>
  <c r="E105" i="35" s="1"/>
  <c r="D124" i="35"/>
  <c r="C131" i="35"/>
  <c r="F131" i="35"/>
  <c r="H131" i="35" s="1"/>
  <c r="F132" i="35"/>
  <c r="E109" i="36"/>
  <c r="F135" i="36"/>
  <c r="H135" i="36" s="1"/>
  <c r="F136" i="36"/>
  <c r="E105" i="36"/>
  <c r="E109" i="38"/>
  <c r="F135" i="38"/>
  <c r="H135" i="38" s="1"/>
  <c r="F136" i="38"/>
  <c r="E105" i="38"/>
  <c r="F124" i="39"/>
  <c r="E120" i="39"/>
  <c r="G133" i="42"/>
  <c r="O48" i="37"/>
  <c r="O52" i="37" s="1"/>
  <c r="D105" i="37"/>
  <c r="E105" i="37" s="1"/>
  <c r="C131" i="37"/>
  <c r="O27" i="35"/>
  <c r="D111" i="35"/>
  <c r="E106" i="35"/>
  <c r="E108" i="35"/>
  <c r="E118" i="35"/>
  <c r="E131" i="35" s="1"/>
  <c r="E84" i="12" s="1"/>
  <c r="E122" i="35"/>
  <c r="O85" i="35"/>
  <c r="G98" i="35"/>
  <c r="F134" i="35"/>
  <c r="F135" i="35"/>
  <c r="H135" i="35" s="1"/>
  <c r="F136" i="35"/>
  <c r="F124" i="35"/>
  <c r="D130" i="36"/>
  <c r="D132" i="36"/>
  <c r="D134" i="36"/>
  <c r="D136" i="36"/>
  <c r="O48" i="36"/>
  <c r="E107" i="36"/>
  <c r="O56" i="36"/>
  <c r="D124" i="36"/>
  <c r="E119" i="36"/>
  <c r="E121" i="36"/>
  <c r="E123" i="36"/>
  <c r="C131" i="36"/>
  <c r="F130" i="36"/>
  <c r="F131" i="36"/>
  <c r="H131" i="36" s="1"/>
  <c r="F132" i="36"/>
  <c r="G134" i="36"/>
  <c r="F111" i="36"/>
  <c r="G124" i="36"/>
  <c r="D130" i="38"/>
  <c r="D132" i="38"/>
  <c r="D134" i="38"/>
  <c r="D136" i="38"/>
  <c r="O48" i="38"/>
  <c r="E107" i="38"/>
  <c r="E133" i="38" s="1"/>
  <c r="E4" i="12" s="1"/>
  <c r="O56" i="38"/>
  <c r="C131" i="38"/>
  <c r="F130" i="38"/>
  <c r="F131" i="38"/>
  <c r="H131" i="38" s="1"/>
  <c r="F132" i="38"/>
  <c r="G134" i="38"/>
  <c r="H134" i="38" s="1"/>
  <c r="F111" i="38"/>
  <c r="G124" i="38"/>
  <c r="F136" i="39"/>
  <c r="E109" i="42"/>
  <c r="F135" i="42"/>
  <c r="H135" i="42" s="1"/>
  <c r="F136" i="42"/>
  <c r="E105" i="42"/>
  <c r="E120" i="37"/>
  <c r="F111" i="37"/>
  <c r="O27" i="39"/>
  <c r="E118" i="39"/>
  <c r="E122" i="39"/>
  <c r="O85" i="39"/>
  <c r="G98" i="39"/>
  <c r="F135" i="39"/>
  <c r="H135" i="39" s="1"/>
  <c r="F111" i="39"/>
  <c r="G124" i="39"/>
  <c r="D130" i="43"/>
  <c r="D132" i="43"/>
  <c r="D134" i="43"/>
  <c r="D136" i="43"/>
  <c r="O48" i="43"/>
  <c r="E107" i="43"/>
  <c r="E133" i="43" s="1"/>
  <c r="E64" i="12" s="1"/>
  <c r="E109" i="43"/>
  <c r="O56" i="43"/>
  <c r="D124" i="43"/>
  <c r="E119" i="43"/>
  <c r="E121" i="43"/>
  <c r="E123" i="43"/>
  <c r="C131" i="43"/>
  <c r="H131" i="43"/>
  <c r="H135" i="43"/>
  <c r="F111" i="43"/>
  <c r="F124" i="43"/>
  <c r="D130" i="42"/>
  <c r="D132" i="42"/>
  <c r="D134" i="42"/>
  <c r="D136" i="42"/>
  <c r="O48" i="42"/>
  <c r="E107" i="42"/>
  <c r="O56" i="42"/>
  <c r="C131" i="42"/>
  <c r="F130" i="42"/>
  <c r="F131" i="42"/>
  <c r="H131" i="42" s="1"/>
  <c r="F132" i="42"/>
  <c r="G134" i="42"/>
  <c r="H134" i="42" s="1"/>
  <c r="F111" i="42"/>
  <c r="G124" i="42"/>
  <c r="O27" i="37"/>
  <c r="E106" i="37"/>
  <c r="E108" i="37"/>
  <c r="E110" i="37"/>
  <c r="E118" i="37"/>
  <c r="E122" i="37"/>
  <c r="O85" i="37"/>
  <c r="G98" i="37"/>
  <c r="F134" i="37"/>
  <c r="F135" i="37"/>
  <c r="H135" i="37" s="1"/>
  <c r="F136" i="37"/>
  <c r="F124" i="37"/>
  <c r="E92" i="37"/>
  <c r="D135" i="37"/>
  <c r="E96" i="37"/>
  <c r="C132" i="37"/>
  <c r="C134" i="37"/>
  <c r="C136" i="37"/>
  <c r="D124" i="37"/>
  <c r="E119" i="37"/>
  <c r="E121" i="37"/>
  <c r="E123" i="37"/>
  <c r="D133" i="37"/>
  <c r="E94" i="37"/>
  <c r="E95" i="37"/>
  <c r="D98" i="37"/>
  <c r="C104" i="37"/>
  <c r="C111" i="37" s="1"/>
  <c r="E133" i="37"/>
  <c r="E82" i="12" s="1"/>
  <c r="G130" i="37"/>
  <c r="O19" i="37"/>
  <c r="O77" i="37"/>
  <c r="O81" i="37" s="1"/>
  <c r="C133" i="37"/>
  <c r="C135" i="37"/>
  <c r="C91" i="37"/>
  <c r="C98" i="37" s="1"/>
  <c r="H130" i="37"/>
  <c r="E93" i="37"/>
  <c r="G132" i="37"/>
  <c r="H132" i="37" s="1"/>
  <c r="F133" i="37"/>
  <c r="H133" i="37" s="1"/>
  <c r="H134" i="37"/>
  <c r="E97" i="37"/>
  <c r="G136" i="37"/>
  <c r="H136" i="37" s="1"/>
  <c r="F98" i="37"/>
  <c r="E104" i="37"/>
  <c r="E111" i="37" s="1"/>
  <c r="G111" i="37"/>
  <c r="C117" i="37"/>
  <c r="D131" i="42"/>
  <c r="E92" i="42"/>
  <c r="E131" i="42" s="1"/>
  <c r="E5" i="12" s="1"/>
  <c r="D135" i="42"/>
  <c r="E96" i="42"/>
  <c r="C132" i="42"/>
  <c r="C134" i="42"/>
  <c r="C136" i="42"/>
  <c r="D124" i="42"/>
  <c r="E119" i="42"/>
  <c r="E121" i="42"/>
  <c r="E123" i="42"/>
  <c r="D133" i="42"/>
  <c r="E94" i="42"/>
  <c r="E95" i="42"/>
  <c r="D98" i="42"/>
  <c r="C104" i="42"/>
  <c r="C111" i="42" s="1"/>
  <c r="E133" i="42"/>
  <c r="E29" i="12" s="1"/>
  <c r="G130" i="42"/>
  <c r="O19" i="42"/>
  <c r="O23" i="42" s="1"/>
  <c r="O77" i="42"/>
  <c r="O81" i="42" s="1"/>
  <c r="C133" i="42"/>
  <c r="C135" i="42"/>
  <c r="C91" i="42"/>
  <c r="C98" i="42" s="1"/>
  <c r="H130" i="42"/>
  <c r="E93" i="42"/>
  <c r="G132" i="42"/>
  <c r="H132" i="42" s="1"/>
  <c r="F133" i="42"/>
  <c r="E97" i="42"/>
  <c r="G136" i="42"/>
  <c r="H136" i="42" s="1"/>
  <c r="F98" i="42"/>
  <c r="E104" i="42"/>
  <c r="E111" i="42" s="1"/>
  <c r="G111" i="42"/>
  <c r="C117" i="42"/>
  <c r="E92" i="43"/>
  <c r="D133" i="43"/>
  <c r="E94" i="43"/>
  <c r="D135" i="43"/>
  <c r="E96" i="43"/>
  <c r="E106" i="43"/>
  <c r="E108" i="43"/>
  <c r="E110" i="43"/>
  <c r="E135" i="43"/>
  <c r="E25" i="12" s="1"/>
  <c r="C132" i="43"/>
  <c r="C134" i="43"/>
  <c r="C136" i="43"/>
  <c r="E95" i="43"/>
  <c r="E134" i="43" s="1"/>
  <c r="E65" i="12" s="1"/>
  <c r="D98" i="43"/>
  <c r="C104" i="43"/>
  <c r="C111" i="43" s="1"/>
  <c r="D105" i="43"/>
  <c r="E105" i="43" s="1"/>
  <c r="E131" i="43" s="1"/>
  <c r="E71" i="12" s="1"/>
  <c r="G130" i="43"/>
  <c r="O19" i="43"/>
  <c r="O23" i="43" s="1"/>
  <c r="O77" i="43"/>
  <c r="O81" i="43" s="1"/>
  <c r="C133" i="43"/>
  <c r="C135" i="43"/>
  <c r="C91" i="43"/>
  <c r="C98" i="43" s="1"/>
  <c r="H130" i="43"/>
  <c r="E93" i="43"/>
  <c r="G132" i="43"/>
  <c r="H132" i="43" s="1"/>
  <c r="F133" i="43"/>
  <c r="H133" i="43" s="1"/>
  <c r="H134" i="43"/>
  <c r="E97" i="43"/>
  <c r="G136" i="43"/>
  <c r="H136" i="43" s="1"/>
  <c r="F98" i="43"/>
  <c r="E104" i="43"/>
  <c r="G111" i="43"/>
  <c r="C117" i="43"/>
  <c r="D131" i="39"/>
  <c r="E92" i="39"/>
  <c r="D135" i="39"/>
  <c r="E96" i="39"/>
  <c r="E135" i="39" s="1"/>
  <c r="E30" i="12" s="1"/>
  <c r="D111" i="39"/>
  <c r="E106" i="39"/>
  <c r="E108" i="39"/>
  <c r="E110" i="39"/>
  <c r="C132" i="39"/>
  <c r="C134" i="39"/>
  <c r="C136" i="39"/>
  <c r="E91" i="39"/>
  <c r="D133" i="39"/>
  <c r="E94" i="39"/>
  <c r="E133" i="39" s="1"/>
  <c r="E40" i="12" s="1"/>
  <c r="E95" i="39"/>
  <c r="D98" i="39"/>
  <c r="C104" i="39"/>
  <c r="C111" i="39" s="1"/>
  <c r="E117" i="39"/>
  <c r="G130" i="39"/>
  <c r="O19" i="39"/>
  <c r="O23" i="39" s="1"/>
  <c r="O77" i="39"/>
  <c r="O81" i="39" s="1"/>
  <c r="C133" i="39"/>
  <c r="C135" i="39"/>
  <c r="C91" i="39"/>
  <c r="C98" i="39" s="1"/>
  <c r="E93" i="39"/>
  <c r="G132" i="39"/>
  <c r="H132" i="39" s="1"/>
  <c r="F133" i="39"/>
  <c r="H133" i="39" s="1"/>
  <c r="E97" i="39"/>
  <c r="G136" i="39"/>
  <c r="F98" i="39"/>
  <c r="E104" i="39"/>
  <c r="G111" i="39"/>
  <c r="C117" i="39"/>
  <c r="D131" i="38"/>
  <c r="E92" i="38"/>
  <c r="E131" i="38" s="1"/>
  <c r="E12" i="12" s="1"/>
  <c r="D135" i="38"/>
  <c r="E96" i="38"/>
  <c r="C132" i="38"/>
  <c r="C134" i="38"/>
  <c r="C136" i="38"/>
  <c r="D124" i="38"/>
  <c r="E119" i="38"/>
  <c r="E121" i="38"/>
  <c r="E123" i="38"/>
  <c r="D133" i="38"/>
  <c r="E94" i="38"/>
  <c r="E95" i="38"/>
  <c r="D98" i="38"/>
  <c r="C104" i="38"/>
  <c r="C111" i="38" s="1"/>
  <c r="G130" i="38"/>
  <c r="O19" i="38"/>
  <c r="O23" i="38" s="1"/>
  <c r="O77" i="38"/>
  <c r="O81" i="38" s="1"/>
  <c r="C133" i="38"/>
  <c r="C135" i="38"/>
  <c r="C91" i="38"/>
  <c r="C98" i="38" s="1"/>
  <c r="E93" i="38"/>
  <c r="G132" i="38"/>
  <c r="F133" i="38"/>
  <c r="H133" i="38" s="1"/>
  <c r="E97" i="38"/>
  <c r="G136" i="38"/>
  <c r="F98" i="38"/>
  <c r="E104" i="38"/>
  <c r="G111" i="38"/>
  <c r="C117" i="38"/>
  <c r="D131" i="36"/>
  <c r="E92" i="36"/>
  <c r="D135" i="36"/>
  <c r="E96" i="36"/>
  <c r="C132" i="36"/>
  <c r="C134" i="36"/>
  <c r="C136" i="36"/>
  <c r="D133" i="36"/>
  <c r="E94" i="36"/>
  <c r="E95" i="36"/>
  <c r="E134" i="36" s="1"/>
  <c r="E70" i="12" s="1"/>
  <c r="D98" i="36"/>
  <c r="C104" i="36"/>
  <c r="C111" i="36" s="1"/>
  <c r="E133" i="36"/>
  <c r="E44" i="12" s="1"/>
  <c r="G130" i="36"/>
  <c r="O19" i="36"/>
  <c r="O23" i="36" s="1"/>
  <c r="O77" i="36"/>
  <c r="O81" i="36" s="1"/>
  <c r="C133" i="36"/>
  <c r="C135" i="36"/>
  <c r="C91" i="36"/>
  <c r="C98" i="36" s="1"/>
  <c r="E93" i="36"/>
  <c r="E132" i="36" s="1"/>
  <c r="E69" i="12" s="1"/>
  <c r="G132" i="36"/>
  <c r="F133" i="36"/>
  <c r="H134" i="36"/>
  <c r="E97" i="36"/>
  <c r="E136" i="36" s="1"/>
  <c r="E48" i="12" s="1"/>
  <c r="G136" i="36"/>
  <c r="F98" i="36"/>
  <c r="E104" i="36"/>
  <c r="G111" i="36"/>
  <c r="C117" i="36"/>
  <c r="E117" i="36" s="1"/>
  <c r="D131" i="35"/>
  <c r="E92" i="35"/>
  <c r="D135" i="35"/>
  <c r="E96" i="35"/>
  <c r="E110" i="35"/>
  <c r="E135" i="35"/>
  <c r="E76" i="12" s="1"/>
  <c r="C132" i="35"/>
  <c r="C134" i="35"/>
  <c r="C136" i="35"/>
  <c r="D133" i="35"/>
  <c r="E94" i="35"/>
  <c r="E95" i="35"/>
  <c r="E134" i="35" s="1"/>
  <c r="D98" i="35"/>
  <c r="C104" i="35"/>
  <c r="C111" i="35" s="1"/>
  <c r="E133" i="35"/>
  <c r="E63" i="12" s="1"/>
  <c r="G130" i="35"/>
  <c r="O19" i="35"/>
  <c r="O77" i="35"/>
  <c r="O81" i="35" s="1"/>
  <c r="C133" i="35"/>
  <c r="C135" i="35"/>
  <c r="C91" i="35"/>
  <c r="C98" i="35" s="1"/>
  <c r="H130" i="35"/>
  <c r="E93" i="35"/>
  <c r="G132" i="35"/>
  <c r="H132" i="35" s="1"/>
  <c r="F133" i="35"/>
  <c r="H133" i="35" s="1"/>
  <c r="H134" i="35"/>
  <c r="E97" i="35"/>
  <c r="G136" i="35"/>
  <c r="H136" i="35" s="1"/>
  <c r="F98" i="35"/>
  <c r="E104" i="35"/>
  <c r="G111" i="35"/>
  <c r="C117" i="35"/>
  <c r="E92" i="34"/>
  <c r="D135" i="34"/>
  <c r="E96" i="34"/>
  <c r="E135" i="34" s="1"/>
  <c r="E37" i="12" s="1"/>
  <c r="E106" i="34"/>
  <c r="E108" i="34"/>
  <c r="E110" i="34"/>
  <c r="C132" i="34"/>
  <c r="C134" i="34"/>
  <c r="C136" i="34"/>
  <c r="D133" i="34"/>
  <c r="E94" i="34"/>
  <c r="E95" i="34"/>
  <c r="D98" i="34"/>
  <c r="C104" i="34"/>
  <c r="C111" i="34" s="1"/>
  <c r="D105" i="34"/>
  <c r="E105" i="34" s="1"/>
  <c r="E131" i="34" s="1"/>
  <c r="E32" i="12" s="1"/>
  <c r="G130" i="34"/>
  <c r="G137" i="34" s="1"/>
  <c r="G10" i="13" s="1"/>
  <c r="O19" i="34"/>
  <c r="O77" i="34"/>
  <c r="O81" i="34" s="1"/>
  <c r="C133" i="34"/>
  <c r="C135" i="34"/>
  <c r="C91" i="34"/>
  <c r="C98" i="34" s="1"/>
  <c r="F137" i="34"/>
  <c r="F10" i="13" s="1"/>
  <c r="E93" i="34"/>
  <c r="H134" i="34"/>
  <c r="E97" i="34"/>
  <c r="F98" i="34"/>
  <c r="C117" i="34"/>
  <c r="D131" i="33"/>
  <c r="E92" i="33"/>
  <c r="D135" i="33"/>
  <c r="E96" i="33"/>
  <c r="E135" i="33"/>
  <c r="E67" i="12" s="1"/>
  <c r="C132" i="33"/>
  <c r="C134" i="33"/>
  <c r="C136" i="33"/>
  <c r="D124" i="33"/>
  <c r="E119" i="33"/>
  <c r="E121" i="33"/>
  <c r="E123" i="33"/>
  <c r="D133" i="33"/>
  <c r="E94" i="33"/>
  <c r="E95" i="33"/>
  <c r="D98" i="33"/>
  <c r="C104" i="33"/>
  <c r="C111" i="33" s="1"/>
  <c r="E133" i="33"/>
  <c r="E57" i="12" s="1"/>
  <c r="G130" i="33"/>
  <c r="O19" i="33"/>
  <c r="O23" i="33" s="1"/>
  <c r="O77" i="33"/>
  <c r="O81" i="33" s="1"/>
  <c r="C133" i="33"/>
  <c r="C135" i="33"/>
  <c r="C91" i="33"/>
  <c r="C98" i="33" s="1"/>
  <c r="E93" i="33"/>
  <c r="G132" i="33"/>
  <c r="F133" i="33"/>
  <c r="H134" i="33"/>
  <c r="E97" i="33"/>
  <c r="G136" i="33"/>
  <c r="H136" i="33" s="1"/>
  <c r="F98" i="33"/>
  <c r="E104" i="33"/>
  <c r="G111" i="33"/>
  <c r="C117" i="33"/>
  <c r="D131" i="32"/>
  <c r="E92" i="32"/>
  <c r="D135" i="32"/>
  <c r="E96" i="32"/>
  <c r="C132" i="32"/>
  <c r="C134" i="32"/>
  <c r="C136" i="32"/>
  <c r="D124" i="32"/>
  <c r="D133" i="32"/>
  <c r="D137" i="32" s="1"/>
  <c r="D9" i="13" s="1"/>
  <c r="E94" i="32"/>
  <c r="E95" i="32"/>
  <c r="E134" i="32" s="1"/>
  <c r="E60" i="12" s="1"/>
  <c r="D98" i="32"/>
  <c r="C104" i="32"/>
  <c r="C111" i="32" s="1"/>
  <c r="E133" i="32"/>
  <c r="E75" i="12" s="1"/>
  <c r="G130" i="32"/>
  <c r="O19" i="32"/>
  <c r="O77" i="32"/>
  <c r="C133" i="32"/>
  <c r="C135" i="32"/>
  <c r="C91" i="32"/>
  <c r="C98" i="32" s="1"/>
  <c r="H130" i="32"/>
  <c r="E93" i="32"/>
  <c r="G132" i="32"/>
  <c r="H132" i="32" s="1"/>
  <c r="F133" i="32"/>
  <c r="H133" i="32" s="1"/>
  <c r="E97" i="32"/>
  <c r="G136" i="32"/>
  <c r="F98" i="32"/>
  <c r="G111" i="32"/>
  <c r="C117" i="32"/>
  <c r="D131" i="31"/>
  <c r="E92" i="31"/>
  <c r="E131" i="31" s="1"/>
  <c r="E49" i="12" s="1"/>
  <c r="D135" i="31"/>
  <c r="E96" i="31"/>
  <c r="E135" i="31"/>
  <c r="E80" i="12" s="1"/>
  <c r="C132" i="31"/>
  <c r="C134" i="31"/>
  <c r="C136" i="31"/>
  <c r="D133" i="31"/>
  <c r="E94" i="31"/>
  <c r="E95" i="31"/>
  <c r="E134" i="31" s="1"/>
  <c r="E83" i="12" s="1"/>
  <c r="D98" i="31"/>
  <c r="C104" i="31"/>
  <c r="C111" i="31" s="1"/>
  <c r="E133" i="31"/>
  <c r="E85" i="12" s="1"/>
  <c r="G130" i="31"/>
  <c r="O19" i="31"/>
  <c r="O23" i="31" s="1"/>
  <c r="O77" i="31"/>
  <c r="O81" i="31" s="1"/>
  <c r="C133" i="31"/>
  <c r="C135" i="31"/>
  <c r="C91" i="31"/>
  <c r="C98" i="31" s="1"/>
  <c r="H130" i="31"/>
  <c r="E93" i="31"/>
  <c r="G132" i="31"/>
  <c r="H132" i="31" s="1"/>
  <c r="F133" i="31"/>
  <c r="H133" i="31" s="1"/>
  <c r="H134" i="31"/>
  <c r="E97" i="31"/>
  <c r="G136" i="31"/>
  <c r="H136" i="31" s="1"/>
  <c r="F98" i="31"/>
  <c r="E104" i="31"/>
  <c r="G111" i="31"/>
  <c r="C117" i="31"/>
  <c r="E117" i="31" s="1"/>
  <c r="C109" i="30"/>
  <c r="E122" i="30"/>
  <c r="D109" i="30"/>
  <c r="E109" i="30" s="1"/>
  <c r="G135" i="30"/>
  <c r="F135" i="30"/>
  <c r="E96" i="30"/>
  <c r="E45" i="12" l="1"/>
  <c r="E135" i="37"/>
  <c r="E47" i="12" s="1"/>
  <c r="D135" i="30"/>
  <c r="E135" i="42"/>
  <c r="E34" i="12" s="1"/>
  <c r="E131" i="33"/>
  <c r="E46" i="12" s="1"/>
  <c r="O52" i="32"/>
  <c r="D137" i="31"/>
  <c r="D12" i="13" s="1"/>
  <c r="E111" i="31"/>
  <c r="E111" i="35"/>
  <c r="O52" i="34"/>
  <c r="H133" i="36"/>
  <c r="E131" i="36"/>
  <c r="E74" i="12" s="1"/>
  <c r="E135" i="38"/>
  <c r="E20" i="12" s="1"/>
  <c r="E111" i="43"/>
  <c r="E135" i="36"/>
  <c r="E42" i="12" s="1"/>
  <c r="G137" i="39"/>
  <c r="G6" i="13" s="1"/>
  <c r="E131" i="39"/>
  <c r="E53" i="12" s="1"/>
  <c r="D137" i="35"/>
  <c r="D15" i="13" s="1"/>
  <c r="H133" i="33"/>
  <c r="H130" i="33"/>
  <c r="H130" i="36"/>
  <c r="D137" i="38"/>
  <c r="D5" i="13" s="1"/>
  <c r="E134" i="38"/>
  <c r="E38" i="12" s="1"/>
  <c r="H130" i="38"/>
  <c r="E131" i="37"/>
  <c r="E68" i="12" s="1"/>
  <c r="E136" i="34"/>
  <c r="E21" i="12" s="1"/>
  <c r="E132" i="34"/>
  <c r="E27" i="12" s="1"/>
  <c r="D137" i="42"/>
  <c r="D7" i="13" s="1"/>
  <c r="E104" i="32"/>
  <c r="E111" i="32" s="1"/>
  <c r="E131" i="32"/>
  <c r="E31" i="12" s="1"/>
  <c r="H131" i="32"/>
  <c r="O81" i="32"/>
  <c r="H136" i="32"/>
  <c r="H137" i="32" s="1"/>
  <c r="H9" i="13" s="1"/>
  <c r="E135" i="32"/>
  <c r="E22" i="12" s="1"/>
  <c r="E136" i="39"/>
  <c r="E55" i="12" s="1"/>
  <c r="E132" i="39"/>
  <c r="E19" i="12" s="1"/>
  <c r="O52" i="42"/>
  <c r="O52" i="38"/>
  <c r="O52" i="36"/>
  <c r="O52" i="33"/>
  <c r="O52" i="31"/>
  <c r="E136" i="31"/>
  <c r="E18" i="12" s="1"/>
  <c r="E132" i="31"/>
  <c r="E58" i="12" s="1"/>
  <c r="E136" i="32"/>
  <c r="E24" i="12" s="1"/>
  <c r="E132" i="32"/>
  <c r="E78" i="12" s="1"/>
  <c r="O23" i="32"/>
  <c r="E111" i="33"/>
  <c r="H132" i="33"/>
  <c r="D137" i="33"/>
  <c r="D11" i="13" s="1"/>
  <c r="O23" i="34"/>
  <c r="E133" i="34"/>
  <c r="E39" i="12" s="1"/>
  <c r="E134" i="34"/>
  <c r="E66" i="12" s="1"/>
  <c r="D111" i="34"/>
  <c r="D131" i="34"/>
  <c r="D137" i="34" s="1"/>
  <c r="D10" i="13" s="1"/>
  <c r="E136" i="35"/>
  <c r="E79" i="12" s="1"/>
  <c r="E132" i="35"/>
  <c r="E81" i="12" s="1"/>
  <c r="O23" i="35"/>
  <c r="E111" i="36"/>
  <c r="H136" i="36"/>
  <c r="H132" i="36"/>
  <c r="D137" i="36"/>
  <c r="D13" i="13" s="1"/>
  <c r="E111" i="38"/>
  <c r="H136" i="38"/>
  <c r="H132" i="38"/>
  <c r="H136" i="39"/>
  <c r="E134" i="39"/>
  <c r="E26" i="12" s="1"/>
  <c r="D137" i="39"/>
  <c r="D6" i="13" s="1"/>
  <c r="E136" i="43"/>
  <c r="E35" i="12" s="1"/>
  <c r="E132" i="43"/>
  <c r="E11" i="12" s="1"/>
  <c r="H133" i="42"/>
  <c r="E134" i="42"/>
  <c r="E36" i="12" s="1"/>
  <c r="O23" i="37"/>
  <c r="D131" i="37"/>
  <c r="D137" i="37" s="1"/>
  <c r="D14" i="13" s="1"/>
  <c r="D111" i="37"/>
  <c r="O52" i="43"/>
  <c r="D111" i="32"/>
  <c r="H130" i="34"/>
  <c r="H137" i="34" s="1"/>
  <c r="H10" i="13" s="1"/>
  <c r="C124" i="37"/>
  <c r="C130" i="37"/>
  <c r="C137" i="37" s="1"/>
  <c r="C14" i="13" s="1"/>
  <c r="H137" i="37"/>
  <c r="H14" i="13" s="1"/>
  <c r="E134" i="37"/>
  <c r="E77" i="12" s="1"/>
  <c r="F137" i="37"/>
  <c r="F14" i="13" s="1"/>
  <c r="G137" i="37"/>
  <c r="G14" i="13" s="1"/>
  <c r="E117" i="37"/>
  <c r="E91" i="37"/>
  <c r="E98" i="37" s="1"/>
  <c r="E136" i="37"/>
  <c r="E132" i="37"/>
  <c r="E43" i="12" s="1"/>
  <c r="C124" i="42"/>
  <c r="C130" i="42"/>
  <c r="C137" i="42" s="1"/>
  <c r="C7" i="13" s="1"/>
  <c r="H137" i="42"/>
  <c r="H7" i="13" s="1"/>
  <c r="F137" i="42"/>
  <c r="F7" i="13" s="1"/>
  <c r="G137" i="42"/>
  <c r="G7" i="13" s="1"/>
  <c r="E117" i="42"/>
  <c r="E91" i="42"/>
  <c r="E136" i="42"/>
  <c r="E56" i="12" s="1"/>
  <c r="E132" i="42"/>
  <c r="E51" i="12" s="1"/>
  <c r="C124" i="43"/>
  <c r="C130" i="43"/>
  <c r="C137" i="43" s="1"/>
  <c r="C8" i="13" s="1"/>
  <c r="H137" i="43"/>
  <c r="H8" i="13" s="1"/>
  <c r="E117" i="43"/>
  <c r="F137" i="43"/>
  <c r="F8" i="13" s="1"/>
  <c r="G137" i="43"/>
  <c r="G8" i="13" s="1"/>
  <c r="E91" i="43"/>
  <c r="E98" i="43" s="1"/>
  <c r="D111" i="43"/>
  <c r="D131" i="43"/>
  <c r="D137" i="43" s="1"/>
  <c r="D8" i="13" s="1"/>
  <c r="F137" i="39"/>
  <c r="F6" i="13" s="1"/>
  <c r="E124" i="39"/>
  <c r="E130" i="39"/>
  <c r="E98" i="39"/>
  <c r="C124" i="39"/>
  <c r="C130" i="39"/>
  <c r="C137" i="39" s="1"/>
  <c r="C6" i="13" s="1"/>
  <c r="E111" i="39"/>
  <c r="H130" i="39"/>
  <c r="H137" i="39" s="1"/>
  <c r="H6" i="13" s="1"/>
  <c r="C124" i="38"/>
  <c r="C130" i="38"/>
  <c r="C137" i="38" s="1"/>
  <c r="C5" i="13" s="1"/>
  <c r="F137" i="38"/>
  <c r="F5" i="13" s="1"/>
  <c r="G137" i="38"/>
  <c r="G5" i="13" s="1"/>
  <c r="E117" i="38"/>
  <c r="E91" i="38"/>
  <c r="E98" i="38" s="1"/>
  <c r="E136" i="38"/>
  <c r="E54" i="12" s="1"/>
  <c r="E132" i="38"/>
  <c r="E72" i="12" s="1"/>
  <c r="E124" i="36"/>
  <c r="F137" i="36"/>
  <c r="F13" i="13" s="1"/>
  <c r="G137" i="36"/>
  <c r="G13" i="13" s="1"/>
  <c r="E91" i="36"/>
  <c r="E98" i="36" s="1"/>
  <c r="C124" i="36"/>
  <c r="C130" i="36"/>
  <c r="C137" i="36" s="1"/>
  <c r="C13" i="13" s="1"/>
  <c r="C124" i="35"/>
  <c r="C130" i="35"/>
  <c r="C137" i="35" s="1"/>
  <c r="C15" i="13" s="1"/>
  <c r="H137" i="35"/>
  <c r="H15" i="13" s="1"/>
  <c r="F137" i="35"/>
  <c r="F15" i="13" s="1"/>
  <c r="G137" i="35"/>
  <c r="G15" i="13" s="1"/>
  <c r="E117" i="35"/>
  <c r="E91" i="35"/>
  <c r="E98" i="35" s="1"/>
  <c r="C124" i="34"/>
  <c r="C130" i="34"/>
  <c r="C137" i="34" s="1"/>
  <c r="C10" i="13" s="1"/>
  <c r="E117" i="34"/>
  <c r="E104" i="34"/>
  <c r="E111" i="34" s="1"/>
  <c r="E91" i="34"/>
  <c r="E98" i="34" s="1"/>
  <c r="C124" i="33"/>
  <c r="C130" i="33"/>
  <c r="C137" i="33" s="1"/>
  <c r="C11" i="13" s="1"/>
  <c r="E134" i="33"/>
  <c r="E59" i="12" s="1"/>
  <c r="F137" i="33"/>
  <c r="F11" i="13" s="1"/>
  <c r="G137" i="33"/>
  <c r="G11" i="13" s="1"/>
  <c r="E117" i="33"/>
  <c r="E91" i="33"/>
  <c r="E98" i="33" s="1"/>
  <c r="E136" i="33"/>
  <c r="E28" i="12" s="1"/>
  <c r="E132" i="33"/>
  <c r="E17" i="12" s="1"/>
  <c r="C124" i="32"/>
  <c r="C130" i="32"/>
  <c r="C137" i="32" s="1"/>
  <c r="C9" i="13" s="1"/>
  <c r="F137" i="32"/>
  <c r="F9" i="13" s="1"/>
  <c r="G137" i="32"/>
  <c r="G9" i="13" s="1"/>
  <c r="E117" i="32"/>
  <c r="E91" i="32"/>
  <c r="E98" i="32" s="1"/>
  <c r="E124" i="31"/>
  <c r="F137" i="31"/>
  <c r="F12" i="13" s="1"/>
  <c r="G137" i="31"/>
  <c r="G12" i="13" s="1"/>
  <c r="E91" i="31"/>
  <c r="E98" i="31" s="1"/>
  <c r="C124" i="31"/>
  <c r="C130" i="31"/>
  <c r="C137" i="31" s="1"/>
  <c r="C12" i="13" s="1"/>
  <c r="H137" i="31"/>
  <c r="H12" i="13" s="1"/>
  <c r="C135" i="30"/>
  <c r="E135" i="30"/>
  <c r="E8" i="12" s="1"/>
  <c r="H135" i="30"/>
  <c r="H137" i="38" l="1"/>
  <c r="H5" i="13" s="1"/>
  <c r="H137" i="33"/>
  <c r="H11" i="13" s="1"/>
  <c r="H137" i="36"/>
  <c r="H13" i="13" s="1"/>
  <c r="E98" i="42"/>
  <c r="E130" i="42"/>
  <c r="E137" i="39"/>
  <c r="E6" i="13" s="1"/>
  <c r="E9" i="12"/>
  <c r="E124" i="37"/>
  <c r="E130" i="37"/>
  <c r="E124" i="42"/>
  <c r="E124" i="43"/>
  <c r="E130" i="43"/>
  <c r="E124" i="38"/>
  <c r="E130" i="38"/>
  <c r="E130" i="36"/>
  <c r="E124" i="35"/>
  <c r="E130" i="35"/>
  <c r="E137" i="35" s="1"/>
  <c r="E15" i="13" s="1"/>
  <c r="J21" i="40" s="1"/>
  <c r="E124" i="34"/>
  <c r="E130" i="34"/>
  <c r="E124" i="33"/>
  <c r="E130" i="33"/>
  <c r="E124" i="32"/>
  <c r="E130" i="32"/>
  <c r="E130" i="31"/>
  <c r="E137" i="37" l="1"/>
  <c r="E14" i="13" s="1"/>
  <c r="E52" i="12"/>
  <c r="E137" i="42"/>
  <c r="E7" i="13" s="1"/>
  <c r="E50" i="12"/>
  <c r="E137" i="43"/>
  <c r="E8" i="13" s="1"/>
  <c r="E14" i="12"/>
  <c r="E137" i="38"/>
  <c r="E5" i="13" s="1"/>
  <c r="E62" i="12"/>
  <c r="E137" i="36"/>
  <c r="E13" i="13" s="1"/>
  <c r="E33" i="12"/>
  <c r="E41" i="12"/>
  <c r="E137" i="34"/>
  <c r="E10" i="13" s="1"/>
  <c r="E73" i="12"/>
  <c r="E137" i="33"/>
  <c r="E11" i="13" s="1"/>
  <c r="E61" i="12"/>
  <c r="E137" i="32"/>
  <c r="E9" i="13" s="1"/>
  <c r="E10" i="12"/>
  <c r="E137" i="31"/>
  <c r="E12" i="13" s="1"/>
  <c r="E16" i="12"/>
  <c r="J24" i="40"/>
  <c r="D106" i="30"/>
  <c r="D107" i="30"/>
  <c r="D108" i="30"/>
  <c r="D110" i="30"/>
  <c r="C104" i="30"/>
  <c r="C105" i="30"/>
  <c r="C106" i="30"/>
  <c r="C107" i="30"/>
  <c r="C108" i="30"/>
  <c r="C110" i="30"/>
  <c r="D85" i="30"/>
  <c r="C118" i="30" s="1"/>
  <c r="D77" i="30"/>
  <c r="D118" i="30" s="1"/>
  <c r="C92" i="30"/>
  <c r="D92" i="30"/>
  <c r="F85" i="30"/>
  <c r="C119" i="30" s="1"/>
  <c r="F77" i="30"/>
  <c r="D119" i="30" s="1"/>
  <c r="C93" i="30"/>
  <c r="D93" i="30"/>
  <c r="H85" i="30"/>
  <c r="C120" i="30" s="1"/>
  <c r="H77" i="30"/>
  <c r="D120" i="30" s="1"/>
  <c r="C94" i="30"/>
  <c r="D94" i="30"/>
  <c r="J85" i="30"/>
  <c r="C121" i="30" s="1"/>
  <c r="J77" i="30"/>
  <c r="D121" i="30" s="1"/>
  <c r="C95" i="30"/>
  <c r="D95" i="30"/>
  <c r="N85" i="30"/>
  <c r="C123" i="30" s="1"/>
  <c r="N77" i="30"/>
  <c r="D123" i="30" s="1"/>
  <c r="C97" i="30"/>
  <c r="D97" i="30"/>
  <c r="B85" i="30"/>
  <c r="C117" i="30" s="1"/>
  <c r="B77" i="30"/>
  <c r="D117" i="30" s="1"/>
  <c r="C91" i="30"/>
  <c r="D91" i="30"/>
  <c r="A131" i="30"/>
  <c r="B23" i="12" s="1"/>
  <c r="B131" i="30"/>
  <c r="C23" i="12" s="1"/>
  <c r="A132" i="30"/>
  <c r="B6" i="12" s="1"/>
  <c r="B132" i="30"/>
  <c r="C6" i="12" s="1"/>
  <c r="A133" i="30"/>
  <c r="B13" i="12" s="1"/>
  <c r="B133" i="30"/>
  <c r="C13" i="12" s="1"/>
  <c r="A134" i="30"/>
  <c r="B3" i="12" s="1"/>
  <c r="B134" i="30"/>
  <c r="C3" i="12" s="1"/>
  <c r="A136" i="30"/>
  <c r="B15" i="12" s="1"/>
  <c r="B136" i="30"/>
  <c r="C15" i="12" s="1"/>
  <c r="B130" i="30"/>
  <c r="C7" i="12" s="1"/>
  <c r="A130" i="30"/>
  <c r="B7" i="12" s="1"/>
  <c r="F97" i="30"/>
  <c r="F110" i="30"/>
  <c r="F123" i="30"/>
  <c r="G97" i="30"/>
  <c r="G110" i="30"/>
  <c r="G123" i="30"/>
  <c r="F91" i="30"/>
  <c r="F104" i="30"/>
  <c r="F117" i="30"/>
  <c r="F92" i="30"/>
  <c r="F105" i="30"/>
  <c r="F118" i="30"/>
  <c r="F93" i="30"/>
  <c r="F106" i="30"/>
  <c r="F119" i="30"/>
  <c r="F94" i="30"/>
  <c r="F107" i="30"/>
  <c r="F120" i="30"/>
  <c r="F95" i="30"/>
  <c r="G91" i="30"/>
  <c r="G104" i="30"/>
  <c r="G117" i="30"/>
  <c r="G92" i="30"/>
  <c r="G105" i="30"/>
  <c r="G118" i="30"/>
  <c r="G93" i="30"/>
  <c r="G106" i="30"/>
  <c r="G119" i="30"/>
  <c r="G94" i="30"/>
  <c r="G107" i="30"/>
  <c r="G120" i="30"/>
  <c r="G95" i="30"/>
  <c r="G108" i="30"/>
  <c r="G121" i="30"/>
  <c r="B123" i="30"/>
  <c r="A123" i="30"/>
  <c r="B121" i="30"/>
  <c r="A121" i="30"/>
  <c r="B120" i="30"/>
  <c r="A120" i="30"/>
  <c r="B119" i="30"/>
  <c r="A119" i="30"/>
  <c r="B118" i="30"/>
  <c r="A118" i="30"/>
  <c r="B117" i="30"/>
  <c r="A117" i="30"/>
  <c r="B110" i="30"/>
  <c r="A110" i="30"/>
  <c r="B108" i="30"/>
  <c r="A108" i="30"/>
  <c r="B107" i="30"/>
  <c r="A107" i="30"/>
  <c r="B106" i="30"/>
  <c r="A106" i="30"/>
  <c r="B105" i="30"/>
  <c r="A105" i="30"/>
  <c r="B104" i="30"/>
  <c r="A104" i="30"/>
  <c r="B97" i="30"/>
  <c r="A97" i="30"/>
  <c r="B95" i="30"/>
  <c r="A95" i="30"/>
  <c r="B94" i="30"/>
  <c r="A94" i="30"/>
  <c r="B93" i="30"/>
  <c r="A93" i="30"/>
  <c r="B92" i="30"/>
  <c r="A92" i="30"/>
  <c r="B91" i="30"/>
  <c r="A91" i="30"/>
  <c r="J29" i="40" l="1"/>
  <c r="J25" i="40"/>
  <c r="J28" i="40"/>
  <c r="J22" i="40"/>
  <c r="J23" i="40"/>
  <c r="C17" i="40"/>
  <c r="D104" i="30"/>
  <c r="D130" i="30" s="1"/>
  <c r="O48" i="30"/>
  <c r="C16" i="40"/>
  <c r="B15" i="40"/>
  <c r="B17" i="40"/>
  <c r="B16" i="40"/>
  <c r="C15" i="40"/>
  <c r="E121" i="30"/>
  <c r="E118" i="30"/>
  <c r="E119" i="30"/>
  <c r="C131" i="30"/>
  <c r="E92" i="30"/>
  <c r="O77" i="30"/>
  <c r="E104" i="30"/>
  <c r="E110" i="30"/>
  <c r="F124" i="30"/>
  <c r="C130" i="30"/>
  <c r="C124" i="30"/>
  <c r="E107" i="30"/>
  <c r="E91" i="30"/>
  <c r="E117" i="30"/>
  <c r="G98" i="30"/>
  <c r="C133" i="30"/>
  <c r="O85" i="30"/>
  <c r="F98" i="30"/>
  <c r="D98" i="30"/>
  <c r="C111" i="30"/>
  <c r="C132" i="30"/>
  <c r="E106" i="30"/>
  <c r="F111" i="30"/>
  <c r="F132" i="30"/>
  <c r="G136" i="30"/>
  <c r="E93" i="30"/>
  <c r="D132" i="30"/>
  <c r="G130" i="30"/>
  <c r="O19" i="30"/>
  <c r="O23" i="30" s="1"/>
  <c r="E95" i="30"/>
  <c r="C134" i="30"/>
  <c r="E108" i="30"/>
  <c r="D134" i="30"/>
  <c r="G111" i="30"/>
  <c r="D105" i="30"/>
  <c r="G134" i="30"/>
  <c r="O56" i="30"/>
  <c r="E120" i="30"/>
  <c r="D133" i="30"/>
  <c r="C136" i="30"/>
  <c r="E123" i="30"/>
  <c r="D124" i="30"/>
  <c r="E94" i="30"/>
  <c r="C98" i="30"/>
  <c r="G133" i="30"/>
  <c r="G124" i="30"/>
  <c r="F133" i="30"/>
  <c r="F130" i="30"/>
  <c r="G131" i="30"/>
  <c r="F134" i="30"/>
  <c r="F131" i="30"/>
  <c r="E97" i="30"/>
  <c r="G132" i="30"/>
  <c r="D136" i="30"/>
  <c r="F136" i="30"/>
  <c r="O81" i="30" l="1"/>
  <c r="O52" i="30"/>
  <c r="H134" i="30"/>
  <c r="H132" i="30"/>
  <c r="E134" i="30"/>
  <c r="E3" i="12" s="1"/>
  <c r="H130" i="30"/>
  <c r="E132" i="30"/>
  <c r="E6" i="12" s="1"/>
  <c r="H131" i="30"/>
  <c r="E133" i="30"/>
  <c r="E13" i="12" s="1"/>
  <c r="C137" i="30"/>
  <c r="C4" i="13" s="1"/>
  <c r="C16" i="13" s="1"/>
  <c r="F4" i="40" s="1"/>
  <c r="E130" i="30"/>
  <c r="E7" i="12" s="1"/>
  <c r="H136" i="30"/>
  <c r="E98" i="30"/>
  <c r="F137" i="30"/>
  <c r="F4" i="13" s="1"/>
  <c r="F16" i="13" s="1"/>
  <c r="E4" i="40" s="1"/>
  <c r="E136" i="30"/>
  <c r="E15" i="12" s="1"/>
  <c r="G137" i="30"/>
  <c r="G4" i="13" s="1"/>
  <c r="G16" i="13" s="1"/>
  <c r="E5" i="40" s="1"/>
  <c r="H133" i="30"/>
  <c r="D111" i="30"/>
  <c r="E105" i="30"/>
  <c r="D131" i="30"/>
  <c r="E124" i="30"/>
  <c r="E15" i="40" l="1"/>
  <c r="E6" i="40"/>
  <c r="D137" i="30"/>
  <c r="D4" i="13" s="1"/>
  <c r="D16" i="13" s="1"/>
  <c r="F5" i="40" s="1"/>
  <c r="F6" i="40" s="1"/>
  <c r="E17" i="40"/>
  <c r="H137" i="30"/>
  <c r="H4" i="13" s="1"/>
  <c r="H16" i="13" s="1"/>
  <c r="E131" i="30"/>
  <c r="E111" i="30"/>
  <c r="E137" i="30" l="1"/>
  <c r="E4" i="13" s="1"/>
  <c r="J30" i="40" s="1"/>
  <c r="E23" i="12"/>
  <c r="E16" i="40" s="1"/>
  <c r="J27" i="40" l="1"/>
  <c r="J26" i="40"/>
  <c r="J31" i="40"/>
  <c r="E16" i="13"/>
</calcChain>
</file>

<file path=xl/sharedStrings.xml><?xml version="1.0" encoding="utf-8"?>
<sst xmlns="http://schemas.openxmlformats.org/spreadsheetml/2006/main" count="2227" uniqueCount="196">
  <si>
    <t>H</t>
  </si>
  <si>
    <t>ANGLER</t>
  </si>
  <si>
    <t>MASS</t>
  </si>
  <si>
    <t>POINTS</t>
  </si>
  <si>
    <t>AMOUNT</t>
  </si>
  <si>
    <t>SPECIE</t>
  </si>
  <si>
    <t>KG</t>
  </si>
  <si>
    <t>NAME</t>
  </si>
  <si>
    <t>INI</t>
  </si>
  <si>
    <t>EDIBLE</t>
  </si>
  <si>
    <t>NON-ED</t>
  </si>
  <si>
    <t>ACC</t>
  </si>
  <si>
    <t>DAY TOTAL</t>
  </si>
  <si>
    <t>TOTAL</t>
  </si>
  <si>
    <t>FISH</t>
  </si>
  <si>
    <t>WEEK TOTAL</t>
  </si>
  <si>
    <t>W</t>
  </si>
  <si>
    <t>A</t>
  </si>
  <si>
    <t>TOTALS</t>
  </si>
  <si>
    <t>PTS</t>
  </si>
  <si>
    <t>POS</t>
  </si>
  <si>
    <t>TEAM</t>
  </si>
  <si>
    <t>R</t>
  </si>
  <si>
    <t>VENTER</t>
  </si>
  <si>
    <t>C</t>
  </si>
  <si>
    <t>N</t>
  </si>
  <si>
    <t>THERON</t>
  </si>
  <si>
    <t>JB</t>
  </si>
  <si>
    <t>T</t>
  </si>
  <si>
    <t>G</t>
  </si>
  <si>
    <t>HYMAN</t>
  </si>
  <si>
    <t>M</t>
  </si>
  <si>
    <t>J</t>
  </si>
  <si>
    <t>BARNARD</t>
  </si>
  <si>
    <t>S</t>
  </si>
  <si>
    <t>GOVENDER</t>
  </si>
  <si>
    <t>K</t>
  </si>
  <si>
    <t>L</t>
  </si>
  <si>
    <t>E</t>
  </si>
  <si>
    <t>TERBLANCHE</t>
  </si>
  <si>
    <t>B</t>
  </si>
  <si>
    <t>D</t>
  </si>
  <si>
    <t>VAN ZYL</t>
  </si>
  <si>
    <t>QTY</t>
  </si>
  <si>
    <t>HEAVIEST NON-EDIBLE</t>
  </si>
  <si>
    <t>HEAVIEST EDIBLE</t>
  </si>
  <si>
    <t>2021 GUS KOLLNER ACCUMULATED TEAM STANDINGS</t>
  </si>
  <si>
    <t>2021 GUS KOLLNER ACCUMULATED INDIVIDUAL STANDINGS</t>
  </si>
  <si>
    <t>DAY 1 - TUE 5 OCT 2021</t>
  </si>
  <si>
    <t>DAY 2 - WED 6 OCT 2021</t>
  </si>
  <si>
    <t>DAY 3 - THU 7 OCT 2021</t>
  </si>
  <si>
    <t>DAY 2  - WED 6 OCT 2021</t>
  </si>
  <si>
    <t>DAY 3  - THU 7 OCT 2021</t>
  </si>
  <si>
    <t>POINTS ACCUMULATED - TUE 5 OCT to THU 7 OCT 2021</t>
  </si>
  <si>
    <t>VAN HEERDEN</t>
  </si>
  <si>
    <t>KURZ</t>
  </si>
  <si>
    <t>FURNISS</t>
  </si>
  <si>
    <t>PEINKE</t>
  </si>
  <si>
    <t>VAN BREDA</t>
  </si>
  <si>
    <t>LYNCH</t>
  </si>
  <si>
    <t>RAPSON</t>
  </si>
  <si>
    <t>VAN EMMENES</t>
  </si>
  <si>
    <t>VERSTER</t>
  </si>
  <si>
    <t>REYNOLDS</t>
  </si>
  <si>
    <t>BUSSE</t>
  </si>
  <si>
    <t>ESPACH</t>
  </si>
  <si>
    <t>LOTRIET</t>
  </si>
  <si>
    <t>OLIVIER</t>
  </si>
  <si>
    <t>JACOBS</t>
  </si>
  <si>
    <t>PIENAAR</t>
  </si>
  <si>
    <t>F</t>
  </si>
  <si>
    <t>MARTIN</t>
  </si>
  <si>
    <t>MC FARLANE</t>
  </si>
  <si>
    <t>MELLET</t>
  </si>
  <si>
    <t>2021 GUS KOLLNER PRIZE GIVING</t>
  </si>
  <si>
    <t>ABRAHAMS</t>
  </si>
  <si>
    <t>VAN NIEKERK</t>
  </si>
  <si>
    <t>ESTERHUIZEN</t>
  </si>
  <si>
    <t>ENGELBRECHT</t>
  </si>
  <si>
    <t>COCHIUS</t>
  </si>
  <si>
    <t>BESTER</t>
  </si>
  <si>
    <t>VAN DER POEL</t>
  </si>
  <si>
    <t>JONCK</t>
  </si>
  <si>
    <t>VISSER</t>
  </si>
  <si>
    <t>BREET</t>
  </si>
  <si>
    <t>BOTHA</t>
  </si>
  <si>
    <t>DE VILLERS</t>
  </si>
  <si>
    <t>NON-EDIBLE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</si>
  <si>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</si>
  <si>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</si>
  <si>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</si>
  <si>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</si>
  <si>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</si>
  <si>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</si>
  <si>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</si>
  <si>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</si>
  <si>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</si>
  <si>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</si>
  <si>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</si>
  <si>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</si>
  <si>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VAN RIET</t>
  </si>
  <si>
    <t>KOTZE</t>
  </si>
  <si>
    <t>VAN RENSBURG</t>
  </si>
  <si>
    <t>VAN AARDE</t>
  </si>
  <si>
    <t>P</t>
  </si>
  <si>
    <t>POTGIETER</t>
  </si>
  <si>
    <t>HERMANN</t>
  </si>
  <si>
    <t>AGENBACH</t>
  </si>
  <si>
    <t>DIEDERICKS</t>
  </si>
  <si>
    <t>ANDERSON</t>
  </si>
  <si>
    <t>FERREIRA</t>
  </si>
  <si>
    <t>BEZUIDENHOUT</t>
  </si>
  <si>
    <t>KRUGER</t>
  </si>
  <si>
    <t>LANGENSTRASSEN</t>
  </si>
  <si>
    <t>CORDIER</t>
  </si>
  <si>
    <t>FENAUX</t>
  </si>
  <si>
    <t>ROETS</t>
  </si>
  <si>
    <t>VILJOEN</t>
  </si>
  <si>
    <t>Schickerling</t>
  </si>
  <si>
    <t>Mostert</t>
  </si>
  <si>
    <t>Bachran</t>
  </si>
  <si>
    <t>Strappazon</t>
  </si>
  <si>
    <t>Duvenhage</t>
  </si>
  <si>
    <t>VAN DEN HEUVEL</t>
  </si>
  <si>
    <t>SWANEPOEL</t>
  </si>
  <si>
    <t>DOLL</t>
  </si>
  <si>
    <t>JANSEN VAN VUUREN</t>
  </si>
  <si>
    <t>HUGO</t>
  </si>
  <si>
    <t>KRUAER</t>
  </si>
  <si>
    <t>Downing</t>
  </si>
  <si>
    <t>Mynhardt</t>
  </si>
  <si>
    <t>Langenstrassen</t>
  </si>
  <si>
    <t>Ferreira</t>
  </si>
  <si>
    <t>Kruger</t>
  </si>
  <si>
    <t>Heath</t>
  </si>
  <si>
    <t>DASRATH</t>
  </si>
  <si>
    <t>Smith</t>
  </si>
  <si>
    <t>BLUE RAY</t>
  </si>
  <si>
    <t>ST JOSEPH</t>
  </si>
  <si>
    <t>BLACKTAIL</t>
  </si>
  <si>
    <t>SANDY</t>
  </si>
  <si>
    <t>BAARDMAN</t>
  </si>
  <si>
    <t>KOB</t>
  </si>
  <si>
    <t>BRONZIE</t>
  </si>
  <si>
    <t>SOUPFIN</t>
  </si>
  <si>
    <t>RAGGIE</t>
  </si>
  <si>
    <t>MARBLE RAY</t>
  </si>
  <si>
    <t>SPEARNOSE</t>
  </si>
  <si>
    <t>THORNTAIL</t>
  </si>
  <si>
    <t>ELF</t>
  </si>
  <si>
    <t>EAGLE</t>
  </si>
  <si>
    <t>LEOPARD CATSHARK</t>
  </si>
  <si>
    <t>DIAMOND</t>
  </si>
  <si>
    <t>STRIPED CATSHARK</t>
  </si>
  <si>
    <t>DUCKBILL</t>
  </si>
  <si>
    <t xml:space="preserve">EAGLE </t>
  </si>
  <si>
    <t>SMOOTH  HOUND</t>
  </si>
  <si>
    <t>DUSKY</t>
  </si>
  <si>
    <t>SANDSHARK</t>
  </si>
  <si>
    <t>SMOOTH HOUND</t>
  </si>
  <si>
    <t>GRUNTER</t>
  </si>
  <si>
    <t>SANTER</t>
  </si>
  <si>
    <t>NON ED</t>
  </si>
  <si>
    <t>D. VAN BREDA</t>
  </si>
  <si>
    <t>SA A</t>
  </si>
  <si>
    <t>W. RAPSON</t>
  </si>
  <si>
    <t>S. ANDERSON</t>
  </si>
  <si>
    <t>NAM MASTERS</t>
  </si>
  <si>
    <t>TOP ANGLERS</t>
  </si>
  <si>
    <t>TOP TEAMS</t>
  </si>
  <si>
    <t>TOP DIVISIONAL TEAM</t>
  </si>
  <si>
    <t>SENIOR A</t>
  </si>
  <si>
    <t>SENIOR B</t>
  </si>
  <si>
    <t>MASTERS</t>
  </si>
  <si>
    <t>LADIES</t>
  </si>
  <si>
    <t>INLAND / VETERANS</t>
  </si>
  <si>
    <t>DEVELOPMENT</t>
  </si>
  <si>
    <t>DIVISION</t>
  </si>
  <si>
    <t>WINNER</t>
  </si>
  <si>
    <t>ACTUAL PTS</t>
  </si>
  <si>
    <t>WINNERS PTS</t>
  </si>
  <si>
    <t>BARBEL</t>
  </si>
  <si>
    <t>BISCUIT</t>
  </si>
  <si>
    <t>WELZIG</t>
  </si>
  <si>
    <t>NAM LADIES</t>
  </si>
  <si>
    <t>NAM DEVELOPMENT</t>
  </si>
  <si>
    <t>NAM VETERANS</t>
  </si>
  <si>
    <t>NAM A</t>
  </si>
  <si>
    <t>NAM  B</t>
  </si>
  <si>
    <t>SA B</t>
  </si>
  <si>
    <t>SA DEVELOPMENT</t>
  </si>
  <si>
    <t>SA INLAND</t>
  </si>
  <si>
    <t>SA LADIES</t>
  </si>
  <si>
    <t>SA MASTERS</t>
  </si>
  <si>
    <t>NAM B</t>
  </si>
  <si>
    <t>NAM 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</si>
</sst>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8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i/>
      <sz val="10"/>
      <color rgb="FF0000CC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2E2E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Continuous" vertical="center"/>
    </xf>
    <xf numFmtId="1" fontId="2" fillId="0" borderId="0" xfId="0" applyNumberFormat="1" applyFont="1" applyBorder="1" applyAlignment="1">
      <alignment horizontal="centerContinuous" vertical="center"/>
    </xf>
    <xf numFmtId="0" fontId="3" fillId="0" borderId="1" xfId="0" applyFont="1" applyFill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2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CC"/>
      <color rgb="FFE2E2E2"/>
      <color rgb="FFDDDDDD"/>
      <color rgb="FFFF66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900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2.7109375" style="2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5.7109375" style="33" bestFit="1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54</v>
      </c>
      <c r="B2" s="29" t="s">
        <v>17</v>
      </c>
      <c r="C2" s="37" t="s">
        <v>55</v>
      </c>
      <c r="D2" s="29" t="s">
        <v>41</v>
      </c>
      <c r="E2" s="37" t="s">
        <v>56</v>
      </c>
      <c r="F2" s="29" t="s">
        <v>31</v>
      </c>
      <c r="G2" s="37" t="s">
        <v>57</v>
      </c>
      <c r="H2" s="29" t="s">
        <v>41</v>
      </c>
      <c r="I2" s="37" t="s">
        <v>58</v>
      </c>
      <c r="J2" s="29" t="s">
        <v>41</v>
      </c>
      <c r="K2" s="37" t="s">
        <v>59</v>
      </c>
      <c r="L2" s="29" t="s">
        <v>31</v>
      </c>
      <c r="M2" s="37" t="s">
        <v>60</v>
      </c>
      <c r="N2" s="29" t="s">
        <v>16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144</v>
      </c>
      <c r="B4" s="41">
        <v>1.8</v>
      </c>
      <c r="C4" s="40" t="s">
        <v>144</v>
      </c>
      <c r="D4" s="41">
        <v>2.7</v>
      </c>
      <c r="E4" s="40"/>
      <c r="F4" s="41"/>
      <c r="G4" s="40" t="s">
        <v>147</v>
      </c>
      <c r="H4" s="41">
        <v>1.7</v>
      </c>
      <c r="I4" s="40" t="s">
        <v>137</v>
      </c>
      <c r="J4" s="41">
        <v>1</v>
      </c>
      <c r="K4" s="40" t="s">
        <v>137</v>
      </c>
      <c r="L4" s="41">
        <v>2</v>
      </c>
      <c r="M4" s="40"/>
      <c r="N4" s="41"/>
    </row>
    <row r="5" spans="1:14" x14ac:dyDescent="0.2">
      <c r="A5" s="40" t="s">
        <v>140</v>
      </c>
      <c r="B5" s="41">
        <v>1.6</v>
      </c>
      <c r="C5" s="40" t="s">
        <v>138</v>
      </c>
      <c r="D5" s="41">
        <v>4.5999999999999996</v>
      </c>
      <c r="E5" s="40"/>
      <c r="F5" s="41"/>
      <c r="G5" s="40" t="s">
        <v>137</v>
      </c>
      <c r="H5" s="41">
        <v>16</v>
      </c>
      <c r="I5" s="40" t="s">
        <v>137</v>
      </c>
      <c r="J5" s="41">
        <v>2.2999999999999998</v>
      </c>
      <c r="K5" s="40"/>
      <c r="L5" s="41"/>
      <c r="M5" s="40"/>
      <c r="N5" s="41"/>
    </row>
    <row r="6" spans="1:14" x14ac:dyDescent="0.2">
      <c r="A6" s="40"/>
      <c r="B6" s="41"/>
      <c r="C6" s="40" t="s">
        <v>137</v>
      </c>
      <c r="D6" s="41">
        <v>2.8</v>
      </c>
      <c r="E6" s="40"/>
      <c r="F6" s="41"/>
      <c r="G6" s="40" t="s">
        <v>144</v>
      </c>
      <c r="H6" s="41">
        <v>2.9</v>
      </c>
      <c r="I6" s="40"/>
      <c r="J6" s="41"/>
      <c r="K6" s="40"/>
      <c r="L6" s="41"/>
      <c r="M6" s="40"/>
      <c r="N6" s="41"/>
    </row>
    <row r="7" spans="1:14" x14ac:dyDescent="0.2">
      <c r="A7" s="40"/>
      <c r="B7" s="41"/>
      <c r="C7" s="40"/>
      <c r="D7" s="41"/>
      <c r="E7" s="40"/>
      <c r="F7" s="41"/>
      <c r="G7" s="40" t="s">
        <v>144</v>
      </c>
      <c r="H7" s="41">
        <v>1.5</v>
      </c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/>
      <c r="D8" s="41"/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3.4000000000000004</v>
      </c>
      <c r="C19" s="44"/>
      <c r="D19" s="43">
        <f>SUM(D4:D18)</f>
        <v>10.1</v>
      </c>
      <c r="E19" s="44"/>
      <c r="F19" s="43">
        <f>SUM(F4:F18)</f>
        <v>0</v>
      </c>
      <c r="G19" s="44"/>
      <c r="H19" s="43">
        <f>SUM(H4:H18)</f>
        <v>22.099999999999998</v>
      </c>
      <c r="I19" s="44"/>
      <c r="J19" s="43">
        <f>SUM(J4:J18)</f>
        <v>3.3</v>
      </c>
      <c r="K19" s="45"/>
      <c r="L19" s="43">
        <f>SUM(L4:L18)</f>
        <v>2</v>
      </c>
      <c r="M19" s="46"/>
      <c r="N19" s="43">
        <f>SUM(N4:N18)</f>
        <v>0</v>
      </c>
      <c r="O19" s="21">
        <f>SUM(A19:N19)</f>
        <v>40.899999999999991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 t="s">
        <v>142</v>
      </c>
      <c r="N20" s="41">
        <v>17.399999999999999</v>
      </c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58.29999999999999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17.399999999999999</v>
      </c>
      <c r="O27" s="21">
        <f>SUM(A27:N27)</f>
        <v>17.399999999999999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VAN HEERDEN</v>
      </c>
      <c r="B31" s="29" t="str">
        <f t="shared" si="0"/>
        <v>A</v>
      </c>
      <c r="C31" s="37" t="str">
        <f t="shared" si="0"/>
        <v>KURZ</v>
      </c>
      <c r="D31" s="29" t="str">
        <f t="shared" si="0"/>
        <v>D</v>
      </c>
      <c r="E31" s="37" t="str">
        <f t="shared" si="0"/>
        <v>FURNISS</v>
      </c>
      <c r="F31" s="29" t="str">
        <f t="shared" si="0"/>
        <v>M</v>
      </c>
      <c r="G31" s="37" t="str">
        <f t="shared" si="0"/>
        <v>PEINKE</v>
      </c>
      <c r="H31" s="29" t="str">
        <f t="shared" si="0"/>
        <v>D</v>
      </c>
      <c r="I31" s="37" t="str">
        <f t="shared" si="0"/>
        <v>VAN BREDA</v>
      </c>
      <c r="J31" s="29" t="str">
        <f t="shared" si="0"/>
        <v>D</v>
      </c>
      <c r="K31" s="37" t="str">
        <f>K2</f>
        <v>LYNCH</v>
      </c>
      <c r="L31" s="67" t="str">
        <f>L2</f>
        <v>M</v>
      </c>
      <c r="M31" s="37" t="str">
        <f t="shared" si="0"/>
        <v>RAPSON</v>
      </c>
      <c r="N31" s="29" t="str">
        <f t="shared" si="0"/>
        <v>W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2.8</v>
      </c>
      <c r="C33" s="40" t="s">
        <v>137</v>
      </c>
      <c r="D33" s="41">
        <v>5.7</v>
      </c>
      <c r="E33" s="40" t="s">
        <v>137</v>
      </c>
      <c r="F33" s="41">
        <v>3</v>
      </c>
      <c r="G33" s="40" t="s">
        <v>137</v>
      </c>
      <c r="H33" s="41">
        <v>10.199999999999999</v>
      </c>
      <c r="I33" s="40" t="s">
        <v>147</v>
      </c>
      <c r="J33" s="41">
        <v>15.4</v>
      </c>
      <c r="K33" s="40" t="s">
        <v>137</v>
      </c>
      <c r="L33" s="41">
        <v>13.2</v>
      </c>
      <c r="M33" s="40" t="s">
        <v>137</v>
      </c>
      <c r="N33" s="41">
        <v>7.7</v>
      </c>
    </row>
    <row r="34" spans="1:15" x14ac:dyDescent="0.2">
      <c r="A34" s="40" t="s">
        <v>137</v>
      </c>
      <c r="B34" s="41">
        <v>9.6999999999999993</v>
      </c>
      <c r="C34" s="40" t="s">
        <v>150</v>
      </c>
      <c r="D34" s="41">
        <v>2.4</v>
      </c>
      <c r="E34" s="40" t="s">
        <v>137</v>
      </c>
      <c r="F34" s="41">
        <v>13.2</v>
      </c>
      <c r="G34" s="40" t="s">
        <v>137</v>
      </c>
      <c r="H34" s="41">
        <v>3</v>
      </c>
      <c r="I34" s="40" t="s">
        <v>145</v>
      </c>
      <c r="J34" s="41">
        <v>160.69999999999999</v>
      </c>
      <c r="K34" s="40" t="s">
        <v>150</v>
      </c>
      <c r="L34" s="41">
        <v>2.5</v>
      </c>
      <c r="M34" s="40" t="s">
        <v>137</v>
      </c>
      <c r="N34" s="41">
        <v>1.5</v>
      </c>
    </row>
    <row r="35" spans="1:15" x14ac:dyDescent="0.2">
      <c r="A35" s="40" t="s">
        <v>137</v>
      </c>
      <c r="B35" s="41">
        <v>2.8</v>
      </c>
      <c r="C35" s="40" t="s">
        <v>137</v>
      </c>
      <c r="D35" s="41">
        <v>10.199999999999999</v>
      </c>
      <c r="E35" s="40" t="s">
        <v>140</v>
      </c>
      <c r="F35" s="41">
        <v>1.6</v>
      </c>
      <c r="G35" s="40" t="s">
        <v>137</v>
      </c>
      <c r="H35" s="41">
        <v>2.5</v>
      </c>
      <c r="I35" s="40" t="s">
        <v>137</v>
      </c>
      <c r="J35" s="41">
        <v>4.7</v>
      </c>
      <c r="K35" s="40" t="s">
        <v>150</v>
      </c>
      <c r="L35" s="41">
        <v>2.5</v>
      </c>
      <c r="M35" s="40" t="s">
        <v>137</v>
      </c>
      <c r="N35" s="41">
        <v>6.9</v>
      </c>
    </row>
    <row r="36" spans="1:15" x14ac:dyDescent="0.2">
      <c r="A36" s="40" t="s">
        <v>137</v>
      </c>
      <c r="B36" s="41">
        <v>9.6999999999999993</v>
      </c>
      <c r="C36" s="40" t="s">
        <v>137</v>
      </c>
      <c r="D36" s="41">
        <v>13.2</v>
      </c>
      <c r="E36" s="40" t="s">
        <v>137</v>
      </c>
      <c r="F36" s="41">
        <v>1.2</v>
      </c>
      <c r="G36" s="40" t="s">
        <v>140</v>
      </c>
      <c r="H36" s="41">
        <v>2.2000000000000002</v>
      </c>
      <c r="I36" s="40"/>
      <c r="J36" s="41"/>
      <c r="K36" s="40" t="s">
        <v>161</v>
      </c>
      <c r="L36" s="41">
        <v>1.3</v>
      </c>
      <c r="M36" s="40" t="s">
        <v>152</v>
      </c>
      <c r="N36" s="41">
        <v>19.100000000000001</v>
      </c>
    </row>
    <row r="37" spans="1:15" x14ac:dyDescent="0.2">
      <c r="A37" s="40" t="s">
        <v>137</v>
      </c>
      <c r="B37" s="41">
        <v>15.3</v>
      </c>
      <c r="C37" s="40" t="s">
        <v>137</v>
      </c>
      <c r="D37" s="41">
        <v>7.7</v>
      </c>
      <c r="E37" s="40" t="s">
        <v>137</v>
      </c>
      <c r="F37" s="41">
        <v>1.7</v>
      </c>
      <c r="G37" s="40" t="s">
        <v>137</v>
      </c>
      <c r="H37" s="41">
        <v>17.5</v>
      </c>
      <c r="I37" s="40"/>
      <c r="J37" s="41"/>
      <c r="K37" s="40" t="s">
        <v>137</v>
      </c>
      <c r="L37" s="41">
        <v>13.2</v>
      </c>
      <c r="M37" s="40" t="s">
        <v>137</v>
      </c>
      <c r="N37" s="41">
        <v>10.8</v>
      </c>
    </row>
    <row r="38" spans="1:15" x14ac:dyDescent="0.2">
      <c r="A38" s="40" t="s">
        <v>137</v>
      </c>
      <c r="B38" s="41">
        <v>10.199999999999999</v>
      </c>
      <c r="C38" s="40"/>
      <c r="D38" s="41"/>
      <c r="E38" s="40" t="s">
        <v>137</v>
      </c>
      <c r="F38" s="41">
        <v>14.6</v>
      </c>
      <c r="G38" s="40" t="s">
        <v>137</v>
      </c>
      <c r="H38" s="41">
        <v>12</v>
      </c>
      <c r="I38" s="40"/>
      <c r="J38" s="41"/>
      <c r="K38" s="40" t="s">
        <v>137</v>
      </c>
      <c r="L38" s="41">
        <v>9.6999999999999993</v>
      </c>
      <c r="M38" s="40" t="s">
        <v>150</v>
      </c>
      <c r="N38" s="41">
        <v>3</v>
      </c>
    </row>
    <row r="39" spans="1:15" x14ac:dyDescent="0.2">
      <c r="A39" s="40" t="s">
        <v>137</v>
      </c>
      <c r="B39" s="41">
        <v>10.199999999999999</v>
      </c>
      <c r="C39" s="40"/>
      <c r="D39" s="41"/>
      <c r="E39" s="40" t="s">
        <v>137</v>
      </c>
      <c r="F39" s="41">
        <v>2.8</v>
      </c>
      <c r="G39" s="40"/>
      <c r="H39" s="41"/>
      <c r="I39" s="40"/>
      <c r="J39" s="41"/>
      <c r="K39" s="40" t="s">
        <v>153</v>
      </c>
      <c r="L39" s="41">
        <v>3.9</v>
      </c>
      <c r="M39" s="40"/>
      <c r="N39" s="41"/>
    </row>
    <row r="40" spans="1:15" x14ac:dyDescent="0.2">
      <c r="A40" s="40" t="s">
        <v>137</v>
      </c>
      <c r="B40" s="41">
        <v>12.6</v>
      </c>
      <c r="C40" s="40"/>
      <c r="D40" s="41"/>
      <c r="E40" s="40" t="s">
        <v>137</v>
      </c>
      <c r="F40" s="41">
        <v>20.8</v>
      </c>
      <c r="G40" s="40"/>
      <c r="H40" s="41"/>
      <c r="I40" s="40"/>
      <c r="J40" s="41"/>
      <c r="K40" s="40" t="s">
        <v>137</v>
      </c>
      <c r="L40" s="41">
        <v>11.4</v>
      </c>
      <c r="M40" s="40"/>
      <c r="N40" s="41"/>
    </row>
    <row r="41" spans="1:15" x14ac:dyDescent="0.2">
      <c r="A41" s="40"/>
      <c r="B41" s="41"/>
      <c r="C41" s="40"/>
      <c r="D41" s="41"/>
      <c r="E41" s="40" t="s">
        <v>137</v>
      </c>
      <c r="F41" s="41">
        <v>9.6999999999999993</v>
      </c>
      <c r="G41" s="40"/>
      <c r="H41" s="41"/>
      <c r="I41" s="40"/>
      <c r="J41" s="41"/>
      <c r="K41" s="40" t="s">
        <v>137</v>
      </c>
      <c r="L41" s="41">
        <v>12</v>
      </c>
      <c r="M41" s="40"/>
      <c r="N41" s="41"/>
    </row>
    <row r="42" spans="1:15" x14ac:dyDescent="0.2">
      <c r="A42" s="40"/>
      <c r="B42" s="41"/>
      <c r="C42" s="40"/>
      <c r="D42" s="41"/>
      <c r="E42" s="40" t="s">
        <v>137</v>
      </c>
      <c r="F42" s="41">
        <v>12</v>
      </c>
      <c r="G42" s="40"/>
      <c r="H42" s="41"/>
      <c r="I42" s="40"/>
      <c r="J42" s="41"/>
      <c r="K42" s="40" t="s">
        <v>137</v>
      </c>
      <c r="L42" s="41">
        <v>10.8</v>
      </c>
      <c r="M42" s="40"/>
      <c r="N42" s="41"/>
    </row>
    <row r="43" spans="1:15" x14ac:dyDescent="0.2">
      <c r="A43" s="40"/>
      <c r="B43" s="41"/>
      <c r="C43" s="40"/>
      <c r="D43" s="41"/>
      <c r="E43" s="40" t="s">
        <v>137</v>
      </c>
      <c r="F43" s="41">
        <v>7.7</v>
      </c>
      <c r="G43" s="40"/>
      <c r="H43" s="41"/>
      <c r="I43" s="40"/>
      <c r="J43" s="41"/>
      <c r="K43" s="40" t="s">
        <v>137</v>
      </c>
      <c r="L43" s="41">
        <v>2.2999999999999998</v>
      </c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73.3</v>
      </c>
      <c r="C48" s="44"/>
      <c r="D48" s="43">
        <f>SUM(D33:D47)</f>
        <v>39.199999999999996</v>
      </c>
      <c r="E48" s="44"/>
      <c r="F48" s="43">
        <f>SUM(F33:F47)</f>
        <v>88.3</v>
      </c>
      <c r="G48" s="44"/>
      <c r="H48" s="43">
        <f>SUM(H33:H47)</f>
        <v>47.4</v>
      </c>
      <c r="I48" s="44"/>
      <c r="J48" s="43">
        <f>SUM(J33:J47)</f>
        <v>180.79999999999998</v>
      </c>
      <c r="K48" s="45"/>
      <c r="L48" s="48">
        <f>SUM(L33:L47)</f>
        <v>82.8</v>
      </c>
      <c r="M48" s="46"/>
      <c r="N48" s="43">
        <f>SUM(N33:N47)</f>
        <v>49</v>
      </c>
      <c r="O48" s="21">
        <f>SUM(A48:N48)</f>
        <v>560.79999999999995</v>
      </c>
    </row>
    <row r="49" spans="1:15" x14ac:dyDescent="0.2">
      <c r="A49" s="40"/>
      <c r="B49" s="41"/>
      <c r="C49" s="40"/>
      <c r="D49" s="41"/>
      <c r="E49" s="40"/>
      <c r="F49" s="41"/>
      <c r="G49" s="40"/>
      <c r="H49" s="41"/>
      <c r="I49" s="40" t="s">
        <v>160</v>
      </c>
      <c r="J49" s="41">
        <v>1.1000000000000001</v>
      </c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561.9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0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1.1000000000000001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1.1000000000000001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VAN HEERDEN</v>
      </c>
      <c r="B60" s="29" t="str">
        <f t="shared" si="1"/>
        <v>A</v>
      </c>
      <c r="C60" s="37" t="str">
        <f t="shared" si="1"/>
        <v>KURZ</v>
      </c>
      <c r="D60" s="29" t="str">
        <f t="shared" si="1"/>
        <v>D</v>
      </c>
      <c r="E60" s="37" t="str">
        <f t="shared" si="1"/>
        <v>FURNISS</v>
      </c>
      <c r="F60" s="29" t="str">
        <f t="shared" si="1"/>
        <v>M</v>
      </c>
      <c r="G60" s="37" t="str">
        <f t="shared" si="1"/>
        <v>PEINKE</v>
      </c>
      <c r="H60" s="29" t="str">
        <f t="shared" si="1"/>
        <v>D</v>
      </c>
      <c r="I60" s="37" t="str">
        <f t="shared" si="1"/>
        <v>VAN BREDA</v>
      </c>
      <c r="J60" s="29" t="str">
        <f t="shared" si="1"/>
        <v>D</v>
      </c>
      <c r="K60" s="37" t="str">
        <f>K2</f>
        <v>LYNCH</v>
      </c>
      <c r="L60" s="67" t="str">
        <f>L2</f>
        <v>M</v>
      </c>
      <c r="M60" s="37" t="str">
        <f t="shared" si="1"/>
        <v>RAPSON</v>
      </c>
      <c r="N60" s="29" t="str">
        <f t="shared" si="1"/>
        <v>W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 t="s">
        <v>150</v>
      </c>
      <c r="B62" s="41">
        <v>12.1</v>
      </c>
      <c r="C62" s="40" t="s">
        <v>138</v>
      </c>
      <c r="D62" s="41">
        <v>5.4</v>
      </c>
      <c r="E62" s="40" t="s">
        <v>137</v>
      </c>
      <c r="F62" s="41">
        <v>4.4000000000000004</v>
      </c>
      <c r="G62" s="40" t="s">
        <v>143</v>
      </c>
      <c r="H62" s="41">
        <v>2.7</v>
      </c>
      <c r="I62" s="40"/>
      <c r="J62" s="41"/>
      <c r="K62" s="40" t="s">
        <v>150</v>
      </c>
      <c r="L62" s="41">
        <v>2.4</v>
      </c>
      <c r="M62" s="40" t="s">
        <v>138</v>
      </c>
      <c r="N62" s="41">
        <v>4.5999999999999996</v>
      </c>
    </row>
    <row r="63" spans="1:15" x14ac:dyDescent="0.2">
      <c r="A63" s="40"/>
      <c r="B63" s="41"/>
      <c r="C63" s="40"/>
      <c r="D63" s="41"/>
      <c r="E63" s="40" t="s">
        <v>150</v>
      </c>
      <c r="F63" s="41">
        <v>7.1</v>
      </c>
      <c r="G63" s="40" t="s">
        <v>143</v>
      </c>
      <c r="H63" s="41">
        <v>2.1</v>
      </c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 t="s">
        <v>182</v>
      </c>
      <c r="F64" s="41">
        <v>2.2999999999999998</v>
      </c>
      <c r="G64" s="40" t="s">
        <v>143</v>
      </c>
      <c r="H64" s="41">
        <v>2.2000000000000002</v>
      </c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12.1</v>
      </c>
      <c r="C77" s="44"/>
      <c r="D77" s="43">
        <f>SUM(D62:D76)</f>
        <v>5.4</v>
      </c>
      <c r="E77" s="44"/>
      <c r="F77" s="43">
        <f>SUM(F62:F76)</f>
        <v>13.8</v>
      </c>
      <c r="G77" s="44"/>
      <c r="H77" s="43">
        <f>SUM(H62:H76)</f>
        <v>7.0000000000000009</v>
      </c>
      <c r="I77" s="44"/>
      <c r="J77" s="43">
        <f>SUM(J62:J76)</f>
        <v>0</v>
      </c>
      <c r="K77" s="45"/>
      <c r="L77" s="43">
        <f>SUM(L62:L76)</f>
        <v>2.4</v>
      </c>
      <c r="M77" s="46"/>
      <c r="N77" s="43">
        <f>SUM(N62:N76)</f>
        <v>4.5999999999999996</v>
      </c>
      <c r="O77" s="21">
        <f>SUM(A77:N77)</f>
        <v>45.300000000000004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45.300000000000004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29" t="s">
        <v>1</v>
      </c>
      <c r="B89" s="29"/>
      <c r="C89" s="29" t="s">
        <v>2</v>
      </c>
      <c r="D89" s="29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29" t="s">
        <v>7</v>
      </c>
      <c r="B90" s="29" t="s">
        <v>8</v>
      </c>
      <c r="C90" s="29" t="s">
        <v>9</v>
      </c>
      <c r="D90" s="29" t="s">
        <v>10</v>
      </c>
      <c r="E90" s="29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VAN HEERDEN</v>
      </c>
      <c r="B91" s="25" t="str">
        <f>B2</f>
        <v>A</v>
      </c>
      <c r="C91" s="30">
        <f>SUM(B27)</f>
        <v>0</v>
      </c>
      <c r="D91" s="30">
        <f>SUM(B19)</f>
        <v>3.4000000000000004</v>
      </c>
      <c r="E91" s="30">
        <f t="shared" ref="E91:E97" si="2">SUM(D91+C91)</f>
        <v>3.4000000000000004</v>
      </c>
      <c r="F91" s="31">
        <f>COUNTA(A20:A26)</f>
        <v>0</v>
      </c>
      <c r="G91" s="31">
        <f>COUNTA(A4:A18)</f>
        <v>2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KURZ</v>
      </c>
      <c r="B92" s="25" t="str">
        <f>D2</f>
        <v>D</v>
      </c>
      <c r="C92" s="30">
        <f>SUM(D27)</f>
        <v>0</v>
      </c>
      <c r="D92" s="30">
        <f>SUM(D19)</f>
        <v>10.1</v>
      </c>
      <c r="E92" s="30">
        <f t="shared" si="2"/>
        <v>10.1</v>
      </c>
      <c r="F92" s="31">
        <f>COUNTA(C20:C26)</f>
        <v>0</v>
      </c>
      <c r="G92" s="31">
        <f>COUNTA(C4:C18)</f>
        <v>3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FURNISS</v>
      </c>
      <c r="B93" s="25" t="str">
        <f>F2</f>
        <v>M</v>
      </c>
      <c r="C93" s="30">
        <f>SUM(F27)</f>
        <v>0</v>
      </c>
      <c r="D93" s="30">
        <f>SUM(F19)</f>
        <v>0</v>
      </c>
      <c r="E93" s="30">
        <f t="shared" si="2"/>
        <v>0</v>
      </c>
      <c r="F93" s="31">
        <f>COUNTA(E20:E26)</f>
        <v>0</v>
      </c>
      <c r="G93" s="31">
        <f>COUNTA(E4:E18)</f>
        <v>0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PEINKE</v>
      </c>
      <c r="B94" s="25" t="str">
        <f>H2</f>
        <v>D</v>
      </c>
      <c r="C94" s="30">
        <f>SUM(H27)</f>
        <v>0</v>
      </c>
      <c r="D94" s="30">
        <f>SUM(H19)</f>
        <v>22.099999999999998</v>
      </c>
      <c r="E94" s="30">
        <f t="shared" si="2"/>
        <v>22.099999999999998</v>
      </c>
      <c r="F94" s="31">
        <f>COUNTA(G20:G26)</f>
        <v>0</v>
      </c>
      <c r="G94" s="31">
        <f>COUNTA(G4:G18)</f>
        <v>4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VAN BREDA</v>
      </c>
      <c r="B95" s="25" t="str">
        <f>J2</f>
        <v>D</v>
      </c>
      <c r="C95" s="30">
        <f>SUM(J27)</f>
        <v>0</v>
      </c>
      <c r="D95" s="30">
        <f>SUM(J19)</f>
        <v>3.3</v>
      </c>
      <c r="E95" s="30">
        <f t="shared" si="2"/>
        <v>3.3</v>
      </c>
      <c r="F95" s="31">
        <f>COUNTA(I20:I26)</f>
        <v>0</v>
      </c>
      <c r="G95" s="31">
        <f>COUNTA(I4:I18)</f>
        <v>2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LYNCH</v>
      </c>
      <c r="B96" s="25" t="str">
        <f>L2</f>
        <v>M</v>
      </c>
      <c r="C96" s="30">
        <f>SUM(L27)</f>
        <v>0</v>
      </c>
      <c r="D96" s="30">
        <f>SUM(L19)</f>
        <v>2</v>
      </c>
      <c r="E96" s="30">
        <f t="shared" si="2"/>
        <v>2</v>
      </c>
      <c r="F96" s="31">
        <f>COUNTA(K20:K26)</f>
        <v>0</v>
      </c>
      <c r="G96" s="31">
        <f>COUNTA(K4:K18)</f>
        <v>1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RAPSON</v>
      </c>
      <c r="B97" s="25" t="str">
        <f>N2</f>
        <v>W</v>
      </c>
      <c r="C97" s="30">
        <f>SUM(N27)</f>
        <v>17.399999999999999</v>
      </c>
      <c r="D97" s="30">
        <f>SUM(N19)</f>
        <v>0</v>
      </c>
      <c r="E97" s="30">
        <f t="shared" si="2"/>
        <v>17.399999999999999</v>
      </c>
      <c r="F97" s="31">
        <f>COUNTA(M20:M26)</f>
        <v>1</v>
      </c>
      <c r="G97" s="31">
        <f>COUNTA(M4:M18)</f>
        <v>0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17.399999999999999</v>
      </c>
      <c r="D98" s="38">
        <f t="shared" si="3"/>
        <v>40.899999999999991</v>
      </c>
      <c r="E98" s="38">
        <f t="shared" si="3"/>
        <v>58.29999999999999</v>
      </c>
      <c r="F98" s="50">
        <f t="shared" si="3"/>
        <v>1</v>
      </c>
      <c r="G98" s="50">
        <f t="shared" si="3"/>
        <v>12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29" t="s">
        <v>1</v>
      </c>
      <c r="B102" s="29"/>
      <c r="C102" s="29" t="s">
        <v>2</v>
      </c>
      <c r="D102" s="29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29" t="s">
        <v>7</v>
      </c>
      <c r="B103" s="29" t="s">
        <v>8</v>
      </c>
      <c r="C103" s="29" t="s">
        <v>9</v>
      </c>
      <c r="D103" s="29" t="s">
        <v>10</v>
      </c>
      <c r="E103" s="29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VAN HEERDEN</v>
      </c>
      <c r="B104" s="25" t="str">
        <f>B2</f>
        <v>A</v>
      </c>
      <c r="C104" s="30">
        <f>SUM(B56)</f>
        <v>0</v>
      </c>
      <c r="D104" s="30">
        <f>SUM(B48)</f>
        <v>73.3</v>
      </c>
      <c r="E104" s="30">
        <f t="shared" ref="E104:E110" si="4">SUM(D104+C104)</f>
        <v>73.3</v>
      </c>
      <c r="F104" s="31">
        <f>COUNTA(A49:A56)</f>
        <v>0</v>
      </c>
      <c r="G104" s="31">
        <f>COUNTA(A33:A47)</f>
        <v>8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KURZ</v>
      </c>
      <c r="B105" s="25" t="str">
        <f>D2</f>
        <v>D</v>
      </c>
      <c r="C105" s="30">
        <f>SUM(D56)</f>
        <v>0</v>
      </c>
      <c r="D105" s="30">
        <f>SUM(D48)</f>
        <v>39.199999999999996</v>
      </c>
      <c r="E105" s="30">
        <f t="shared" si="4"/>
        <v>39.199999999999996</v>
      </c>
      <c r="F105" s="31">
        <f>COUNTA(C49:C56)</f>
        <v>0</v>
      </c>
      <c r="G105" s="31">
        <f>COUNTA(C33:C47)</f>
        <v>5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FURNISS</v>
      </c>
      <c r="B106" s="25" t="str">
        <f>F2</f>
        <v>M</v>
      </c>
      <c r="C106" s="30">
        <f>SUM(F56)</f>
        <v>0</v>
      </c>
      <c r="D106" s="30">
        <f>SUM(F48)</f>
        <v>88.3</v>
      </c>
      <c r="E106" s="30">
        <f t="shared" si="4"/>
        <v>88.3</v>
      </c>
      <c r="F106" s="31">
        <f>COUNTA(E49:E56)</f>
        <v>0</v>
      </c>
      <c r="G106" s="31">
        <f>COUNTA(E33:E47)</f>
        <v>11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PEINKE</v>
      </c>
      <c r="B107" s="25" t="str">
        <f>H2</f>
        <v>D</v>
      </c>
      <c r="C107" s="30">
        <f>SUM(H56)</f>
        <v>0</v>
      </c>
      <c r="D107" s="30">
        <f>SUM(H48)</f>
        <v>47.4</v>
      </c>
      <c r="E107" s="30">
        <f t="shared" si="4"/>
        <v>47.4</v>
      </c>
      <c r="F107" s="31">
        <f>COUNTA(G49:G56)</f>
        <v>0</v>
      </c>
      <c r="G107" s="31">
        <f>COUNTA(G33:G47)</f>
        <v>6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VAN BREDA</v>
      </c>
      <c r="B108" s="25" t="str">
        <f>J2</f>
        <v>D</v>
      </c>
      <c r="C108" s="30">
        <f>SUM(J56)</f>
        <v>1.1000000000000001</v>
      </c>
      <c r="D108" s="30">
        <f>SUM(J48)</f>
        <v>180.79999999999998</v>
      </c>
      <c r="E108" s="30">
        <f t="shared" si="4"/>
        <v>181.89999999999998</v>
      </c>
      <c r="F108" s="31">
        <f>COUNTA(I49:I56)</f>
        <v>1</v>
      </c>
      <c r="G108" s="31">
        <f>COUNTA(I33:I47)</f>
        <v>3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LYNCH</v>
      </c>
      <c r="B109" s="25" t="str">
        <f>L2</f>
        <v>M</v>
      </c>
      <c r="C109" s="30">
        <f>SUM(L56)</f>
        <v>0</v>
      </c>
      <c r="D109" s="30">
        <f>SUM(L48)</f>
        <v>82.8</v>
      </c>
      <c r="E109" s="30">
        <f t="shared" si="4"/>
        <v>82.8</v>
      </c>
      <c r="F109" s="31">
        <f>COUNTA(K49:K56)</f>
        <v>0</v>
      </c>
      <c r="G109" s="31">
        <f>COUNTA(K33:K48)</f>
        <v>11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RAPSON</v>
      </c>
      <c r="B110" s="25" t="str">
        <f>N2</f>
        <v>W</v>
      </c>
      <c r="C110" s="30">
        <f>SUM(N56)</f>
        <v>0</v>
      </c>
      <c r="D110" s="30">
        <f>SUM(N48)</f>
        <v>49</v>
      </c>
      <c r="E110" s="30">
        <f t="shared" si="4"/>
        <v>49</v>
      </c>
      <c r="F110" s="31">
        <f>COUNTA(M49:M56)</f>
        <v>0</v>
      </c>
      <c r="G110" s="31">
        <f>COUNTA(M33:M47)</f>
        <v>6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1.1000000000000001</v>
      </c>
      <c r="D111" s="38">
        <f t="shared" si="5"/>
        <v>560.79999999999995</v>
      </c>
      <c r="E111" s="38">
        <f t="shared" si="5"/>
        <v>561.9</v>
      </c>
      <c r="F111" s="50">
        <f t="shared" si="5"/>
        <v>1</v>
      </c>
      <c r="G111" s="50">
        <f t="shared" si="5"/>
        <v>50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29" t="s">
        <v>1</v>
      </c>
      <c r="B115" s="29"/>
      <c r="C115" s="29" t="s">
        <v>2</v>
      </c>
      <c r="D115" s="29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29" t="s">
        <v>7</v>
      </c>
      <c r="B116" s="29" t="s">
        <v>8</v>
      </c>
      <c r="C116" s="29" t="s">
        <v>9</v>
      </c>
      <c r="D116" s="29" t="s">
        <v>10</v>
      </c>
      <c r="E116" s="29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VAN HEERDEN</v>
      </c>
      <c r="B117" s="25" t="str">
        <f>B2</f>
        <v>A</v>
      </c>
      <c r="C117" s="30">
        <f>SUM(B85)</f>
        <v>0</v>
      </c>
      <c r="D117" s="30">
        <f>SUM(B77)</f>
        <v>12.1</v>
      </c>
      <c r="E117" s="30">
        <f t="shared" ref="E117:E123" si="6">SUM(D117+C117)</f>
        <v>12.1</v>
      </c>
      <c r="F117" s="31">
        <f>COUNTA(A78:A84)</f>
        <v>0</v>
      </c>
      <c r="G117" s="31">
        <f>COUNTA(A62:A76)</f>
        <v>1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KURZ</v>
      </c>
      <c r="B118" s="25" t="str">
        <f>D2</f>
        <v>D</v>
      </c>
      <c r="C118" s="30">
        <f>SUM(D85)</f>
        <v>0</v>
      </c>
      <c r="D118" s="30">
        <f>SUM(D77)</f>
        <v>5.4</v>
      </c>
      <c r="E118" s="30">
        <f t="shared" si="6"/>
        <v>5.4</v>
      </c>
      <c r="F118" s="31">
        <f>COUNTA(C78:C84)</f>
        <v>0</v>
      </c>
      <c r="G118" s="31">
        <f>COUNTA(C62:C76)</f>
        <v>1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FURNISS</v>
      </c>
      <c r="B119" s="25" t="str">
        <f>F2</f>
        <v>M</v>
      </c>
      <c r="C119" s="30">
        <f>SUM(F85)</f>
        <v>0</v>
      </c>
      <c r="D119" s="30">
        <f>SUM(F77)</f>
        <v>13.8</v>
      </c>
      <c r="E119" s="30">
        <f t="shared" si="6"/>
        <v>13.8</v>
      </c>
      <c r="F119" s="31">
        <f>COUNTA(E78:E84)</f>
        <v>0</v>
      </c>
      <c r="G119" s="31">
        <f>COUNTA(E62:E76)</f>
        <v>3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PEINKE</v>
      </c>
      <c r="B120" s="25" t="str">
        <f>H2</f>
        <v>D</v>
      </c>
      <c r="C120" s="30">
        <f>SUM(H85)</f>
        <v>0</v>
      </c>
      <c r="D120" s="30">
        <f>SUM(H77)</f>
        <v>7.0000000000000009</v>
      </c>
      <c r="E120" s="30">
        <f t="shared" si="6"/>
        <v>7.0000000000000009</v>
      </c>
      <c r="F120" s="31">
        <f>COUNTA(G78:G84)</f>
        <v>0</v>
      </c>
      <c r="G120" s="31">
        <f>COUNTA(G62:G76)</f>
        <v>3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VAN BREDA</v>
      </c>
      <c r="B121" s="25" t="str">
        <f>J2</f>
        <v>D</v>
      </c>
      <c r="C121" s="30">
        <f>SUM(J85)</f>
        <v>0</v>
      </c>
      <c r="D121" s="30">
        <f>SUM(J77)</f>
        <v>0</v>
      </c>
      <c r="E121" s="30">
        <f t="shared" si="6"/>
        <v>0</v>
      </c>
      <c r="F121" s="31">
        <f>COUNTA(I78:I84)</f>
        <v>0</v>
      </c>
      <c r="G121" s="31">
        <f>COUNTA(I62:I76)</f>
        <v>0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LYNCH</v>
      </c>
      <c r="B122" s="25" t="str">
        <f>L2</f>
        <v>M</v>
      </c>
      <c r="C122" s="30">
        <f>SUM(L85)</f>
        <v>0</v>
      </c>
      <c r="D122" s="30">
        <f>SUM(L77)</f>
        <v>2.4</v>
      </c>
      <c r="E122" s="30">
        <f t="shared" si="6"/>
        <v>2.4</v>
      </c>
      <c r="F122" s="31">
        <f>COUNTA(K78:K84)</f>
        <v>0</v>
      </c>
      <c r="G122" s="31">
        <f>COUNTA(K62:K76)</f>
        <v>1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RAPSON</v>
      </c>
      <c r="B123" s="25" t="str">
        <f>N2</f>
        <v>W</v>
      </c>
      <c r="C123" s="30">
        <f>SUM(N85)</f>
        <v>0</v>
      </c>
      <c r="D123" s="30">
        <f>SUM(N77)</f>
        <v>4.5999999999999996</v>
      </c>
      <c r="E123" s="30">
        <f t="shared" si="6"/>
        <v>4.5999999999999996</v>
      </c>
      <c r="F123" s="31">
        <f>COUNTA(M78:M84)</f>
        <v>0</v>
      </c>
      <c r="G123" s="31">
        <f>COUNTA(M62:M76)</f>
        <v>1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45.300000000000004</v>
      </c>
      <c r="E124" s="38">
        <f t="shared" si="7"/>
        <v>45.300000000000004</v>
      </c>
      <c r="F124" s="50">
        <f t="shared" si="7"/>
        <v>0</v>
      </c>
      <c r="G124" s="50">
        <f t="shared" si="7"/>
        <v>10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29" t="s">
        <v>1</v>
      </c>
      <c r="B128" s="29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29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29" t="s">
        <v>7</v>
      </c>
      <c r="B129" s="29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29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VAN HEERDEN</v>
      </c>
      <c r="B130" s="25" t="str">
        <f>B2</f>
        <v>A</v>
      </c>
      <c r="C130" s="30">
        <f t="shared" ref="C130:C136" si="8">SUM(C117+C104+C91)</f>
        <v>0</v>
      </c>
      <c r="D130" s="30">
        <f t="shared" ref="D130:D136" si="9">SUM(D91+D104+D117)</f>
        <v>88.8</v>
      </c>
      <c r="E130" s="30">
        <f t="shared" ref="E130:E136" si="10">SUM(E117+E104+E91)</f>
        <v>88.8</v>
      </c>
      <c r="F130" s="31">
        <f t="shared" ref="F130:G136" si="11">SUM(F91+F104+F117)</f>
        <v>0</v>
      </c>
      <c r="G130" s="31">
        <f t="shared" si="11"/>
        <v>11</v>
      </c>
      <c r="H130" s="31">
        <f t="shared" ref="H130:H136" si="12">SUM(F130:G130)</f>
        <v>11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KURZ</v>
      </c>
      <c r="B131" s="25" t="str">
        <f>D2</f>
        <v>D</v>
      </c>
      <c r="C131" s="30">
        <f t="shared" si="8"/>
        <v>0</v>
      </c>
      <c r="D131" s="30">
        <f t="shared" si="9"/>
        <v>54.699999999999996</v>
      </c>
      <c r="E131" s="30">
        <f t="shared" si="10"/>
        <v>54.699999999999996</v>
      </c>
      <c r="F131" s="31">
        <f t="shared" si="11"/>
        <v>0</v>
      </c>
      <c r="G131" s="31">
        <f t="shared" si="11"/>
        <v>9</v>
      </c>
      <c r="H131" s="31">
        <f t="shared" si="12"/>
        <v>9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FURNISS</v>
      </c>
      <c r="B132" s="25" t="str">
        <f>F2</f>
        <v>M</v>
      </c>
      <c r="C132" s="30">
        <f t="shared" si="8"/>
        <v>0</v>
      </c>
      <c r="D132" s="30">
        <f t="shared" si="9"/>
        <v>102.1</v>
      </c>
      <c r="E132" s="30">
        <f t="shared" si="10"/>
        <v>102.1</v>
      </c>
      <c r="F132" s="31">
        <f t="shared" si="11"/>
        <v>0</v>
      </c>
      <c r="G132" s="31">
        <f t="shared" si="11"/>
        <v>14</v>
      </c>
      <c r="H132" s="31">
        <f t="shared" si="12"/>
        <v>14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PEINKE</v>
      </c>
      <c r="B133" s="25" t="str">
        <f>H2</f>
        <v>D</v>
      </c>
      <c r="C133" s="30">
        <f t="shared" si="8"/>
        <v>0</v>
      </c>
      <c r="D133" s="30">
        <f t="shared" si="9"/>
        <v>76.5</v>
      </c>
      <c r="E133" s="30">
        <f t="shared" si="10"/>
        <v>76.5</v>
      </c>
      <c r="F133" s="31">
        <f t="shared" si="11"/>
        <v>0</v>
      </c>
      <c r="G133" s="31">
        <f t="shared" si="11"/>
        <v>13</v>
      </c>
      <c r="H133" s="31">
        <f t="shared" si="12"/>
        <v>13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VAN BREDA</v>
      </c>
      <c r="B134" s="25" t="str">
        <f>J2</f>
        <v>D</v>
      </c>
      <c r="C134" s="30">
        <f t="shared" si="8"/>
        <v>1.1000000000000001</v>
      </c>
      <c r="D134" s="30">
        <f t="shared" si="9"/>
        <v>184.1</v>
      </c>
      <c r="E134" s="30">
        <f t="shared" si="10"/>
        <v>185.2</v>
      </c>
      <c r="F134" s="31">
        <f t="shared" si="11"/>
        <v>1</v>
      </c>
      <c r="G134" s="31">
        <f t="shared" si="11"/>
        <v>5</v>
      </c>
      <c r="H134" s="31">
        <f t="shared" si="12"/>
        <v>6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LYNCH</v>
      </c>
      <c r="B135" s="25" t="str">
        <f>L2</f>
        <v>M</v>
      </c>
      <c r="C135" s="30">
        <f t="shared" si="8"/>
        <v>0</v>
      </c>
      <c r="D135" s="30">
        <f>SUM(D96+D109+D122)</f>
        <v>87.2</v>
      </c>
      <c r="E135" s="30">
        <f t="shared" si="10"/>
        <v>87.2</v>
      </c>
      <c r="F135" s="31">
        <f t="shared" si="11"/>
        <v>0</v>
      </c>
      <c r="G135" s="31">
        <f t="shared" si="11"/>
        <v>13</v>
      </c>
      <c r="H135" s="31">
        <f>SUM(F135+G135)</f>
        <v>13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RAPSON</v>
      </c>
      <c r="B136" s="25" t="str">
        <f>N2</f>
        <v>W</v>
      </c>
      <c r="C136" s="30">
        <f t="shared" si="8"/>
        <v>17.399999999999999</v>
      </c>
      <c r="D136" s="30">
        <f t="shared" si="9"/>
        <v>53.6</v>
      </c>
      <c r="E136" s="30">
        <f t="shared" si="10"/>
        <v>71</v>
      </c>
      <c r="F136" s="31">
        <f t="shared" si="11"/>
        <v>1</v>
      </c>
      <c r="G136" s="31">
        <f t="shared" si="11"/>
        <v>7</v>
      </c>
      <c r="H136" s="31">
        <f t="shared" si="12"/>
        <v>8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18.5</v>
      </c>
      <c r="D137" s="38">
        <f t="shared" si="13"/>
        <v>647.00000000000011</v>
      </c>
      <c r="E137" s="38">
        <f t="shared" si="13"/>
        <v>665.5</v>
      </c>
      <c r="F137" s="50">
        <f t="shared" si="13"/>
        <v>2</v>
      </c>
      <c r="G137" s="50">
        <f t="shared" si="13"/>
        <v>72</v>
      </c>
      <c r="H137" s="50">
        <f t="shared" si="13"/>
        <v>74</v>
      </c>
      <c r="I137" s="56"/>
      <c r="J137" s="56"/>
      <c r="L137" s="21"/>
      <c r="M137" s="2"/>
      <c r="N137" s="2"/>
      <c r="O137" s="2"/>
    </row>
  </sheetData>
  <mergeCells count="7">
    <mergeCell ref="A127:H127"/>
    <mergeCell ref="A114:G114"/>
    <mergeCell ref="A1:N1"/>
    <mergeCell ref="A59:N59"/>
    <mergeCell ref="A30:N30"/>
    <mergeCell ref="A101:G101"/>
    <mergeCell ref="A88:G88"/>
  </mergeCells>
  <phoneticPr fontId="1" type="noConversion"/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&amp;C&amp;"Calibri,Bold"SA PRESIDENT SENIOR A</oddHeader>
  </headerFooter>
  <rowBreaks count="6" manualBreakCount="6">
    <brk id="28" max="16383" man="1"/>
    <brk id="57" max="16383" man="1"/>
    <brk id="86" max="16383" man="1"/>
    <brk id="99" max="16383" man="1"/>
    <brk id="112" max="16383" man="1"/>
    <brk id="125" max="16383" man="1"/>
  </rowBreaks>
  <ignoredErrors>
    <ignoredError sqref="D136 D130:D13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900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2.7109375" style="2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61</v>
      </c>
      <c r="B2" s="29" t="s">
        <v>41</v>
      </c>
      <c r="C2" s="37" t="s">
        <v>62</v>
      </c>
      <c r="D2" s="29" t="s">
        <v>41</v>
      </c>
      <c r="E2" s="37" t="s">
        <v>63</v>
      </c>
      <c r="F2" s="29" t="s">
        <v>25</v>
      </c>
      <c r="G2" s="37" t="s">
        <v>64</v>
      </c>
      <c r="H2" s="29" t="s">
        <v>24</v>
      </c>
      <c r="I2" s="37" t="s">
        <v>39</v>
      </c>
      <c r="J2" s="29" t="s">
        <v>38</v>
      </c>
      <c r="K2" s="37" t="s">
        <v>65</v>
      </c>
      <c r="L2" s="29" t="s">
        <v>0</v>
      </c>
      <c r="M2" s="37" t="s">
        <v>66</v>
      </c>
      <c r="N2" s="29" t="s">
        <v>32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/>
      <c r="B4" s="41"/>
      <c r="C4" s="40" t="s">
        <v>137</v>
      </c>
      <c r="D4" s="41">
        <v>6.1</v>
      </c>
      <c r="E4" s="40" t="s">
        <v>137</v>
      </c>
      <c r="F4" s="41">
        <v>1.5</v>
      </c>
      <c r="G4" s="40"/>
      <c r="H4" s="41"/>
      <c r="I4" s="40"/>
      <c r="J4" s="41"/>
      <c r="K4" s="40"/>
      <c r="L4" s="41"/>
      <c r="M4" s="40" t="s">
        <v>137</v>
      </c>
      <c r="N4" s="41">
        <v>1.4</v>
      </c>
    </row>
    <row r="5" spans="1:14" x14ac:dyDescent="0.2">
      <c r="A5" s="40"/>
      <c r="B5" s="41"/>
      <c r="C5" s="40" t="s">
        <v>137</v>
      </c>
      <c r="D5" s="41">
        <v>1.5</v>
      </c>
      <c r="E5" s="40"/>
      <c r="F5" s="41"/>
      <c r="G5" s="40"/>
      <c r="H5" s="41"/>
      <c r="I5" s="40"/>
      <c r="J5" s="41"/>
      <c r="K5" s="40"/>
      <c r="L5" s="41"/>
      <c r="M5" s="40"/>
      <c r="N5" s="41"/>
    </row>
    <row r="6" spans="1:14" x14ac:dyDescent="0.2">
      <c r="A6" s="40"/>
      <c r="B6" s="41"/>
      <c r="C6" s="40" t="s">
        <v>137</v>
      </c>
      <c r="D6" s="41">
        <v>1.3</v>
      </c>
      <c r="E6" s="40"/>
      <c r="F6" s="41"/>
      <c r="G6" s="40"/>
      <c r="H6" s="41"/>
      <c r="I6" s="40"/>
      <c r="J6" s="41"/>
      <c r="K6" s="40"/>
      <c r="L6" s="41"/>
      <c r="M6" s="40"/>
      <c r="N6" s="41"/>
    </row>
    <row r="7" spans="1:14" x14ac:dyDescent="0.2">
      <c r="A7" s="40"/>
      <c r="B7" s="41"/>
      <c r="C7" s="40" t="s">
        <v>137</v>
      </c>
      <c r="D7" s="41">
        <v>3.8</v>
      </c>
      <c r="E7" s="40"/>
      <c r="F7" s="41"/>
      <c r="G7" s="40"/>
      <c r="H7" s="41"/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 t="s">
        <v>137</v>
      </c>
      <c r="D8" s="41">
        <v>1</v>
      </c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 t="s">
        <v>137</v>
      </c>
      <c r="D9" s="41">
        <v>3.7</v>
      </c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0</v>
      </c>
      <c r="C19" s="44"/>
      <c r="D19" s="43">
        <f>SUM(D4:D18)</f>
        <v>17.399999999999999</v>
      </c>
      <c r="E19" s="44"/>
      <c r="F19" s="43">
        <f>SUM(F4:F18)</f>
        <v>1.5</v>
      </c>
      <c r="G19" s="44"/>
      <c r="H19" s="43">
        <f>SUM(H4:H18)</f>
        <v>0</v>
      </c>
      <c r="I19" s="44"/>
      <c r="J19" s="43">
        <f>SUM(J4:J18)</f>
        <v>0</v>
      </c>
      <c r="K19" s="45"/>
      <c r="L19" s="43">
        <f>SUM(L4:L18)</f>
        <v>0</v>
      </c>
      <c r="M19" s="46"/>
      <c r="N19" s="43">
        <f>SUM(N4:N18)</f>
        <v>1.4</v>
      </c>
      <c r="O19" s="21">
        <f>SUM(A19:N19)</f>
        <v>20.299999999999997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/>
      <c r="N20" s="41"/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20.299999999999997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0</v>
      </c>
      <c r="O27" s="21">
        <f>SUM(A27:N27)</f>
        <v>0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VAN EMMENES</v>
      </c>
      <c r="B31" s="60" t="str">
        <f t="shared" si="0"/>
        <v>D</v>
      </c>
      <c r="C31" s="37" t="str">
        <f t="shared" si="0"/>
        <v>VERSTER</v>
      </c>
      <c r="D31" s="60" t="str">
        <f t="shared" si="0"/>
        <v>D</v>
      </c>
      <c r="E31" s="37" t="str">
        <f t="shared" si="0"/>
        <v>REYNOLDS</v>
      </c>
      <c r="F31" s="60" t="str">
        <f t="shared" si="0"/>
        <v>N</v>
      </c>
      <c r="G31" s="37" t="str">
        <f t="shared" si="0"/>
        <v>BUSSE</v>
      </c>
      <c r="H31" s="60" t="str">
        <f t="shared" si="0"/>
        <v>C</v>
      </c>
      <c r="I31" s="37" t="str">
        <f t="shared" si="0"/>
        <v>TERBLANCHE</v>
      </c>
      <c r="J31" s="60" t="str">
        <f t="shared" si="0"/>
        <v>E</v>
      </c>
      <c r="K31" s="37" t="str">
        <f>K2</f>
        <v>ESPACH</v>
      </c>
      <c r="L31" s="67" t="str">
        <f>L2</f>
        <v>H</v>
      </c>
      <c r="M31" s="37" t="str">
        <f t="shared" si="0"/>
        <v>LOTRIET</v>
      </c>
      <c r="N31" s="60" t="str">
        <f t="shared" si="0"/>
        <v>J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9.6999999999999993</v>
      </c>
      <c r="C33" s="40" t="s">
        <v>137</v>
      </c>
      <c r="D33" s="41">
        <v>3.5</v>
      </c>
      <c r="E33" s="40" t="s">
        <v>137</v>
      </c>
      <c r="F33" s="41">
        <v>2.6</v>
      </c>
      <c r="G33" s="40"/>
      <c r="H33" s="41"/>
      <c r="I33" s="40"/>
      <c r="J33" s="41"/>
      <c r="K33" s="40" t="s">
        <v>137</v>
      </c>
      <c r="L33" s="41">
        <v>2.6</v>
      </c>
      <c r="M33" s="40" t="s">
        <v>147</v>
      </c>
      <c r="N33" s="41">
        <v>23.4</v>
      </c>
    </row>
    <row r="34" spans="1:15" x14ac:dyDescent="0.2">
      <c r="A34" s="40" t="s">
        <v>137</v>
      </c>
      <c r="B34" s="41">
        <v>11.4</v>
      </c>
      <c r="C34" s="40" t="s">
        <v>137</v>
      </c>
      <c r="D34" s="41">
        <v>8.1999999999999993</v>
      </c>
      <c r="E34" s="40" t="s">
        <v>137</v>
      </c>
      <c r="F34" s="41">
        <v>1.8</v>
      </c>
      <c r="G34" s="40"/>
      <c r="H34" s="41"/>
      <c r="I34" s="40"/>
      <c r="J34" s="41"/>
      <c r="K34" s="40" t="s">
        <v>137</v>
      </c>
      <c r="L34" s="41">
        <v>2.6</v>
      </c>
      <c r="M34" s="40" t="s">
        <v>152</v>
      </c>
      <c r="N34" s="41">
        <v>12.7</v>
      </c>
    </row>
    <row r="35" spans="1:15" x14ac:dyDescent="0.2">
      <c r="A35" s="40" t="s">
        <v>137</v>
      </c>
      <c r="B35" s="41">
        <v>12.6</v>
      </c>
      <c r="C35" s="40" t="s">
        <v>158</v>
      </c>
      <c r="D35" s="41">
        <v>1.6</v>
      </c>
      <c r="E35" s="40" t="s">
        <v>137</v>
      </c>
      <c r="F35" s="41">
        <v>1.5</v>
      </c>
      <c r="G35" s="40"/>
      <c r="H35" s="41"/>
      <c r="I35" s="40"/>
      <c r="J35" s="41"/>
      <c r="K35" s="40" t="s">
        <v>157</v>
      </c>
      <c r="L35" s="41">
        <v>4.8</v>
      </c>
      <c r="M35" s="40" t="s">
        <v>140</v>
      </c>
      <c r="N35" s="41">
        <v>3</v>
      </c>
    </row>
    <row r="36" spans="1:15" x14ac:dyDescent="0.2">
      <c r="A36" s="40" t="s">
        <v>137</v>
      </c>
      <c r="B36" s="41">
        <v>12</v>
      </c>
      <c r="C36" s="40"/>
      <c r="D36" s="41"/>
      <c r="E36" s="40" t="s">
        <v>140</v>
      </c>
      <c r="F36" s="41">
        <v>1.3</v>
      </c>
      <c r="G36" s="40"/>
      <c r="H36" s="41"/>
      <c r="I36" s="40"/>
      <c r="J36" s="41"/>
      <c r="K36" s="40"/>
      <c r="L36" s="41"/>
      <c r="M36" s="40" t="s">
        <v>137</v>
      </c>
      <c r="N36" s="41">
        <v>13.2</v>
      </c>
    </row>
    <row r="37" spans="1:15" x14ac:dyDescent="0.2">
      <c r="A37" s="40" t="s">
        <v>137</v>
      </c>
      <c r="B37" s="41">
        <v>12.6</v>
      </c>
      <c r="C37" s="40"/>
      <c r="D37" s="41"/>
      <c r="E37" s="40" t="s">
        <v>153</v>
      </c>
      <c r="F37" s="41">
        <v>4.5999999999999996</v>
      </c>
      <c r="G37" s="40"/>
      <c r="H37" s="41"/>
      <c r="I37" s="40"/>
      <c r="J37" s="41"/>
      <c r="K37" s="40"/>
      <c r="L37" s="41"/>
      <c r="M37" s="40"/>
      <c r="N37" s="41"/>
    </row>
    <row r="38" spans="1:15" x14ac:dyDescent="0.2">
      <c r="A38" s="40" t="s">
        <v>137</v>
      </c>
      <c r="B38" s="41">
        <v>10.199999999999999</v>
      </c>
      <c r="C38" s="40"/>
      <c r="D38" s="41"/>
      <c r="E38" s="40" t="s">
        <v>137</v>
      </c>
      <c r="F38" s="41">
        <v>2.8</v>
      </c>
      <c r="G38" s="40"/>
      <c r="H38" s="41"/>
      <c r="I38" s="40"/>
      <c r="J38" s="41"/>
      <c r="K38" s="40"/>
      <c r="L38" s="41"/>
      <c r="M38" s="40"/>
      <c r="N38" s="41"/>
    </row>
    <row r="39" spans="1:15" x14ac:dyDescent="0.2">
      <c r="A39" s="40"/>
      <c r="B39" s="41"/>
      <c r="C39" s="40"/>
      <c r="D39" s="41"/>
      <c r="E39" s="40" t="s">
        <v>150</v>
      </c>
      <c r="F39" s="41">
        <v>1.8</v>
      </c>
      <c r="G39" s="40"/>
      <c r="H39" s="41"/>
      <c r="I39" s="40"/>
      <c r="J39" s="41"/>
      <c r="K39" s="40"/>
      <c r="L39" s="41"/>
      <c r="M39" s="40"/>
      <c r="N39" s="41"/>
    </row>
    <row r="40" spans="1:15" x14ac:dyDescent="0.2">
      <c r="A40" s="40"/>
      <c r="B40" s="41"/>
      <c r="C40" s="40"/>
      <c r="D40" s="41"/>
      <c r="E40" s="40" t="s">
        <v>137</v>
      </c>
      <c r="F40" s="41">
        <v>2</v>
      </c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68.5</v>
      </c>
      <c r="C48" s="44"/>
      <c r="D48" s="43">
        <f>SUM(D33:D47)</f>
        <v>13.299999999999999</v>
      </c>
      <c r="E48" s="44"/>
      <c r="F48" s="43">
        <f>SUM(F33:F47)</f>
        <v>18.400000000000002</v>
      </c>
      <c r="G48" s="44"/>
      <c r="H48" s="43">
        <f>SUM(H33:H47)</f>
        <v>0</v>
      </c>
      <c r="I48" s="44"/>
      <c r="J48" s="43">
        <f>SUM(J33:J47)</f>
        <v>0</v>
      </c>
      <c r="K48" s="45"/>
      <c r="L48" s="48">
        <f>SUM(L33:L47)</f>
        <v>10</v>
      </c>
      <c r="M48" s="46"/>
      <c r="N48" s="43">
        <f>SUM(N33:N47)</f>
        <v>52.3</v>
      </c>
      <c r="O48" s="21">
        <f>SUM(A48:N48)</f>
        <v>162.5</v>
      </c>
    </row>
    <row r="49" spans="1:15" x14ac:dyDescent="0.2">
      <c r="A49" s="40"/>
      <c r="B49" s="41"/>
      <c r="C49" s="40"/>
      <c r="D49" s="41"/>
      <c r="E49" s="40"/>
      <c r="F49" s="41"/>
      <c r="G49" s="40"/>
      <c r="H49" s="41"/>
      <c r="I49" s="40"/>
      <c r="J49" s="41"/>
      <c r="K49" s="40"/>
      <c r="L49" s="41"/>
      <c r="M49" s="40" t="s">
        <v>142</v>
      </c>
      <c r="N49" s="41">
        <v>5.4</v>
      </c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167.9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0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5.4</v>
      </c>
      <c r="O56" s="21">
        <f>SUM(A56:N56)</f>
        <v>5.4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VAN EMMENES</v>
      </c>
      <c r="B60" s="60" t="str">
        <f t="shared" si="1"/>
        <v>D</v>
      </c>
      <c r="C60" s="37" t="str">
        <f t="shared" si="1"/>
        <v>VERSTER</v>
      </c>
      <c r="D60" s="60" t="str">
        <f t="shared" si="1"/>
        <v>D</v>
      </c>
      <c r="E60" s="37" t="str">
        <f t="shared" si="1"/>
        <v>REYNOLDS</v>
      </c>
      <c r="F60" s="60" t="str">
        <f t="shared" si="1"/>
        <v>N</v>
      </c>
      <c r="G60" s="37" t="str">
        <f t="shared" si="1"/>
        <v>BUSSE</v>
      </c>
      <c r="H60" s="60" t="str">
        <f t="shared" si="1"/>
        <v>C</v>
      </c>
      <c r="I60" s="37" t="str">
        <f t="shared" si="1"/>
        <v>TERBLANCHE</v>
      </c>
      <c r="J60" s="60" t="str">
        <f t="shared" si="1"/>
        <v>E</v>
      </c>
      <c r="K60" s="37" t="str">
        <f>K2</f>
        <v>ESPACH</v>
      </c>
      <c r="L60" s="67" t="str">
        <f>L2</f>
        <v>H</v>
      </c>
      <c r="M60" s="37" t="str">
        <f t="shared" si="1"/>
        <v>LOTRIET</v>
      </c>
      <c r="N60" s="60" t="str">
        <f t="shared" si="1"/>
        <v>J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 t="s">
        <v>143</v>
      </c>
      <c r="B62" s="41">
        <v>2.2000000000000002</v>
      </c>
      <c r="C62" s="40"/>
      <c r="D62" s="41"/>
      <c r="E62" s="40" t="s">
        <v>143</v>
      </c>
      <c r="F62" s="41">
        <v>2.2000000000000002</v>
      </c>
      <c r="G62" s="40" t="s">
        <v>140</v>
      </c>
      <c r="H62" s="41">
        <v>1.1000000000000001</v>
      </c>
      <c r="I62" s="40" t="s">
        <v>138</v>
      </c>
      <c r="J62" s="41">
        <v>6.8</v>
      </c>
      <c r="K62" s="40"/>
      <c r="L62" s="41"/>
      <c r="M62" s="40"/>
      <c r="N62" s="41"/>
    </row>
    <row r="63" spans="1:15" x14ac:dyDescent="0.2">
      <c r="A63" s="40"/>
      <c r="B63" s="41"/>
      <c r="C63" s="40"/>
      <c r="D63" s="41"/>
      <c r="E63" s="40"/>
      <c r="F63" s="41"/>
      <c r="G63" s="40"/>
      <c r="H63" s="41"/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2.2000000000000002</v>
      </c>
      <c r="C77" s="44"/>
      <c r="D77" s="43">
        <f>SUM(D62:D76)</f>
        <v>0</v>
      </c>
      <c r="E77" s="44"/>
      <c r="F77" s="43">
        <f>SUM(F62:F76)</f>
        <v>2.2000000000000002</v>
      </c>
      <c r="G77" s="44"/>
      <c r="H77" s="43">
        <f>SUM(H62:H76)</f>
        <v>1.1000000000000001</v>
      </c>
      <c r="I77" s="44"/>
      <c r="J77" s="43">
        <f>SUM(J62:J76)</f>
        <v>6.8</v>
      </c>
      <c r="K77" s="45"/>
      <c r="L77" s="43">
        <f>SUM(L62:L76)</f>
        <v>0</v>
      </c>
      <c r="M77" s="46"/>
      <c r="N77" s="43">
        <f>SUM(N62:N76)</f>
        <v>0</v>
      </c>
      <c r="O77" s="21">
        <f>SUM(A77:N77)</f>
        <v>12.3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12.3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0" t="s">
        <v>1</v>
      </c>
      <c r="B89" s="60"/>
      <c r="C89" s="60" t="s">
        <v>2</v>
      </c>
      <c r="D89" s="60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0" t="s">
        <v>7</v>
      </c>
      <c r="B90" s="60" t="s">
        <v>8</v>
      </c>
      <c r="C90" s="60" t="s">
        <v>9</v>
      </c>
      <c r="D90" s="60" t="s">
        <v>10</v>
      </c>
      <c r="E90" s="60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VAN EMMENES</v>
      </c>
      <c r="B91" s="25" t="str">
        <f>B2</f>
        <v>D</v>
      </c>
      <c r="C91" s="30">
        <f>SUM(B27)</f>
        <v>0</v>
      </c>
      <c r="D91" s="30">
        <f>SUM(B19)</f>
        <v>0</v>
      </c>
      <c r="E91" s="30">
        <f t="shared" ref="E91:E97" si="2">SUM(D91+C91)</f>
        <v>0</v>
      </c>
      <c r="F91" s="31">
        <f>COUNTA(A20:A26)</f>
        <v>0</v>
      </c>
      <c r="G91" s="31">
        <f>COUNTA(A4:A18)</f>
        <v>0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VERSTER</v>
      </c>
      <c r="B92" s="25" t="str">
        <f>D2</f>
        <v>D</v>
      </c>
      <c r="C92" s="30">
        <f>SUM(D27)</f>
        <v>0</v>
      </c>
      <c r="D92" s="30">
        <f>SUM(D19)</f>
        <v>17.399999999999999</v>
      </c>
      <c r="E92" s="30">
        <f t="shared" si="2"/>
        <v>17.399999999999999</v>
      </c>
      <c r="F92" s="31">
        <f>COUNTA(C20:C26)</f>
        <v>0</v>
      </c>
      <c r="G92" s="31">
        <f>COUNTA(C4:C18)</f>
        <v>6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REYNOLDS</v>
      </c>
      <c r="B93" s="25" t="str">
        <f>F2</f>
        <v>N</v>
      </c>
      <c r="C93" s="30">
        <f>SUM(F27)</f>
        <v>0</v>
      </c>
      <c r="D93" s="30">
        <f>SUM(F19)</f>
        <v>1.5</v>
      </c>
      <c r="E93" s="30">
        <f t="shared" si="2"/>
        <v>1.5</v>
      </c>
      <c r="F93" s="31">
        <f>COUNTA(E20:E26)</f>
        <v>0</v>
      </c>
      <c r="G93" s="31">
        <f>COUNTA(E4:E18)</f>
        <v>1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BUSSE</v>
      </c>
      <c r="B94" s="25" t="str">
        <f>H2</f>
        <v>C</v>
      </c>
      <c r="C94" s="30">
        <f>SUM(H27)</f>
        <v>0</v>
      </c>
      <c r="D94" s="30">
        <f>SUM(H19)</f>
        <v>0</v>
      </c>
      <c r="E94" s="30">
        <f t="shared" si="2"/>
        <v>0</v>
      </c>
      <c r="F94" s="31">
        <f>COUNTA(G20:G26)</f>
        <v>0</v>
      </c>
      <c r="G94" s="31">
        <f>COUNTA(G4:G18)</f>
        <v>0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TERBLANCHE</v>
      </c>
      <c r="B95" s="25" t="str">
        <f>J2</f>
        <v>E</v>
      </c>
      <c r="C95" s="30">
        <f>SUM(J27)</f>
        <v>0</v>
      </c>
      <c r="D95" s="30">
        <f>SUM(J19)</f>
        <v>0</v>
      </c>
      <c r="E95" s="30">
        <f t="shared" si="2"/>
        <v>0</v>
      </c>
      <c r="F95" s="31">
        <f>COUNTA(I20:I26)</f>
        <v>0</v>
      </c>
      <c r="G95" s="31">
        <f>COUNTA(I4:I18)</f>
        <v>0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ESPACH</v>
      </c>
      <c r="B96" s="25" t="str">
        <f>L2</f>
        <v>H</v>
      </c>
      <c r="C96" s="30">
        <f>SUM(L27)</f>
        <v>0</v>
      </c>
      <c r="D96" s="30">
        <f>SUM(L19)</f>
        <v>0</v>
      </c>
      <c r="E96" s="30">
        <f t="shared" si="2"/>
        <v>0</v>
      </c>
      <c r="F96" s="31">
        <f>COUNTA(K20:K26)</f>
        <v>0</v>
      </c>
      <c r="G96" s="31">
        <f>COUNTA(K4:K18)</f>
        <v>0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LOTRIET</v>
      </c>
      <c r="B97" s="25" t="str">
        <f>N2</f>
        <v>J</v>
      </c>
      <c r="C97" s="30">
        <f>SUM(N27)</f>
        <v>0</v>
      </c>
      <c r="D97" s="30">
        <f>SUM(N19)</f>
        <v>1.4</v>
      </c>
      <c r="E97" s="30">
        <f t="shared" si="2"/>
        <v>1.4</v>
      </c>
      <c r="F97" s="31">
        <f>COUNTA(M20:M26)</f>
        <v>0</v>
      </c>
      <c r="G97" s="31">
        <f>COUNTA(M4:M18)</f>
        <v>1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0</v>
      </c>
      <c r="D98" s="38">
        <f t="shared" si="3"/>
        <v>20.299999999999997</v>
      </c>
      <c r="E98" s="38">
        <f t="shared" si="3"/>
        <v>20.299999999999997</v>
      </c>
      <c r="F98" s="50">
        <f t="shared" si="3"/>
        <v>0</v>
      </c>
      <c r="G98" s="50">
        <f t="shared" si="3"/>
        <v>8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0" t="s">
        <v>1</v>
      </c>
      <c r="B102" s="60"/>
      <c r="C102" s="60" t="s">
        <v>2</v>
      </c>
      <c r="D102" s="60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0" t="s">
        <v>7</v>
      </c>
      <c r="B103" s="60" t="s">
        <v>8</v>
      </c>
      <c r="C103" s="60" t="s">
        <v>9</v>
      </c>
      <c r="D103" s="60" t="s">
        <v>10</v>
      </c>
      <c r="E103" s="60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VAN EMMENES</v>
      </c>
      <c r="B104" s="25" t="str">
        <f>B2</f>
        <v>D</v>
      </c>
      <c r="C104" s="30">
        <f>SUM(B56)</f>
        <v>0</v>
      </c>
      <c r="D104" s="30">
        <f>SUM(B48)</f>
        <v>68.5</v>
      </c>
      <c r="E104" s="30">
        <f t="shared" ref="E104:E110" si="4">SUM(D104+C104)</f>
        <v>68.5</v>
      </c>
      <c r="F104" s="31">
        <f>COUNTA(A49:A56)</f>
        <v>0</v>
      </c>
      <c r="G104" s="31">
        <f>COUNTA(A33:A47)</f>
        <v>6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VERSTER</v>
      </c>
      <c r="B105" s="25" t="str">
        <f>D2</f>
        <v>D</v>
      </c>
      <c r="C105" s="30">
        <f>SUM(D56)</f>
        <v>0</v>
      </c>
      <c r="D105" s="30">
        <f>SUM(D48)</f>
        <v>13.299999999999999</v>
      </c>
      <c r="E105" s="30">
        <f t="shared" si="4"/>
        <v>13.299999999999999</v>
      </c>
      <c r="F105" s="31">
        <f>COUNTA(C49:C56)</f>
        <v>0</v>
      </c>
      <c r="G105" s="31">
        <f>COUNTA(C33:C47)</f>
        <v>3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REYNOLDS</v>
      </c>
      <c r="B106" s="25" t="str">
        <f>F2</f>
        <v>N</v>
      </c>
      <c r="C106" s="30">
        <f>SUM(F56)</f>
        <v>0</v>
      </c>
      <c r="D106" s="30">
        <f>SUM(F48)</f>
        <v>18.400000000000002</v>
      </c>
      <c r="E106" s="30">
        <f t="shared" si="4"/>
        <v>18.400000000000002</v>
      </c>
      <c r="F106" s="31">
        <f>COUNTA(E49:E56)</f>
        <v>0</v>
      </c>
      <c r="G106" s="31">
        <f>COUNTA(E33:E47)</f>
        <v>8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BUSSE</v>
      </c>
      <c r="B107" s="25" t="str">
        <f>H2</f>
        <v>C</v>
      </c>
      <c r="C107" s="30">
        <f>SUM(H56)</f>
        <v>0</v>
      </c>
      <c r="D107" s="30">
        <f>SUM(H48)</f>
        <v>0</v>
      </c>
      <c r="E107" s="30">
        <f t="shared" si="4"/>
        <v>0</v>
      </c>
      <c r="F107" s="31">
        <f>COUNTA(G49:G56)</f>
        <v>0</v>
      </c>
      <c r="G107" s="31">
        <f>COUNTA(G33:G47)</f>
        <v>0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TERBLANCHE</v>
      </c>
      <c r="B108" s="25" t="str">
        <f>J2</f>
        <v>E</v>
      </c>
      <c r="C108" s="30">
        <f>SUM(J56)</f>
        <v>0</v>
      </c>
      <c r="D108" s="30">
        <f>SUM(J48)</f>
        <v>0</v>
      </c>
      <c r="E108" s="30">
        <f t="shared" si="4"/>
        <v>0</v>
      </c>
      <c r="F108" s="31">
        <f>COUNTA(I49:I56)</f>
        <v>0</v>
      </c>
      <c r="G108" s="31">
        <f>COUNTA(I33:I47)</f>
        <v>0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ESPACH</v>
      </c>
      <c r="B109" s="25" t="str">
        <f>L2</f>
        <v>H</v>
      </c>
      <c r="C109" s="30">
        <f>SUM(L56)</f>
        <v>0</v>
      </c>
      <c r="D109" s="30">
        <f>SUM(L48)</f>
        <v>10</v>
      </c>
      <c r="E109" s="30">
        <f t="shared" si="4"/>
        <v>10</v>
      </c>
      <c r="F109" s="31">
        <f>COUNTA(K49:K56)</f>
        <v>0</v>
      </c>
      <c r="G109" s="31">
        <f>COUNTA(K33:K48)</f>
        <v>3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LOTRIET</v>
      </c>
      <c r="B110" s="25" t="str">
        <f>N2</f>
        <v>J</v>
      </c>
      <c r="C110" s="30">
        <f>SUM(N56)</f>
        <v>5.4</v>
      </c>
      <c r="D110" s="30">
        <f>SUM(N48)</f>
        <v>52.3</v>
      </c>
      <c r="E110" s="30">
        <f t="shared" si="4"/>
        <v>57.699999999999996</v>
      </c>
      <c r="F110" s="31">
        <f>COUNTA(M49:M56)</f>
        <v>1</v>
      </c>
      <c r="G110" s="31">
        <f>COUNTA(M33:M47)</f>
        <v>4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5.4</v>
      </c>
      <c r="D111" s="38">
        <f t="shared" si="5"/>
        <v>162.5</v>
      </c>
      <c r="E111" s="38">
        <f t="shared" si="5"/>
        <v>167.9</v>
      </c>
      <c r="F111" s="50">
        <f t="shared" si="5"/>
        <v>1</v>
      </c>
      <c r="G111" s="50">
        <f t="shared" si="5"/>
        <v>24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0" t="s">
        <v>1</v>
      </c>
      <c r="B115" s="60"/>
      <c r="C115" s="60" t="s">
        <v>2</v>
      </c>
      <c r="D115" s="60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0" t="s">
        <v>7</v>
      </c>
      <c r="B116" s="60" t="s">
        <v>8</v>
      </c>
      <c r="C116" s="60" t="s">
        <v>9</v>
      </c>
      <c r="D116" s="60" t="s">
        <v>10</v>
      </c>
      <c r="E116" s="60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VAN EMMENES</v>
      </c>
      <c r="B117" s="25" t="str">
        <f>B2</f>
        <v>D</v>
      </c>
      <c r="C117" s="30">
        <f>SUM(B85)</f>
        <v>0</v>
      </c>
      <c r="D117" s="30">
        <f>SUM(B77)</f>
        <v>2.2000000000000002</v>
      </c>
      <c r="E117" s="30">
        <f t="shared" ref="E117:E123" si="6">SUM(D117+C117)</f>
        <v>2.2000000000000002</v>
      </c>
      <c r="F117" s="31">
        <f>COUNTA(A78:A84)</f>
        <v>0</v>
      </c>
      <c r="G117" s="31">
        <f>COUNTA(A62:A76)</f>
        <v>1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VERSTER</v>
      </c>
      <c r="B118" s="25" t="str">
        <f>D2</f>
        <v>D</v>
      </c>
      <c r="C118" s="30">
        <f>SUM(D85)</f>
        <v>0</v>
      </c>
      <c r="D118" s="30">
        <f>SUM(D77)</f>
        <v>0</v>
      </c>
      <c r="E118" s="30">
        <f t="shared" si="6"/>
        <v>0</v>
      </c>
      <c r="F118" s="31">
        <f>COUNTA(C78:C84)</f>
        <v>0</v>
      </c>
      <c r="G118" s="31">
        <f>COUNTA(C62:C76)</f>
        <v>0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REYNOLDS</v>
      </c>
      <c r="B119" s="25" t="str">
        <f>F2</f>
        <v>N</v>
      </c>
      <c r="C119" s="30">
        <f>SUM(F85)</f>
        <v>0</v>
      </c>
      <c r="D119" s="30">
        <f>SUM(F77)</f>
        <v>2.2000000000000002</v>
      </c>
      <c r="E119" s="30">
        <f t="shared" si="6"/>
        <v>2.2000000000000002</v>
      </c>
      <c r="F119" s="31">
        <f>COUNTA(E78:E84)</f>
        <v>0</v>
      </c>
      <c r="G119" s="31">
        <f>COUNTA(E62:E76)</f>
        <v>1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BUSSE</v>
      </c>
      <c r="B120" s="25" t="str">
        <f>H2</f>
        <v>C</v>
      </c>
      <c r="C120" s="30">
        <f>SUM(H85)</f>
        <v>0</v>
      </c>
      <c r="D120" s="30">
        <f>SUM(H77)</f>
        <v>1.1000000000000001</v>
      </c>
      <c r="E120" s="30">
        <f t="shared" si="6"/>
        <v>1.1000000000000001</v>
      </c>
      <c r="F120" s="31">
        <f>COUNTA(G78:G84)</f>
        <v>0</v>
      </c>
      <c r="G120" s="31">
        <f>COUNTA(G62:G76)</f>
        <v>1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TERBLANCHE</v>
      </c>
      <c r="B121" s="25" t="str">
        <f>J2</f>
        <v>E</v>
      </c>
      <c r="C121" s="30">
        <f>SUM(J85)</f>
        <v>0</v>
      </c>
      <c r="D121" s="30">
        <f>SUM(J77)</f>
        <v>6.8</v>
      </c>
      <c r="E121" s="30">
        <f t="shared" si="6"/>
        <v>6.8</v>
      </c>
      <c r="F121" s="31">
        <f>COUNTA(I78:I84)</f>
        <v>0</v>
      </c>
      <c r="G121" s="31">
        <f>COUNTA(I62:I76)</f>
        <v>1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ESPACH</v>
      </c>
      <c r="B122" s="25" t="str">
        <f>L2</f>
        <v>H</v>
      </c>
      <c r="C122" s="30">
        <f>SUM(L85)</f>
        <v>0</v>
      </c>
      <c r="D122" s="30">
        <f>SUM(L77)</f>
        <v>0</v>
      </c>
      <c r="E122" s="30">
        <f t="shared" si="6"/>
        <v>0</v>
      </c>
      <c r="F122" s="31">
        <f>COUNTA(K78:K84)</f>
        <v>0</v>
      </c>
      <c r="G122" s="31">
        <f>COUNTA(K62:K76)</f>
        <v>0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LOTRIET</v>
      </c>
      <c r="B123" s="25" t="str">
        <f>N2</f>
        <v>J</v>
      </c>
      <c r="C123" s="30">
        <f>SUM(N85)</f>
        <v>0</v>
      </c>
      <c r="D123" s="30">
        <f>SUM(N77)</f>
        <v>0</v>
      </c>
      <c r="E123" s="30">
        <f t="shared" si="6"/>
        <v>0</v>
      </c>
      <c r="F123" s="31">
        <f>COUNTA(M78:M84)</f>
        <v>0</v>
      </c>
      <c r="G123" s="31">
        <f>COUNTA(M62:M76)</f>
        <v>0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12.3</v>
      </c>
      <c r="E124" s="38">
        <f t="shared" si="7"/>
        <v>12.3</v>
      </c>
      <c r="F124" s="50">
        <f t="shared" si="7"/>
        <v>0</v>
      </c>
      <c r="G124" s="50">
        <f t="shared" si="7"/>
        <v>4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0" t="s">
        <v>1</v>
      </c>
      <c r="B128" s="60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0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0" t="s">
        <v>7</v>
      </c>
      <c r="B129" s="60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0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VAN EMMENES</v>
      </c>
      <c r="B130" s="25" t="str">
        <f>B2</f>
        <v>D</v>
      </c>
      <c r="C130" s="30">
        <f t="shared" ref="C130:C136" si="8">SUM(C117+C104+C91)</f>
        <v>0</v>
      </c>
      <c r="D130" s="30">
        <f t="shared" ref="D130:D136" si="9">SUM(D91+D104+D117)</f>
        <v>70.7</v>
      </c>
      <c r="E130" s="30">
        <f t="shared" ref="E130:E136" si="10">SUM(E117+E104+E91)</f>
        <v>70.7</v>
      </c>
      <c r="F130" s="31">
        <f t="shared" ref="F130:G136" si="11">SUM(F91+F104+F117)</f>
        <v>0</v>
      </c>
      <c r="G130" s="31">
        <f t="shared" si="11"/>
        <v>7</v>
      </c>
      <c r="H130" s="31">
        <f t="shared" ref="H130:H136" si="12">SUM(F130:G130)</f>
        <v>7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VERSTER</v>
      </c>
      <c r="B131" s="25" t="str">
        <f>D2</f>
        <v>D</v>
      </c>
      <c r="C131" s="30">
        <f t="shared" si="8"/>
        <v>0</v>
      </c>
      <c r="D131" s="30">
        <f t="shared" si="9"/>
        <v>30.699999999999996</v>
      </c>
      <c r="E131" s="30">
        <f t="shared" si="10"/>
        <v>30.699999999999996</v>
      </c>
      <c r="F131" s="31">
        <f t="shared" si="11"/>
        <v>0</v>
      </c>
      <c r="G131" s="31">
        <f t="shared" si="11"/>
        <v>9</v>
      </c>
      <c r="H131" s="31">
        <f t="shared" si="12"/>
        <v>9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REYNOLDS</v>
      </c>
      <c r="B132" s="25" t="str">
        <f>F2</f>
        <v>N</v>
      </c>
      <c r="C132" s="30">
        <f t="shared" si="8"/>
        <v>0</v>
      </c>
      <c r="D132" s="30">
        <f t="shared" si="9"/>
        <v>22.1</v>
      </c>
      <c r="E132" s="30">
        <f t="shared" si="10"/>
        <v>22.1</v>
      </c>
      <c r="F132" s="31">
        <f t="shared" si="11"/>
        <v>0</v>
      </c>
      <c r="G132" s="31">
        <f t="shared" si="11"/>
        <v>10</v>
      </c>
      <c r="H132" s="31">
        <f t="shared" si="12"/>
        <v>10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BUSSE</v>
      </c>
      <c r="B133" s="25" t="str">
        <f>H2</f>
        <v>C</v>
      </c>
      <c r="C133" s="30">
        <f t="shared" si="8"/>
        <v>0</v>
      </c>
      <c r="D133" s="30">
        <f t="shared" si="9"/>
        <v>1.1000000000000001</v>
      </c>
      <c r="E133" s="30">
        <f t="shared" si="10"/>
        <v>1.1000000000000001</v>
      </c>
      <c r="F133" s="31">
        <f t="shared" si="11"/>
        <v>0</v>
      </c>
      <c r="G133" s="31">
        <f t="shared" si="11"/>
        <v>1</v>
      </c>
      <c r="H133" s="31">
        <f t="shared" si="12"/>
        <v>1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TERBLANCHE</v>
      </c>
      <c r="B134" s="25" t="str">
        <f>J2</f>
        <v>E</v>
      </c>
      <c r="C134" s="30">
        <f t="shared" si="8"/>
        <v>0</v>
      </c>
      <c r="D134" s="30">
        <f t="shared" si="9"/>
        <v>6.8</v>
      </c>
      <c r="E134" s="30">
        <f t="shared" si="10"/>
        <v>6.8</v>
      </c>
      <c r="F134" s="31">
        <f t="shared" si="11"/>
        <v>0</v>
      </c>
      <c r="G134" s="31">
        <f t="shared" si="11"/>
        <v>1</v>
      </c>
      <c r="H134" s="31">
        <f t="shared" si="12"/>
        <v>1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ESPACH</v>
      </c>
      <c r="B135" s="25" t="str">
        <f>L2</f>
        <v>H</v>
      </c>
      <c r="C135" s="30">
        <f t="shared" si="8"/>
        <v>0</v>
      </c>
      <c r="D135" s="30">
        <f t="shared" si="9"/>
        <v>10</v>
      </c>
      <c r="E135" s="30">
        <f t="shared" si="10"/>
        <v>10</v>
      </c>
      <c r="F135" s="31">
        <f t="shared" si="11"/>
        <v>0</v>
      </c>
      <c r="G135" s="31">
        <f t="shared" si="11"/>
        <v>3</v>
      </c>
      <c r="H135" s="31">
        <f>SUM(F135+G135)</f>
        <v>3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LOTRIET</v>
      </c>
      <c r="B136" s="25" t="str">
        <f>N2</f>
        <v>J</v>
      </c>
      <c r="C136" s="30">
        <f t="shared" si="8"/>
        <v>5.4</v>
      </c>
      <c r="D136" s="30">
        <f t="shared" si="9"/>
        <v>53.699999999999996</v>
      </c>
      <c r="E136" s="30">
        <f t="shared" si="10"/>
        <v>59.099999999999994</v>
      </c>
      <c r="F136" s="31">
        <f t="shared" si="11"/>
        <v>1</v>
      </c>
      <c r="G136" s="31">
        <f t="shared" si="11"/>
        <v>5</v>
      </c>
      <c r="H136" s="31">
        <f t="shared" si="12"/>
        <v>6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5.4</v>
      </c>
      <c r="D137" s="38">
        <f t="shared" si="13"/>
        <v>195.1</v>
      </c>
      <c r="E137" s="38">
        <f t="shared" si="13"/>
        <v>200.5</v>
      </c>
      <c r="F137" s="50">
        <f t="shared" si="13"/>
        <v>1</v>
      </c>
      <c r="G137" s="50">
        <f t="shared" si="13"/>
        <v>36</v>
      </c>
      <c r="H137" s="50">
        <f t="shared" si="13"/>
        <v>37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&amp;C&amp;"Calibri,Bold"SA PRESIDENT SENIOR B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900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2.7109375" style="2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26</v>
      </c>
      <c r="B2" s="29" t="s">
        <v>27</v>
      </c>
      <c r="C2" s="37" t="s">
        <v>33</v>
      </c>
      <c r="D2" s="29" t="s">
        <v>16</v>
      </c>
      <c r="E2" s="37" t="s">
        <v>35</v>
      </c>
      <c r="F2" s="29" t="s">
        <v>32</v>
      </c>
      <c r="G2" s="37" t="s">
        <v>42</v>
      </c>
      <c r="H2" s="29" t="s">
        <v>41</v>
      </c>
      <c r="I2" s="37" t="s">
        <v>67</v>
      </c>
      <c r="J2" s="66" t="s">
        <v>28</v>
      </c>
      <c r="K2" s="37" t="s">
        <v>68</v>
      </c>
      <c r="L2" s="66" t="s">
        <v>29</v>
      </c>
      <c r="M2" s="37" t="s">
        <v>135</v>
      </c>
      <c r="N2" s="29" t="s">
        <v>41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137</v>
      </c>
      <c r="B4" s="41">
        <v>4.0999999999999996</v>
      </c>
      <c r="C4" s="40" t="s">
        <v>137</v>
      </c>
      <c r="D4" s="41">
        <v>3</v>
      </c>
      <c r="E4" s="40"/>
      <c r="F4" s="41"/>
      <c r="G4" s="40" t="s">
        <v>137</v>
      </c>
      <c r="H4" s="41">
        <v>3.3</v>
      </c>
      <c r="I4" s="40" t="s">
        <v>137</v>
      </c>
      <c r="J4" s="41">
        <v>4</v>
      </c>
      <c r="K4" s="40" t="s">
        <v>137</v>
      </c>
      <c r="L4" s="41">
        <v>1.3</v>
      </c>
      <c r="M4" s="40" t="s">
        <v>137</v>
      </c>
      <c r="N4" s="41">
        <v>2.6</v>
      </c>
    </row>
    <row r="5" spans="1:14" x14ac:dyDescent="0.2">
      <c r="A5" s="40" t="s">
        <v>137</v>
      </c>
      <c r="B5" s="41">
        <v>2</v>
      </c>
      <c r="C5" s="40" t="s">
        <v>137</v>
      </c>
      <c r="D5" s="41">
        <v>1.5</v>
      </c>
      <c r="E5" s="40"/>
      <c r="F5" s="41"/>
      <c r="G5" s="40"/>
      <c r="H5" s="41"/>
      <c r="I5" s="40" t="s">
        <v>150</v>
      </c>
      <c r="J5" s="41">
        <v>1</v>
      </c>
      <c r="K5" s="40" t="s">
        <v>137</v>
      </c>
      <c r="L5" s="41">
        <v>2.8</v>
      </c>
      <c r="M5" s="40" t="s">
        <v>137</v>
      </c>
      <c r="N5" s="41">
        <v>3.5</v>
      </c>
    </row>
    <row r="6" spans="1:14" x14ac:dyDescent="0.2">
      <c r="A6" s="40" t="s">
        <v>137</v>
      </c>
      <c r="B6" s="41">
        <v>2.8</v>
      </c>
      <c r="C6" s="40" t="s">
        <v>137</v>
      </c>
      <c r="D6" s="41">
        <v>2.4</v>
      </c>
      <c r="E6" s="40"/>
      <c r="F6" s="41"/>
      <c r="G6" s="40"/>
      <c r="H6" s="41"/>
      <c r="I6" s="40"/>
      <c r="J6" s="41"/>
      <c r="K6" s="40" t="s">
        <v>137</v>
      </c>
      <c r="L6" s="41">
        <v>1.7</v>
      </c>
      <c r="M6" s="40" t="s">
        <v>137</v>
      </c>
      <c r="N6" s="41">
        <v>1.5</v>
      </c>
    </row>
    <row r="7" spans="1:14" x14ac:dyDescent="0.2">
      <c r="A7" s="40" t="s">
        <v>137</v>
      </c>
      <c r="B7" s="41">
        <v>2.4</v>
      </c>
      <c r="C7" s="40" t="s">
        <v>137</v>
      </c>
      <c r="D7" s="41">
        <v>2.2999999999999998</v>
      </c>
      <c r="E7" s="40"/>
      <c r="F7" s="41"/>
      <c r="G7" s="40"/>
      <c r="H7" s="41"/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 t="s">
        <v>138</v>
      </c>
      <c r="D8" s="41">
        <v>5.0999999999999996</v>
      </c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 t="s">
        <v>137</v>
      </c>
      <c r="D9" s="41">
        <v>3.7</v>
      </c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 t="s">
        <v>137</v>
      </c>
      <c r="D10" s="41">
        <v>2.2999999999999998</v>
      </c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11.299999999999999</v>
      </c>
      <c r="C19" s="44"/>
      <c r="D19" s="43">
        <f>SUM(D4:D18)</f>
        <v>20.3</v>
      </c>
      <c r="E19" s="44"/>
      <c r="F19" s="43">
        <f>SUM(F4:F18)</f>
        <v>0</v>
      </c>
      <c r="G19" s="44"/>
      <c r="H19" s="43">
        <f>SUM(H4:H18)</f>
        <v>3.3</v>
      </c>
      <c r="I19" s="44"/>
      <c r="J19" s="43">
        <f>SUM(J4:J18)</f>
        <v>5</v>
      </c>
      <c r="K19" s="45"/>
      <c r="L19" s="43">
        <f>SUM(L4:L18)</f>
        <v>5.8</v>
      </c>
      <c r="M19" s="46"/>
      <c r="N19" s="43">
        <f>SUM(N4:N18)</f>
        <v>7.6</v>
      </c>
      <c r="O19" s="21">
        <f>SUM(A19:N19)</f>
        <v>53.3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 t="s">
        <v>139</v>
      </c>
      <c r="N20" s="41">
        <v>1</v>
      </c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54.3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1</v>
      </c>
      <c r="O27" s="21">
        <f>SUM(A27:N27)</f>
        <v>1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THERON</v>
      </c>
      <c r="B31" s="60" t="str">
        <f t="shared" si="0"/>
        <v>JB</v>
      </c>
      <c r="C31" s="37" t="str">
        <f t="shared" si="0"/>
        <v>BARNARD</v>
      </c>
      <c r="D31" s="60" t="str">
        <f t="shared" si="0"/>
        <v>W</v>
      </c>
      <c r="E31" s="37" t="str">
        <f t="shared" si="0"/>
        <v>GOVENDER</v>
      </c>
      <c r="F31" s="60" t="str">
        <f t="shared" si="0"/>
        <v>J</v>
      </c>
      <c r="G31" s="37" t="str">
        <f t="shared" si="0"/>
        <v>VAN ZYL</v>
      </c>
      <c r="H31" s="60" t="str">
        <f t="shared" si="0"/>
        <v>D</v>
      </c>
      <c r="I31" s="37" t="str">
        <f t="shared" si="0"/>
        <v>OLIVIER</v>
      </c>
      <c r="J31" s="60" t="str">
        <f t="shared" si="0"/>
        <v>T</v>
      </c>
      <c r="K31" s="37" t="str">
        <f>K2</f>
        <v>JACOBS</v>
      </c>
      <c r="L31" s="60" t="str">
        <f>L2</f>
        <v>G</v>
      </c>
      <c r="M31" s="37" t="str">
        <f t="shared" si="0"/>
        <v>DASRATH</v>
      </c>
      <c r="N31" s="60" t="str">
        <f t="shared" si="0"/>
        <v>D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2.8</v>
      </c>
      <c r="C33" s="40" t="s">
        <v>137</v>
      </c>
      <c r="D33" s="41">
        <v>2.6</v>
      </c>
      <c r="E33" s="40" t="s">
        <v>137</v>
      </c>
      <c r="F33" s="41">
        <v>9.1999999999999993</v>
      </c>
      <c r="G33" s="40" t="s">
        <v>137</v>
      </c>
      <c r="H33" s="41">
        <v>2.1</v>
      </c>
      <c r="I33" s="40" t="s">
        <v>140</v>
      </c>
      <c r="J33" s="41">
        <v>2.5</v>
      </c>
      <c r="K33" s="40" t="s">
        <v>140</v>
      </c>
      <c r="L33" s="41">
        <v>4.0999999999999996</v>
      </c>
      <c r="M33" s="40" t="s">
        <v>137</v>
      </c>
      <c r="N33" s="41">
        <v>13.2</v>
      </c>
    </row>
    <row r="34" spans="1:15" x14ac:dyDescent="0.2">
      <c r="A34" s="40" t="s">
        <v>152</v>
      </c>
      <c r="B34" s="41">
        <v>9.9</v>
      </c>
      <c r="C34" s="40" t="s">
        <v>137</v>
      </c>
      <c r="D34" s="41">
        <v>2.5</v>
      </c>
      <c r="E34" s="40" t="s">
        <v>137</v>
      </c>
      <c r="F34" s="41">
        <v>2.8</v>
      </c>
      <c r="G34" s="40" t="s">
        <v>137</v>
      </c>
      <c r="H34" s="41">
        <v>2</v>
      </c>
      <c r="I34" s="40" t="s">
        <v>137</v>
      </c>
      <c r="J34" s="41">
        <v>2</v>
      </c>
      <c r="K34" s="40" t="s">
        <v>137</v>
      </c>
      <c r="L34" s="41">
        <v>13.2</v>
      </c>
      <c r="M34" s="40" t="s">
        <v>137</v>
      </c>
      <c r="N34" s="41">
        <v>2.8</v>
      </c>
    </row>
    <row r="35" spans="1:15" x14ac:dyDescent="0.2">
      <c r="A35" s="40" t="s">
        <v>137</v>
      </c>
      <c r="B35" s="41">
        <v>13.2</v>
      </c>
      <c r="C35" s="40" t="s">
        <v>137</v>
      </c>
      <c r="D35" s="41">
        <v>10.199999999999999</v>
      </c>
      <c r="E35" s="40"/>
      <c r="F35" s="41"/>
      <c r="G35" s="40" t="s">
        <v>140</v>
      </c>
      <c r="H35" s="41">
        <v>1.1000000000000001</v>
      </c>
      <c r="I35" s="40" t="s">
        <v>137</v>
      </c>
      <c r="J35" s="41">
        <v>3.3</v>
      </c>
      <c r="K35" s="40" t="s">
        <v>137</v>
      </c>
      <c r="L35" s="41">
        <v>12</v>
      </c>
      <c r="M35" s="40" t="s">
        <v>137</v>
      </c>
      <c r="N35" s="41">
        <v>2.1</v>
      </c>
    </row>
    <row r="36" spans="1:15" x14ac:dyDescent="0.2">
      <c r="A36" s="40" t="s">
        <v>137</v>
      </c>
      <c r="B36" s="41">
        <v>15.3</v>
      </c>
      <c r="C36" s="40" t="s">
        <v>137</v>
      </c>
      <c r="D36" s="41">
        <v>3.7</v>
      </c>
      <c r="E36" s="40"/>
      <c r="F36" s="41"/>
      <c r="G36" s="40" t="s">
        <v>137</v>
      </c>
      <c r="H36" s="41">
        <v>1.4</v>
      </c>
      <c r="I36" s="40"/>
      <c r="J36" s="41"/>
      <c r="K36" s="40" t="s">
        <v>137</v>
      </c>
      <c r="L36" s="41">
        <v>14.6</v>
      </c>
      <c r="M36" s="40" t="s">
        <v>137</v>
      </c>
      <c r="N36" s="41">
        <v>2.5</v>
      </c>
    </row>
    <row r="37" spans="1:15" x14ac:dyDescent="0.2">
      <c r="A37" s="40" t="s">
        <v>137</v>
      </c>
      <c r="B37" s="41">
        <v>16</v>
      </c>
      <c r="C37" s="40"/>
      <c r="D37" s="41"/>
      <c r="E37" s="40"/>
      <c r="F37" s="41"/>
      <c r="G37" s="40" t="s">
        <v>137</v>
      </c>
      <c r="H37" s="41">
        <v>1.8</v>
      </c>
      <c r="I37" s="40"/>
      <c r="J37" s="41"/>
      <c r="K37" s="40" t="s">
        <v>137</v>
      </c>
      <c r="L37" s="41">
        <v>2.6</v>
      </c>
      <c r="M37" s="40" t="s">
        <v>150</v>
      </c>
      <c r="N37" s="41">
        <v>20</v>
      </c>
    </row>
    <row r="38" spans="1:15" x14ac:dyDescent="0.2">
      <c r="A38" s="40" t="s">
        <v>137</v>
      </c>
      <c r="B38" s="41">
        <v>10.8</v>
      </c>
      <c r="C38" s="40"/>
      <c r="D38" s="41"/>
      <c r="E38" s="40"/>
      <c r="F38" s="41"/>
      <c r="G38" s="40" t="s">
        <v>137</v>
      </c>
      <c r="H38" s="41">
        <v>2.5</v>
      </c>
      <c r="I38" s="40"/>
      <c r="J38" s="41"/>
      <c r="K38" s="40" t="s">
        <v>137</v>
      </c>
      <c r="L38" s="41">
        <v>2.8</v>
      </c>
      <c r="M38" s="40" t="s">
        <v>137</v>
      </c>
      <c r="N38" s="41">
        <v>2</v>
      </c>
    </row>
    <row r="39" spans="1:15" x14ac:dyDescent="0.2">
      <c r="A39" s="40"/>
      <c r="B39" s="41"/>
      <c r="C39" s="40"/>
      <c r="D39" s="41"/>
      <c r="E39" s="40"/>
      <c r="F39" s="41"/>
      <c r="G39" s="40"/>
      <c r="H39" s="41"/>
      <c r="I39" s="40"/>
      <c r="J39" s="41"/>
      <c r="K39" s="40"/>
      <c r="L39" s="41"/>
      <c r="M39" s="40" t="s">
        <v>140</v>
      </c>
      <c r="N39" s="41">
        <v>2.5</v>
      </c>
    </row>
    <row r="40" spans="1:15" x14ac:dyDescent="0.2">
      <c r="A40" s="40"/>
      <c r="B40" s="41"/>
      <c r="C40" s="40"/>
      <c r="D40" s="41"/>
      <c r="E40" s="40"/>
      <c r="F40" s="41"/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68</v>
      </c>
      <c r="C48" s="44"/>
      <c r="D48" s="43">
        <f>SUM(D33:D47)</f>
        <v>19</v>
      </c>
      <c r="E48" s="44"/>
      <c r="F48" s="43">
        <f>SUM(F33:F47)</f>
        <v>12</v>
      </c>
      <c r="G48" s="44"/>
      <c r="H48" s="43">
        <f>SUM(H33:H47)</f>
        <v>10.9</v>
      </c>
      <c r="I48" s="44"/>
      <c r="J48" s="43">
        <f>SUM(J33:J47)</f>
        <v>7.8</v>
      </c>
      <c r="K48" s="45"/>
      <c r="L48" s="48">
        <f>SUM(L33:L47)</f>
        <v>49.3</v>
      </c>
      <c r="M48" s="46"/>
      <c r="N48" s="43">
        <f>SUM(N33:N47)</f>
        <v>45.1</v>
      </c>
      <c r="O48" s="21">
        <f>SUM(A48:N48)</f>
        <v>212.1</v>
      </c>
    </row>
    <row r="49" spans="1:15" x14ac:dyDescent="0.2">
      <c r="A49" s="40"/>
      <c r="B49" s="41"/>
      <c r="C49" s="40" t="s">
        <v>141</v>
      </c>
      <c r="D49" s="41">
        <v>3</v>
      </c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215.1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3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3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THERON</v>
      </c>
      <c r="B60" s="60" t="str">
        <f t="shared" si="1"/>
        <v>JB</v>
      </c>
      <c r="C60" s="37" t="str">
        <f t="shared" si="1"/>
        <v>BARNARD</v>
      </c>
      <c r="D60" s="60" t="str">
        <f t="shared" si="1"/>
        <v>W</v>
      </c>
      <c r="E60" s="37" t="str">
        <f t="shared" si="1"/>
        <v>GOVENDER</v>
      </c>
      <c r="F60" s="60" t="str">
        <f t="shared" si="1"/>
        <v>J</v>
      </c>
      <c r="G60" s="37" t="str">
        <f t="shared" si="1"/>
        <v>VAN ZYL</v>
      </c>
      <c r="H60" s="60" t="str">
        <f t="shared" si="1"/>
        <v>D</v>
      </c>
      <c r="I60" s="37" t="str">
        <f t="shared" si="1"/>
        <v>OLIVIER</v>
      </c>
      <c r="J60" s="60" t="str">
        <f t="shared" si="1"/>
        <v>T</v>
      </c>
      <c r="K60" s="37" t="str">
        <f>K2</f>
        <v>JACOBS</v>
      </c>
      <c r="L60" s="60" t="str">
        <f>L2</f>
        <v>G</v>
      </c>
      <c r="M60" s="37" t="str">
        <f t="shared" si="1"/>
        <v>DASRATH</v>
      </c>
      <c r="N60" s="60" t="str">
        <f t="shared" si="1"/>
        <v>D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/>
      <c r="B62" s="41"/>
      <c r="C62" s="40" t="s">
        <v>137</v>
      </c>
      <c r="D62" s="41">
        <v>2.4</v>
      </c>
      <c r="E62" s="40"/>
      <c r="F62" s="41"/>
      <c r="G62" s="40"/>
      <c r="H62" s="41"/>
      <c r="I62" s="40" t="s">
        <v>137</v>
      </c>
      <c r="J62" s="41">
        <v>7.3</v>
      </c>
      <c r="K62" s="40"/>
      <c r="L62" s="41"/>
      <c r="M62" s="40"/>
      <c r="N62" s="41"/>
    </row>
    <row r="63" spans="1:15" x14ac:dyDescent="0.2">
      <c r="A63" s="40"/>
      <c r="B63" s="41"/>
      <c r="C63" s="40" t="s">
        <v>140</v>
      </c>
      <c r="D63" s="41">
        <v>1.4</v>
      </c>
      <c r="E63" s="40"/>
      <c r="F63" s="41"/>
      <c r="G63" s="40"/>
      <c r="H63" s="41"/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0</v>
      </c>
      <c r="C77" s="44"/>
      <c r="D77" s="43">
        <f>SUM(D62:D76)</f>
        <v>3.8</v>
      </c>
      <c r="E77" s="44"/>
      <c r="F77" s="43">
        <f>SUM(F62:F76)</f>
        <v>0</v>
      </c>
      <c r="G77" s="44"/>
      <c r="H77" s="43">
        <f>SUM(H62:H76)</f>
        <v>0</v>
      </c>
      <c r="I77" s="44"/>
      <c r="J77" s="43">
        <f>SUM(J62:J76)</f>
        <v>7.3</v>
      </c>
      <c r="K77" s="45"/>
      <c r="L77" s="43">
        <f>SUM(L62:L76)</f>
        <v>0</v>
      </c>
      <c r="M77" s="46"/>
      <c r="N77" s="43">
        <f>SUM(N62:N76)</f>
        <v>0</v>
      </c>
      <c r="O77" s="21">
        <f>SUM(A77:N77)</f>
        <v>11.1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11.1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0" t="s">
        <v>1</v>
      </c>
      <c r="B89" s="60"/>
      <c r="C89" s="60" t="s">
        <v>2</v>
      </c>
      <c r="D89" s="60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0" t="s">
        <v>7</v>
      </c>
      <c r="B90" s="60" t="s">
        <v>8</v>
      </c>
      <c r="C90" s="60" t="s">
        <v>9</v>
      </c>
      <c r="D90" s="60" t="s">
        <v>10</v>
      </c>
      <c r="E90" s="60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THERON</v>
      </c>
      <c r="B91" s="25" t="str">
        <f>B2</f>
        <v>JB</v>
      </c>
      <c r="C91" s="30">
        <f>SUM(B27)</f>
        <v>0</v>
      </c>
      <c r="D91" s="30">
        <f>SUM(B19)</f>
        <v>11.299999999999999</v>
      </c>
      <c r="E91" s="30">
        <f t="shared" ref="E91:E97" si="2">SUM(D91+C91)</f>
        <v>11.299999999999999</v>
      </c>
      <c r="F91" s="31">
        <f>COUNTA(A20:A26)</f>
        <v>0</v>
      </c>
      <c r="G91" s="31">
        <f>COUNTA(A4:A18)</f>
        <v>4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BARNARD</v>
      </c>
      <c r="B92" s="25" t="str">
        <f>D2</f>
        <v>W</v>
      </c>
      <c r="C92" s="30">
        <f>SUM(D27)</f>
        <v>0</v>
      </c>
      <c r="D92" s="30">
        <f>SUM(D19)</f>
        <v>20.3</v>
      </c>
      <c r="E92" s="30">
        <f t="shared" si="2"/>
        <v>20.3</v>
      </c>
      <c r="F92" s="31">
        <f>COUNTA(C20:C26)</f>
        <v>0</v>
      </c>
      <c r="G92" s="31">
        <f>COUNTA(C4:C18)</f>
        <v>7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GOVENDER</v>
      </c>
      <c r="B93" s="25" t="str">
        <f>F2</f>
        <v>J</v>
      </c>
      <c r="C93" s="30">
        <f>SUM(F27)</f>
        <v>0</v>
      </c>
      <c r="D93" s="30">
        <f>SUM(F19)</f>
        <v>0</v>
      </c>
      <c r="E93" s="30">
        <f t="shared" si="2"/>
        <v>0</v>
      </c>
      <c r="F93" s="31">
        <f>COUNTA(E20:E26)</f>
        <v>0</v>
      </c>
      <c r="G93" s="31">
        <f>COUNTA(E4:E18)</f>
        <v>0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VAN ZYL</v>
      </c>
      <c r="B94" s="25" t="str">
        <f>H2</f>
        <v>D</v>
      </c>
      <c r="C94" s="30">
        <f>SUM(H27)</f>
        <v>0</v>
      </c>
      <c r="D94" s="30">
        <f>SUM(H19)</f>
        <v>3.3</v>
      </c>
      <c r="E94" s="30">
        <f t="shared" si="2"/>
        <v>3.3</v>
      </c>
      <c r="F94" s="31">
        <f>COUNTA(G20:G26)</f>
        <v>0</v>
      </c>
      <c r="G94" s="31">
        <f>COUNTA(G4:G18)</f>
        <v>1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OLIVIER</v>
      </c>
      <c r="B95" s="25" t="str">
        <f>J2</f>
        <v>T</v>
      </c>
      <c r="C95" s="30">
        <f>SUM(J27)</f>
        <v>0</v>
      </c>
      <c r="D95" s="30">
        <f>SUM(J19)</f>
        <v>5</v>
      </c>
      <c r="E95" s="30">
        <f t="shared" si="2"/>
        <v>5</v>
      </c>
      <c r="F95" s="31">
        <f>COUNTA(I20:I26)</f>
        <v>0</v>
      </c>
      <c r="G95" s="31">
        <f>COUNTA(I4:I18)</f>
        <v>2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JACOBS</v>
      </c>
      <c r="B96" s="25" t="str">
        <f>L2</f>
        <v>G</v>
      </c>
      <c r="C96" s="30">
        <f>SUM(L27)</f>
        <v>0</v>
      </c>
      <c r="D96" s="30">
        <f>SUM(L19)</f>
        <v>5.8</v>
      </c>
      <c r="E96" s="30">
        <f t="shared" si="2"/>
        <v>5.8</v>
      </c>
      <c r="F96" s="31">
        <f>COUNTA(K20:K26)</f>
        <v>0</v>
      </c>
      <c r="G96" s="31">
        <f>COUNTA(K4:K18)</f>
        <v>3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DASRATH</v>
      </c>
      <c r="B97" s="25" t="str">
        <f>N2</f>
        <v>D</v>
      </c>
      <c r="C97" s="30">
        <f>SUM(N27)</f>
        <v>1</v>
      </c>
      <c r="D97" s="30">
        <f>SUM(N19)</f>
        <v>7.6</v>
      </c>
      <c r="E97" s="30">
        <f t="shared" si="2"/>
        <v>8.6</v>
      </c>
      <c r="F97" s="31">
        <f>COUNTA(M20:M26)</f>
        <v>1</v>
      </c>
      <c r="G97" s="31">
        <f>COUNTA(M4:M18)</f>
        <v>3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1</v>
      </c>
      <c r="D98" s="38">
        <f t="shared" si="3"/>
        <v>53.3</v>
      </c>
      <c r="E98" s="38">
        <f t="shared" si="3"/>
        <v>54.3</v>
      </c>
      <c r="F98" s="50">
        <f t="shared" si="3"/>
        <v>1</v>
      </c>
      <c r="G98" s="50">
        <f t="shared" si="3"/>
        <v>20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0" t="s">
        <v>1</v>
      </c>
      <c r="B102" s="60"/>
      <c r="C102" s="60" t="s">
        <v>2</v>
      </c>
      <c r="D102" s="60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0" t="s">
        <v>7</v>
      </c>
      <c r="B103" s="60" t="s">
        <v>8</v>
      </c>
      <c r="C103" s="60" t="s">
        <v>9</v>
      </c>
      <c r="D103" s="60" t="s">
        <v>10</v>
      </c>
      <c r="E103" s="60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THERON</v>
      </c>
      <c r="B104" s="25" t="str">
        <f>B2</f>
        <v>JB</v>
      </c>
      <c r="C104" s="30">
        <f>SUM(B56)</f>
        <v>0</v>
      </c>
      <c r="D104" s="30">
        <f>SUM(B48)</f>
        <v>68</v>
      </c>
      <c r="E104" s="30">
        <f t="shared" ref="E104:E110" si="4">SUM(D104+C104)</f>
        <v>68</v>
      </c>
      <c r="F104" s="31">
        <f>COUNTA(A49:A56)</f>
        <v>0</v>
      </c>
      <c r="G104" s="31">
        <f>COUNTA(A33:A47)</f>
        <v>6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BARNARD</v>
      </c>
      <c r="B105" s="25" t="str">
        <f>D2</f>
        <v>W</v>
      </c>
      <c r="C105" s="30">
        <f>SUM(D56)</f>
        <v>3</v>
      </c>
      <c r="D105" s="30">
        <f>SUM(D48)</f>
        <v>19</v>
      </c>
      <c r="E105" s="30">
        <f t="shared" si="4"/>
        <v>22</v>
      </c>
      <c r="F105" s="31">
        <f>COUNTA(C49:C56)</f>
        <v>1</v>
      </c>
      <c r="G105" s="31">
        <f>COUNTA(C33:C47)</f>
        <v>4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GOVENDER</v>
      </c>
      <c r="B106" s="25" t="str">
        <f>F2</f>
        <v>J</v>
      </c>
      <c r="C106" s="30">
        <f>SUM(F56)</f>
        <v>0</v>
      </c>
      <c r="D106" s="30">
        <f>SUM(F48)</f>
        <v>12</v>
      </c>
      <c r="E106" s="30">
        <f t="shared" si="4"/>
        <v>12</v>
      </c>
      <c r="F106" s="31">
        <f>COUNTA(E49:E56)</f>
        <v>0</v>
      </c>
      <c r="G106" s="31">
        <f>COUNTA(E33:E47)</f>
        <v>2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VAN ZYL</v>
      </c>
      <c r="B107" s="25" t="str">
        <f>H2</f>
        <v>D</v>
      </c>
      <c r="C107" s="30">
        <f>SUM(H56)</f>
        <v>0</v>
      </c>
      <c r="D107" s="30">
        <f>SUM(H48)</f>
        <v>10.9</v>
      </c>
      <c r="E107" s="30">
        <f t="shared" si="4"/>
        <v>10.9</v>
      </c>
      <c r="F107" s="31">
        <f>COUNTA(G49:G56)</f>
        <v>0</v>
      </c>
      <c r="G107" s="31">
        <f>COUNTA(G33:G47)</f>
        <v>6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OLIVIER</v>
      </c>
      <c r="B108" s="25" t="str">
        <f>J2</f>
        <v>T</v>
      </c>
      <c r="C108" s="30">
        <f>SUM(J56)</f>
        <v>0</v>
      </c>
      <c r="D108" s="30">
        <f>SUM(J48)</f>
        <v>7.8</v>
      </c>
      <c r="E108" s="30">
        <f t="shared" si="4"/>
        <v>7.8</v>
      </c>
      <c r="F108" s="31">
        <f>COUNTA(I49:I56)</f>
        <v>0</v>
      </c>
      <c r="G108" s="31">
        <f>COUNTA(I33:I47)</f>
        <v>3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JACOBS</v>
      </c>
      <c r="B109" s="25" t="str">
        <f>L2</f>
        <v>G</v>
      </c>
      <c r="C109" s="30">
        <f>SUM(L56)</f>
        <v>0</v>
      </c>
      <c r="D109" s="30">
        <f>SUM(L48)</f>
        <v>49.3</v>
      </c>
      <c r="E109" s="30">
        <f t="shared" si="4"/>
        <v>49.3</v>
      </c>
      <c r="F109" s="31">
        <f>COUNTA(K49:K56)</f>
        <v>0</v>
      </c>
      <c r="G109" s="31">
        <f>COUNTA(K33:K48)</f>
        <v>6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DASRATH</v>
      </c>
      <c r="B110" s="25" t="str">
        <f>N2</f>
        <v>D</v>
      </c>
      <c r="C110" s="30">
        <f>SUM(N56)</f>
        <v>0</v>
      </c>
      <c r="D110" s="30">
        <f>SUM(N48)</f>
        <v>45.1</v>
      </c>
      <c r="E110" s="30">
        <f t="shared" si="4"/>
        <v>45.1</v>
      </c>
      <c r="F110" s="31">
        <f>COUNTA(M49:M56)</f>
        <v>0</v>
      </c>
      <c r="G110" s="31">
        <f>COUNTA(M33:M47)</f>
        <v>7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3</v>
      </c>
      <c r="D111" s="38">
        <f t="shared" si="5"/>
        <v>212.1</v>
      </c>
      <c r="E111" s="38">
        <f t="shared" si="5"/>
        <v>215.1</v>
      </c>
      <c r="F111" s="50">
        <f t="shared" si="5"/>
        <v>1</v>
      </c>
      <c r="G111" s="50">
        <f t="shared" si="5"/>
        <v>34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0" t="s">
        <v>1</v>
      </c>
      <c r="B115" s="60"/>
      <c r="C115" s="60" t="s">
        <v>2</v>
      </c>
      <c r="D115" s="60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0" t="s">
        <v>7</v>
      </c>
      <c r="B116" s="60" t="s">
        <v>8</v>
      </c>
      <c r="C116" s="60" t="s">
        <v>9</v>
      </c>
      <c r="D116" s="60" t="s">
        <v>10</v>
      </c>
      <c r="E116" s="60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THERON</v>
      </c>
      <c r="B117" s="25" t="str">
        <f>B2</f>
        <v>JB</v>
      </c>
      <c r="C117" s="30">
        <f>SUM(B85)</f>
        <v>0</v>
      </c>
      <c r="D117" s="30">
        <f>SUM(B77)</f>
        <v>0</v>
      </c>
      <c r="E117" s="30">
        <f t="shared" ref="E117:E123" si="6">SUM(D117+C117)</f>
        <v>0</v>
      </c>
      <c r="F117" s="31">
        <f>COUNTA(A78:A84)</f>
        <v>0</v>
      </c>
      <c r="G117" s="31">
        <f>COUNTA(A62:A76)</f>
        <v>0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BARNARD</v>
      </c>
      <c r="B118" s="25" t="str">
        <f>D2</f>
        <v>W</v>
      </c>
      <c r="C118" s="30">
        <f>SUM(D85)</f>
        <v>0</v>
      </c>
      <c r="D118" s="30">
        <f>SUM(D77)</f>
        <v>3.8</v>
      </c>
      <c r="E118" s="30">
        <f t="shared" si="6"/>
        <v>3.8</v>
      </c>
      <c r="F118" s="31">
        <f>COUNTA(C78:C84)</f>
        <v>0</v>
      </c>
      <c r="G118" s="31">
        <f>COUNTA(C62:C76)</f>
        <v>2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GOVENDER</v>
      </c>
      <c r="B119" s="25" t="str">
        <f>F2</f>
        <v>J</v>
      </c>
      <c r="C119" s="30">
        <f>SUM(F85)</f>
        <v>0</v>
      </c>
      <c r="D119" s="30">
        <f>SUM(F77)</f>
        <v>0</v>
      </c>
      <c r="E119" s="30">
        <f t="shared" si="6"/>
        <v>0</v>
      </c>
      <c r="F119" s="31">
        <f>COUNTA(E78:E84)</f>
        <v>0</v>
      </c>
      <c r="G119" s="31">
        <f>COUNTA(E62:E76)</f>
        <v>0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VAN ZYL</v>
      </c>
      <c r="B120" s="25" t="str">
        <f>H2</f>
        <v>D</v>
      </c>
      <c r="C120" s="30">
        <f>SUM(H85)</f>
        <v>0</v>
      </c>
      <c r="D120" s="30">
        <f>SUM(H77)</f>
        <v>0</v>
      </c>
      <c r="E120" s="30">
        <f t="shared" si="6"/>
        <v>0</v>
      </c>
      <c r="F120" s="31">
        <f>COUNTA(G78:G84)</f>
        <v>0</v>
      </c>
      <c r="G120" s="31">
        <f>COUNTA(G62:G76)</f>
        <v>0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OLIVIER</v>
      </c>
      <c r="B121" s="25" t="str">
        <f>J2</f>
        <v>T</v>
      </c>
      <c r="C121" s="30">
        <f>SUM(J85)</f>
        <v>0</v>
      </c>
      <c r="D121" s="30">
        <f>SUM(J77)</f>
        <v>7.3</v>
      </c>
      <c r="E121" s="30">
        <f t="shared" si="6"/>
        <v>7.3</v>
      </c>
      <c r="F121" s="31">
        <f>COUNTA(I78:I84)</f>
        <v>0</v>
      </c>
      <c r="G121" s="31">
        <f>COUNTA(I62:I76)</f>
        <v>1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JACOBS</v>
      </c>
      <c r="B122" s="25" t="str">
        <f>L2</f>
        <v>G</v>
      </c>
      <c r="C122" s="30">
        <f>SUM(L85)</f>
        <v>0</v>
      </c>
      <c r="D122" s="30">
        <f>SUM(L77)</f>
        <v>0</v>
      </c>
      <c r="E122" s="30">
        <f t="shared" si="6"/>
        <v>0</v>
      </c>
      <c r="F122" s="31">
        <f>COUNTA(K78:K84)</f>
        <v>0</v>
      </c>
      <c r="G122" s="31">
        <f>COUNTA(K62:K76)</f>
        <v>0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DASRATH</v>
      </c>
      <c r="B123" s="25" t="str">
        <f>N2</f>
        <v>D</v>
      </c>
      <c r="C123" s="30">
        <f>SUM(N85)</f>
        <v>0</v>
      </c>
      <c r="D123" s="30">
        <f>SUM(N77)</f>
        <v>0</v>
      </c>
      <c r="E123" s="30">
        <f t="shared" si="6"/>
        <v>0</v>
      </c>
      <c r="F123" s="31">
        <f>COUNTA(M78:M84)</f>
        <v>0</v>
      </c>
      <c r="G123" s="31">
        <f>COUNTA(M62:M76)</f>
        <v>0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11.1</v>
      </c>
      <c r="E124" s="38">
        <f t="shared" si="7"/>
        <v>11.1</v>
      </c>
      <c r="F124" s="50">
        <f t="shared" si="7"/>
        <v>0</v>
      </c>
      <c r="G124" s="50">
        <f t="shared" si="7"/>
        <v>3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0" t="s">
        <v>1</v>
      </c>
      <c r="B128" s="60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0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0" t="s">
        <v>7</v>
      </c>
      <c r="B129" s="60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0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THERON</v>
      </c>
      <c r="B130" s="25" t="str">
        <f>B2</f>
        <v>JB</v>
      </c>
      <c r="C130" s="30">
        <f t="shared" ref="C130:C136" si="8">SUM(C117+C104+C91)</f>
        <v>0</v>
      </c>
      <c r="D130" s="30">
        <f t="shared" ref="D130:D136" si="9">SUM(D91+D104+D117)</f>
        <v>79.3</v>
      </c>
      <c r="E130" s="30">
        <f t="shared" ref="E130:E136" si="10">SUM(E117+E104+E91)</f>
        <v>79.3</v>
      </c>
      <c r="F130" s="31">
        <f t="shared" ref="F130:G136" si="11">SUM(F91+F104+F117)</f>
        <v>0</v>
      </c>
      <c r="G130" s="31">
        <f t="shared" si="11"/>
        <v>10</v>
      </c>
      <c r="H130" s="31">
        <f t="shared" ref="H130:H136" si="12">SUM(F130:G130)</f>
        <v>10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BARNARD</v>
      </c>
      <c r="B131" s="25" t="str">
        <f>D2</f>
        <v>W</v>
      </c>
      <c r="C131" s="30">
        <f t="shared" si="8"/>
        <v>3</v>
      </c>
      <c r="D131" s="30">
        <f t="shared" si="9"/>
        <v>43.099999999999994</v>
      </c>
      <c r="E131" s="30">
        <f t="shared" si="10"/>
        <v>46.1</v>
      </c>
      <c r="F131" s="31">
        <f t="shared" si="11"/>
        <v>1</v>
      </c>
      <c r="G131" s="31">
        <f t="shared" si="11"/>
        <v>13</v>
      </c>
      <c r="H131" s="31">
        <f t="shared" si="12"/>
        <v>14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GOVENDER</v>
      </c>
      <c r="B132" s="25" t="str">
        <f>F2</f>
        <v>J</v>
      </c>
      <c r="C132" s="30">
        <f t="shared" si="8"/>
        <v>0</v>
      </c>
      <c r="D132" s="30">
        <f t="shared" si="9"/>
        <v>12</v>
      </c>
      <c r="E132" s="30">
        <f t="shared" si="10"/>
        <v>12</v>
      </c>
      <c r="F132" s="31">
        <f t="shared" si="11"/>
        <v>0</v>
      </c>
      <c r="G132" s="31">
        <f t="shared" si="11"/>
        <v>2</v>
      </c>
      <c r="H132" s="31">
        <f t="shared" si="12"/>
        <v>2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VAN ZYL</v>
      </c>
      <c r="B133" s="25" t="str">
        <f>H2</f>
        <v>D</v>
      </c>
      <c r="C133" s="30">
        <f t="shared" si="8"/>
        <v>0</v>
      </c>
      <c r="D133" s="30">
        <f t="shared" si="9"/>
        <v>14.2</v>
      </c>
      <c r="E133" s="30">
        <f t="shared" si="10"/>
        <v>14.2</v>
      </c>
      <c r="F133" s="31">
        <f t="shared" si="11"/>
        <v>0</v>
      </c>
      <c r="G133" s="31">
        <f t="shared" si="11"/>
        <v>7</v>
      </c>
      <c r="H133" s="31">
        <f t="shared" si="12"/>
        <v>7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OLIVIER</v>
      </c>
      <c r="B134" s="25" t="str">
        <f>J2</f>
        <v>T</v>
      </c>
      <c r="C134" s="30">
        <f t="shared" si="8"/>
        <v>0</v>
      </c>
      <c r="D134" s="30">
        <f t="shared" si="9"/>
        <v>20.100000000000001</v>
      </c>
      <c r="E134" s="30">
        <f t="shared" si="10"/>
        <v>20.100000000000001</v>
      </c>
      <c r="F134" s="31">
        <f t="shared" si="11"/>
        <v>0</v>
      </c>
      <c r="G134" s="31">
        <f t="shared" si="11"/>
        <v>6</v>
      </c>
      <c r="H134" s="31">
        <f t="shared" si="12"/>
        <v>6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JACOBS</v>
      </c>
      <c r="B135" s="25" t="str">
        <f>L2</f>
        <v>G</v>
      </c>
      <c r="C135" s="30">
        <f t="shared" si="8"/>
        <v>0</v>
      </c>
      <c r="D135" s="30">
        <f t="shared" si="9"/>
        <v>55.099999999999994</v>
      </c>
      <c r="E135" s="30">
        <f t="shared" si="10"/>
        <v>55.099999999999994</v>
      </c>
      <c r="F135" s="31">
        <f t="shared" si="11"/>
        <v>0</v>
      </c>
      <c r="G135" s="31">
        <f t="shared" si="11"/>
        <v>9</v>
      </c>
      <c r="H135" s="31">
        <f>SUM(F135+G135)</f>
        <v>9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DASRATH</v>
      </c>
      <c r="B136" s="25" t="str">
        <f>N2</f>
        <v>D</v>
      </c>
      <c r="C136" s="30">
        <f t="shared" si="8"/>
        <v>1</v>
      </c>
      <c r="D136" s="30">
        <f t="shared" si="9"/>
        <v>52.7</v>
      </c>
      <c r="E136" s="30">
        <f t="shared" si="10"/>
        <v>53.7</v>
      </c>
      <c r="F136" s="31">
        <f t="shared" si="11"/>
        <v>1</v>
      </c>
      <c r="G136" s="31">
        <f t="shared" si="11"/>
        <v>10</v>
      </c>
      <c r="H136" s="31">
        <f t="shared" si="12"/>
        <v>11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4</v>
      </c>
      <c r="D137" s="38">
        <f t="shared" si="13"/>
        <v>276.49999999999994</v>
      </c>
      <c r="E137" s="38">
        <f t="shared" si="13"/>
        <v>280.5</v>
      </c>
      <c r="F137" s="50">
        <f t="shared" si="13"/>
        <v>2</v>
      </c>
      <c r="G137" s="50">
        <f t="shared" si="13"/>
        <v>57</v>
      </c>
      <c r="H137" s="50">
        <f t="shared" si="13"/>
        <v>59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&amp;C&amp;"Calibri,Bold"SA PRESIDENT INLAND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900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2.7109375" style="2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4.42578125" style="49" bestFit="1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69</v>
      </c>
      <c r="B2" s="29" t="s">
        <v>70</v>
      </c>
      <c r="C2" s="37" t="s">
        <v>71</v>
      </c>
      <c r="D2" s="29" t="s">
        <v>22</v>
      </c>
      <c r="E2" s="37" t="s">
        <v>30</v>
      </c>
      <c r="F2" s="29" t="s">
        <v>31</v>
      </c>
      <c r="G2" s="37" t="s">
        <v>57</v>
      </c>
      <c r="H2" s="29" t="s">
        <v>37</v>
      </c>
      <c r="I2" s="37" t="s">
        <v>72</v>
      </c>
      <c r="J2" s="29" t="s">
        <v>40</v>
      </c>
      <c r="K2" s="37" t="s">
        <v>73</v>
      </c>
      <c r="L2" s="29" t="s">
        <v>17</v>
      </c>
      <c r="M2" s="37" t="s">
        <v>42</v>
      </c>
      <c r="N2" s="29" t="s">
        <v>32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140</v>
      </c>
      <c r="B4" s="41">
        <v>1.2</v>
      </c>
      <c r="C4" s="40" t="s">
        <v>137</v>
      </c>
      <c r="D4" s="41">
        <v>2.8</v>
      </c>
      <c r="E4" s="40" t="s">
        <v>137</v>
      </c>
      <c r="F4" s="41">
        <v>1.8</v>
      </c>
      <c r="G4" s="40" t="s">
        <v>137</v>
      </c>
      <c r="H4" s="41">
        <v>1.3</v>
      </c>
      <c r="I4" s="40" t="s">
        <v>137</v>
      </c>
      <c r="J4" s="41">
        <v>2.8</v>
      </c>
      <c r="K4" s="40" t="s">
        <v>140</v>
      </c>
      <c r="L4" s="41">
        <v>1.8</v>
      </c>
      <c r="M4" s="40" t="s">
        <v>137</v>
      </c>
      <c r="N4" s="41">
        <v>1.2</v>
      </c>
    </row>
    <row r="5" spans="1:14" x14ac:dyDescent="0.2">
      <c r="A5" s="40"/>
      <c r="B5" s="41"/>
      <c r="C5" s="40"/>
      <c r="D5" s="41"/>
      <c r="E5" s="40" t="s">
        <v>137</v>
      </c>
      <c r="F5" s="41">
        <v>3.3</v>
      </c>
      <c r="G5" s="40" t="s">
        <v>140</v>
      </c>
      <c r="H5" s="41">
        <v>1.4</v>
      </c>
      <c r="I5" s="40"/>
      <c r="J5" s="41"/>
      <c r="K5" s="40"/>
      <c r="L5" s="41"/>
      <c r="M5" s="40" t="s">
        <v>137</v>
      </c>
      <c r="N5" s="41">
        <v>2.8</v>
      </c>
    </row>
    <row r="6" spans="1:14" x14ac:dyDescent="0.2">
      <c r="A6" s="40"/>
      <c r="B6" s="41"/>
      <c r="C6" s="40"/>
      <c r="D6" s="41"/>
      <c r="E6" s="40" t="s">
        <v>137</v>
      </c>
      <c r="F6" s="41">
        <v>2.1</v>
      </c>
      <c r="G6" s="40" t="s">
        <v>140</v>
      </c>
      <c r="H6" s="41">
        <v>1.4</v>
      </c>
      <c r="I6" s="40"/>
      <c r="J6" s="41"/>
      <c r="K6" s="40"/>
      <c r="L6" s="41"/>
      <c r="M6" s="40" t="s">
        <v>137</v>
      </c>
      <c r="N6" s="41">
        <v>8.1999999999999993</v>
      </c>
    </row>
    <row r="7" spans="1:14" x14ac:dyDescent="0.2">
      <c r="A7" s="40"/>
      <c r="B7" s="41"/>
      <c r="C7" s="40"/>
      <c r="D7" s="41"/>
      <c r="E7" s="40" t="s">
        <v>137</v>
      </c>
      <c r="F7" s="41">
        <v>2.1</v>
      </c>
      <c r="G7" s="40" t="s">
        <v>140</v>
      </c>
      <c r="H7" s="41">
        <v>1.6</v>
      </c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/>
      <c r="D8" s="41"/>
      <c r="E8" s="40" t="s">
        <v>137</v>
      </c>
      <c r="F8" s="41">
        <v>7.7</v>
      </c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1.2</v>
      </c>
      <c r="C19" s="44"/>
      <c r="D19" s="43">
        <f>SUM(D4:D18)</f>
        <v>2.8</v>
      </c>
      <c r="E19" s="44"/>
      <c r="F19" s="43">
        <f>SUM(F4:F18)</f>
        <v>17</v>
      </c>
      <c r="G19" s="44"/>
      <c r="H19" s="43">
        <f>SUM(H4:H18)</f>
        <v>5.6999999999999993</v>
      </c>
      <c r="I19" s="44"/>
      <c r="J19" s="43">
        <f>SUM(J4:J18)</f>
        <v>2.8</v>
      </c>
      <c r="K19" s="45"/>
      <c r="L19" s="43">
        <f>SUM(L4:L18)</f>
        <v>1.8</v>
      </c>
      <c r="M19" s="46"/>
      <c r="N19" s="43">
        <f>SUM(N4:N18)</f>
        <v>12.2</v>
      </c>
      <c r="O19" s="21">
        <f>SUM(A19:N19)</f>
        <v>43.5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/>
      <c r="N20" s="41"/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43.5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0</v>
      </c>
      <c r="O27" s="21">
        <f>SUM(A27:N27)</f>
        <v>0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PIENAAR</v>
      </c>
      <c r="B31" s="61" t="str">
        <f t="shared" si="0"/>
        <v>F</v>
      </c>
      <c r="C31" s="37" t="str">
        <f t="shared" si="0"/>
        <v>MARTIN</v>
      </c>
      <c r="D31" s="61" t="str">
        <f t="shared" si="0"/>
        <v>R</v>
      </c>
      <c r="E31" s="37" t="str">
        <f t="shared" si="0"/>
        <v>HYMAN</v>
      </c>
      <c r="F31" s="61" t="str">
        <f t="shared" si="0"/>
        <v>M</v>
      </c>
      <c r="G31" s="37" t="str">
        <f t="shared" si="0"/>
        <v>PEINKE</v>
      </c>
      <c r="H31" s="61" t="str">
        <f t="shared" si="0"/>
        <v>L</v>
      </c>
      <c r="I31" s="37" t="str">
        <f t="shared" si="0"/>
        <v>MC FARLANE</v>
      </c>
      <c r="J31" s="61" t="str">
        <f t="shared" si="0"/>
        <v>B</v>
      </c>
      <c r="K31" s="37" t="str">
        <f>K2</f>
        <v>MELLET</v>
      </c>
      <c r="L31" s="67" t="str">
        <f>L2</f>
        <v>A</v>
      </c>
      <c r="M31" s="37" t="str">
        <f t="shared" si="0"/>
        <v>VAN ZYL</v>
      </c>
      <c r="N31" s="61" t="str">
        <f t="shared" si="0"/>
        <v>J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6.1</v>
      </c>
      <c r="C33" s="40" t="s">
        <v>137</v>
      </c>
      <c r="D33" s="41">
        <v>10.199999999999999</v>
      </c>
      <c r="E33" s="40" t="s">
        <v>137</v>
      </c>
      <c r="F33" s="41">
        <v>3.5</v>
      </c>
      <c r="G33" s="40" t="s">
        <v>137</v>
      </c>
      <c r="H33" s="41">
        <v>2.4</v>
      </c>
      <c r="I33" s="40" t="s">
        <v>137</v>
      </c>
      <c r="J33" s="41">
        <v>2</v>
      </c>
      <c r="K33" s="40" t="s">
        <v>140</v>
      </c>
      <c r="L33" s="41">
        <v>3</v>
      </c>
      <c r="M33" s="40" t="s">
        <v>159</v>
      </c>
      <c r="N33" s="41">
        <v>10.3</v>
      </c>
    </row>
    <row r="34" spans="1:15" x14ac:dyDescent="0.2">
      <c r="A34" s="40" t="s">
        <v>137</v>
      </c>
      <c r="B34" s="41">
        <v>12.6</v>
      </c>
      <c r="C34" s="40" t="s">
        <v>137</v>
      </c>
      <c r="D34" s="41">
        <v>13.2</v>
      </c>
      <c r="E34" s="40" t="s">
        <v>137</v>
      </c>
      <c r="F34" s="41">
        <v>3</v>
      </c>
      <c r="G34" s="40" t="s">
        <v>137</v>
      </c>
      <c r="H34" s="41">
        <v>2.5</v>
      </c>
      <c r="I34" s="40" t="s">
        <v>137</v>
      </c>
      <c r="J34" s="41">
        <v>2.5</v>
      </c>
      <c r="K34" s="40" t="s">
        <v>137</v>
      </c>
      <c r="L34" s="41">
        <v>2.6</v>
      </c>
      <c r="M34" s="40" t="s">
        <v>137</v>
      </c>
      <c r="N34" s="41">
        <v>10.8</v>
      </c>
    </row>
    <row r="35" spans="1:15" x14ac:dyDescent="0.2">
      <c r="A35" s="40"/>
      <c r="B35" s="41"/>
      <c r="C35" s="40" t="s">
        <v>137</v>
      </c>
      <c r="D35" s="41">
        <v>9.1999999999999993</v>
      </c>
      <c r="E35" s="40" t="s">
        <v>137</v>
      </c>
      <c r="F35" s="41">
        <v>3</v>
      </c>
      <c r="G35" s="40" t="s">
        <v>137</v>
      </c>
      <c r="H35" s="41">
        <v>2.6</v>
      </c>
      <c r="I35" s="40" t="s">
        <v>137</v>
      </c>
      <c r="J35" s="41">
        <v>3.5</v>
      </c>
      <c r="K35" s="40" t="s">
        <v>150</v>
      </c>
      <c r="L35" s="41">
        <v>8</v>
      </c>
      <c r="M35" s="40" t="s">
        <v>137</v>
      </c>
      <c r="N35" s="41">
        <v>10.8</v>
      </c>
    </row>
    <row r="36" spans="1:15" x14ac:dyDescent="0.2">
      <c r="A36" s="40"/>
      <c r="B36" s="41"/>
      <c r="C36" s="40"/>
      <c r="D36" s="41"/>
      <c r="E36" s="40" t="s">
        <v>137</v>
      </c>
      <c r="F36" s="41">
        <v>3</v>
      </c>
      <c r="G36" s="40" t="s">
        <v>140</v>
      </c>
      <c r="H36" s="41">
        <v>3</v>
      </c>
      <c r="I36" s="40" t="s">
        <v>137</v>
      </c>
      <c r="J36" s="41">
        <v>9.6999999999999993</v>
      </c>
      <c r="K36" s="40" t="s">
        <v>140</v>
      </c>
      <c r="L36" s="41">
        <v>2.2000000000000002</v>
      </c>
      <c r="M36" s="40" t="s">
        <v>137</v>
      </c>
      <c r="N36" s="41">
        <v>3</v>
      </c>
    </row>
    <row r="37" spans="1:15" x14ac:dyDescent="0.2">
      <c r="A37" s="40"/>
      <c r="B37" s="41"/>
      <c r="C37" s="40"/>
      <c r="D37" s="41"/>
      <c r="E37" s="40" t="s">
        <v>137</v>
      </c>
      <c r="F37" s="41">
        <v>3</v>
      </c>
      <c r="G37" s="40" t="s">
        <v>137</v>
      </c>
      <c r="H37" s="41">
        <v>2.6</v>
      </c>
      <c r="I37" s="40"/>
      <c r="J37" s="41"/>
      <c r="K37" s="40"/>
      <c r="L37" s="41"/>
      <c r="M37" s="40" t="s">
        <v>137</v>
      </c>
      <c r="N37" s="41">
        <v>2.6</v>
      </c>
    </row>
    <row r="38" spans="1:15" x14ac:dyDescent="0.2">
      <c r="A38" s="40"/>
      <c r="B38" s="41"/>
      <c r="C38" s="40"/>
      <c r="D38" s="41"/>
      <c r="E38" s="40" t="s">
        <v>137</v>
      </c>
      <c r="F38" s="41">
        <v>2.2999999999999998</v>
      </c>
      <c r="G38" s="40" t="s">
        <v>137</v>
      </c>
      <c r="H38" s="41">
        <v>2</v>
      </c>
      <c r="I38" s="40"/>
      <c r="J38" s="41"/>
      <c r="K38" s="40"/>
      <c r="L38" s="41"/>
      <c r="M38" s="40"/>
      <c r="N38" s="41"/>
    </row>
    <row r="39" spans="1:15" x14ac:dyDescent="0.2">
      <c r="A39" s="40"/>
      <c r="B39" s="41"/>
      <c r="C39" s="40"/>
      <c r="D39" s="41"/>
      <c r="E39" s="40" t="s">
        <v>137</v>
      </c>
      <c r="F39" s="41">
        <v>6.1</v>
      </c>
      <c r="G39" s="40" t="s">
        <v>140</v>
      </c>
      <c r="H39" s="41">
        <v>2.4</v>
      </c>
      <c r="I39" s="40"/>
      <c r="J39" s="41"/>
      <c r="K39" s="40"/>
      <c r="L39" s="41"/>
      <c r="M39" s="40"/>
      <c r="N39" s="41"/>
    </row>
    <row r="40" spans="1:15" x14ac:dyDescent="0.2">
      <c r="A40" s="40"/>
      <c r="B40" s="41"/>
      <c r="C40" s="40"/>
      <c r="D40" s="41"/>
      <c r="E40" s="40" t="s">
        <v>137</v>
      </c>
      <c r="F40" s="41">
        <v>7.7</v>
      </c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 t="s">
        <v>137</v>
      </c>
      <c r="F41" s="41">
        <v>2.2999999999999998</v>
      </c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 t="s">
        <v>137</v>
      </c>
      <c r="F42" s="41">
        <v>9.6999999999999993</v>
      </c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18.7</v>
      </c>
      <c r="C48" s="44"/>
      <c r="D48" s="43">
        <f>SUM(D33:D47)</f>
        <v>32.599999999999994</v>
      </c>
      <c r="E48" s="44"/>
      <c r="F48" s="43">
        <f>SUM(F33:F47)</f>
        <v>43.599999999999994</v>
      </c>
      <c r="G48" s="44"/>
      <c r="H48" s="43">
        <f>SUM(H33:H47)</f>
        <v>17.5</v>
      </c>
      <c r="I48" s="44"/>
      <c r="J48" s="43">
        <f>SUM(J33:J47)</f>
        <v>17.7</v>
      </c>
      <c r="K48" s="45"/>
      <c r="L48" s="48">
        <f>SUM(L33:L47)</f>
        <v>15.8</v>
      </c>
      <c r="M48" s="46"/>
      <c r="N48" s="43">
        <f>SUM(N33:N47)</f>
        <v>37.500000000000007</v>
      </c>
      <c r="O48" s="21">
        <f>SUM(A48:N48)</f>
        <v>183.4</v>
      </c>
    </row>
    <row r="49" spans="1:15" x14ac:dyDescent="0.2">
      <c r="A49" s="40"/>
      <c r="B49" s="41"/>
      <c r="C49" s="40"/>
      <c r="D49" s="41"/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183.4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0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0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PIENAAR</v>
      </c>
      <c r="B60" s="61" t="str">
        <f t="shared" si="1"/>
        <v>F</v>
      </c>
      <c r="C60" s="37" t="str">
        <f t="shared" si="1"/>
        <v>MARTIN</v>
      </c>
      <c r="D60" s="61" t="str">
        <f t="shared" si="1"/>
        <v>R</v>
      </c>
      <c r="E60" s="37" t="str">
        <f t="shared" si="1"/>
        <v>HYMAN</v>
      </c>
      <c r="F60" s="61" t="str">
        <f t="shared" si="1"/>
        <v>M</v>
      </c>
      <c r="G60" s="37" t="str">
        <f t="shared" si="1"/>
        <v>PEINKE</v>
      </c>
      <c r="H60" s="61" t="str">
        <f t="shared" si="1"/>
        <v>L</v>
      </c>
      <c r="I60" s="37" t="str">
        <f t="shared" si="1"/>
        <v>MC FARLANE</v>
      </c>
      <c r="J60" s="61" t="str">
        <f t="shared" si="1"/>
        <v>B</v>
      </c>
      <c r="K60" s="37" t="str">
        <f>K2</f>
        <v>MELLET</v>
      </c>
      <c r="L60" s="67" t="str">
        <f>L2</f>
        <v>A</v>
      </c>
      <c r="M60" s="37" t="str">
        <f t="shared" si="1"/>
        <v>VAN ZYL</v>
      </c>
      <c r="N60" s="61" t="str">
        <f t="shared" si="1"/>
        <v>J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/>
      <c r="B62" s="41"/>
      <c r="C62" s="40"/>
      <c r="D62" s="41"/>
      <c r="E62" s="40"/>
      <c r="F62" s="41"/>
      <c r="G62" s="40"/>
      <c r="H62" s="41"/>
      <c r="I62" s="40" t="s">
        <v>137</v>
      </c>
      <c r="J62" s="41">
        <v>1.3</v>
      </c>
      <c r="K62" s="40"/>
      <c r="L62" s="41"/>
      <c r="M62" s="40"/>
      <c r="N62" s="41"/>
    </row>
    <row r="63" spans="1:15" x14ac:dyDescent="0.2">
      <c r="A63" s="40"/>
      <c r="B63" s="41"/>
      <c r="C63" s="40"/>
      <c r="D63" s="41"/>
      <c r="E63" s="40"/>
      <c r="F63" s="41"/>
      <c r="G63" s="40"/>
      <c r="H63" s="41"/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0</v>
      </c>
      <c r="C77" s="44"/>
      <c r="D77" s="43">
        <f>SUM(D62:D76)</f>
        <v>0</v>
      </c>
      <c r="E77" s="44"/>
      <c r="F77" s="43">
        <f>SUM(F62:F76)</f>
        <v>0</v>
      </c>
      <c r="G77" s="44"/>
      <c r="H77" s="43">
        <f>SUM(H62:H76)</f>
        <v>0</v>
      </c>
      <c r="I77" s="44"/>
      <c r="J77" s="43">
        <f>SUM(J62:J76)</f>
        <v>1.3</v>
      </c>
      <c r="K77" s="45"/>
      <c r="L77" s="43">
        <f>SUM(L62:L76)</f>
        <v>0</v>
      </c>
      <c r="M77" s="46"/>
      <c r="N77" s="43">
        <f>SUM(N62:N76)</f>
        <v>0</v>
      </c>
      <c r="O77" s="21">
        <f>SUM(A77:N77)</f>
        <v>1.3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1.3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PIENAAR</v>
      </c>
      <c r="B91" s="25" t="str">
        <f>B2</f>
        <v>F</v>
      </c>
      <c r="C91" s="30">
        <f>SUM(B27)</f>
        <v>0</v>
      </c>
      <c r="D91" s="30">
        <f>SUM(B19)</f>
        <v>1.2</v>
      </c>
      <c r="E91" s="30">
        <f t="shared" ref="E91:E97" si="2">SUM(D91+C91)</f>
        <v>1.2</v>
      </c>
      <c r="F91" s="31">
        <f>COUNTA(A20:A26)</f>
        <v>0</v>
      </c>
      <c r="G91" s="31">
        <f>COUNTA(A4:A18)</f>
        <v>1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MARTIN</v>
      </c>
      <c r="B92" s="25" t="str">
        <f>D2</f>
        <v>R</v>
      </c>
      <c r="C92" s="30">
        <f>SUM(D27)</f>
        <v>0</v>
      </c>
      <c r="D92" s="30">
        <f>SUM(D19)</f>
        <v>2.8</v>
      </c>
      <c r="E92" s="30">
        <f t="shared" si="2"/>
        <v>2.8</v>
      </c>
      <c r="F92" s="31">
        <f>COUNTA(C20:C26)</f>
        <v>0</v>
      </c>
      <c r="G92" s="31">
        <f>COUNTA(C4:C18)</f>
        <v>1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HYMAN</v>
      </c>
      <c r="B93" s="25" t="str">
        <f>F2</f>
        <v>M</v>
      </c>
      <c r="C93" s="30">
        <f>SUM(F27)</f>
        <v>0</v>
      </c>
      <c r="D93" s="30">
        <f>SUM(F19)</f>
        <v>17</v>
      </c>
      <c r="E93" s="30">
        <f t="shared" si="2"/>
        <v>17</v>
      </c>
      <c r="F93" s="31">
        <f>COUNTA(E20:E26)</f>
        <v>0</v>
      </c>
      <c r="G93" s="31">
        <f>COUNTA(E4:E18)</f>
        <v>5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PEINKE</v>
      </c>
      <c r="B94" s="25" t="str">
        <f>H2</f>
        <v>L</v>
      </c>
      <c r="C94" s="30">
        <f>SUM(H27)</f>
        <v>0</v>
      </c>
      <c r="D94" s="30">
        <f>SUM(H19)</f>
        <v>5.6999999999999993</v>
      </c>
      <c r="E94" s="30">
        <f t="shared" si="2"/>
        <v>5.6999999999999993</v>
      </c>
      <c r="F94" s="31">
        <f>COUNTA(G20:G26)</f>
        <v>0</v>
      </c>
      <c r="G94" s="31">
        <f>COUNTA(G4:G18)</f>
        <v>4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MC FARLANE</v>
      </c>
      <c r="B95" s="25" t="str">
        <f>J2</f>
        <v>B</v>
      </c>
      <c r="C95" s="30">
        <f>SUM(J27)</f>
        <v>0</v>
      </c>
      <c r="D95" s="30">
        <f>SUM(J19)</f>
        <v>2.8</v>
      </c>
      <c r="E95" s="30">
        <f t="shared" si="2"/>
        <v>2.8</v>
      </c>
      <c r="F95" s="31">
        <f>COUNTA(I20:I26)</f>
        <v>0</v>
      </c>
      <c r="G95" s="31">
        <f>COUNTA(I4:I18)</f>
        <v>1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MELLET</v>
      </c>
      <c r="B96" s="25" t="str">
        <f>L2</f>
        <v>A</v>
      </c>
      <c r="C96" s="30">
        <f>SUM(L27)</f>
        <v>0</v>
      </c>
      <c r="D96" s="30">
        <f>SUM(L19)</f>
        <v>1.8</v>
      </c>
      <c r="E96" s="30">
        <f t="shared" si="2"/>
        <v>1.8</v>
      </c>
      <c r="F96" s="31">
        <f>COUNTA(K20:K26)</f>
        <v>0</v>
      </c>
      <c r="G96" s="31">
        <f>COUNTA(K4:K18)</f>
        <v>1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VAN ZYL</v>
      </c>
      <c r="B97" s="25" t="str">
        <f>N2</f>
        <v>J</v>
      </c>
      <c r="C97" s="30">
        <f>SUM(N27)</f>
        <v>0</v>
      </c>
      <c r="D97" s="30">
        <f>SUM(N19)</f>
        <v>12.2</v>
      </c>
      <c r="E97" s="30">
        <f t="shared" si="2"/>
        <v>12.2</v>
      </c>
      <c r="F97" s="31">
        <f>COUNTA(M20:M26)</f>
        <v>0</v>
      </c>
      <c r="G97" s="31">
        <f>COUNTA(M4:M18)</f>
        <v>3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0</v>
      </c>
      <c r="D98" s="38">
        <f t="shared" si="3"/>
        <v>43.5</v>
      </c>
      <c r="E98" s="38">
        <f t="shared" si="3"/>
        <v>43.5</v>
      </c>
      <c r="F98" s="50">
        <f t="shared" si="3"/>
        <v>0</v>
      </c>
      <c r="G98" s="50">
        <f t="shared" si="3"/>
        <v>16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PIENAAR</v>
      </c>
      <c r="B104" s="25" t="str">
        <f>B2</f>
        <v>F</v>
      </c>
      <c r="C104" s="30">
        <f>SUM(B56)</f>
        <v>0</v>
      </c>
      <c r="D104" s="30">
        <f>SUM(B48)</f>
        <v>18.7</v>
      </c>
      <c r="E104" s="30">
        <f t="shared" ref="E104:E110" si="4">SUM(D104+C104)</f>
        <v>18.7</v>
      </c>
      <c r="F104" s="31">
        <f>COUNTA(A49:A56)</f>
        <v>0</v>
      </c>
      <c r="G104" s="31">
        <f>COUNTA(A33:A47)</f>
        <v>2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MARTIN</v>
      </c>
      <c r="B105" s="25" t="str">
        <f>D2</f>
        <v>R</v>
      </c>
      <c r="C105" s="30">
        <f>SUM(D56)</f>
        <v>0</v>
      </c>
      <c r="D105" s="30">
        <f>SUM(D48)</f>
        <v>32.599999999999994</v>
      </c>
      <c r="E105" s="30">
        <f t="shared" si="4"/>
        <v>32.599999999999994</v>
      </c>
      <c r="F105" s="31">
        <f>COUNTA(C49:C56)</f>
        <v>0</v>
      </c>
      <c r="G105" s="31">
        <f>COUNTA(C33:C47)</f>
        <v>3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HYMAN</v>
      </c>
      <c r="B106" s="25" t="str">
        <f>F2</f>
        <v>M</v>
      </c>
      <c r="C106" s="30">
        <f>SUM(F56)</f>
        <v>0</v>
      </c>
      <c r="D106" s="30">
        <f>SUM(F48)</f>
        <v>43.599999999999994</v>
      </c>
      <c r="E106" s="30">
        <f t="shared" si="4"/>
        <v>43.599999999999994</v>
      </c>
      <c r="F106" s="31">
        <f>COUNTA(E49:E56)</f>
        <v>0</v>
      </c>
      <c r="G106" s="31">
        <f>COUNTA(E33:E47)</f>
        <v>10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PEINKE</v>
      </c>
      <c r="B107" s="25" t="str">
        <f>H2</f>
        <v>L</v>
      </c>
      <c r="C107" s="30">
        <f>SUM(H56)</f>
        <v>0</v>
      </c>
      <c r="D107" s="30">
        <f>SUM(H48)</f>
        <v>17.5</v>
      </c>
      <c r="E107" s="30">
        <f t="shared" si="4"/>
        <v>17.5</v>
      </c>
      <c r="F107" s="31">
        <f>COUNTA(G49:G56)</f>
        <v>0</v>
      </c>
      <c r="G107" s="31">
        <f>COUNTA(G33:G47)</f>
        <v>7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MC FARLANE</v>
      </c>
      <c r="B108" s="25" t="str">
        <f>J2</f>
        <v>B</v>
      </c>
      <c r="C108" s="30">
        <f>SUM(J56)</f>
        <v>0</v>
      </c>
      <c r="D108" s="30">
        <f>SUM(J48)</f>
        <v>17.7</v>
      </c>
      <c r="E108" s="30">
        <f t="shared" si="4"/>
        <v>17.7</v>
      </c>
      <c r="F108" s="31">
        <f>COUNTA(I49:I56)</f>
        <v>0</v>
      </c>
      <c r="G108" s="31">
        <f>COUNTA(I33:I47)</f>
        <v>4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MELLET</v>
      </c>
      <c r="B109" s="25" t="str">
        <f>L2</f>
        <v>A</v>
      </c>
      <c r="C109" s="30">
        <f>SUM(L56)</f>
        <v>0</v>
      </c>
      <c r="D109" s="30">
        <f>SUM(L48)</f>
        <v>15.8</v>
      </c>
      <c r="E109" s="30">
        <f t="shared" si="4"/>
        <v>15.8</v>
      </c>
      <c r="F109" s="31">
        <f>COUNTA(K49:K56)</f>
        <v>0</v>
      </c>
      <c r="G109" s="31">
        <f>COUNTA(K33:K48)</f>
        <v>4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VAN ZYL</v>
      </c>
      <c r="B110" s="25" t="str">
        <f>N2</f>
        <v>J</v>
      </c>
      <c r="C110" s="30">
        <f>SUM(N56)</f>
        <v>0</v>
      </c>
      <c r="D110" s="30">
        <f>SUM(N48)</f>
        <v>37.500000000000007</v>
      </c>
      <c r="E110" s="30">
        <f t="shared" si="4"/>
        <v>37.500000000000007</v>
      </c>
      <c r="F110" s="31">
        <f>COUNTA(M49:M56)</f>
        <v>0</v>
      </c>
      <c r="G110" s="31">
        <f>COUNTA(M33:M47)</f>
        <v>5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0</v>
      </c>
      <c r="D111" s="38">
        <f t="shared" si="5"/>
        <v>183.4</v>
      </c>
      <c r="E111" s="38">
        <f t="shared" si="5"/>
        <v>183.4</v>
      </c>
      <c r="F111" s="50">
        <f t="shared" si="5"/>
        <v>0</v>
      </c>
      <c r="G111" s="50">
        <f t="shared" si="5"/>
        <v>35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PIENAAR</v>
      </c>
      <c r="B117" s="25" t="str">
        <f>B2</f>
        <v>F</v>
      </c>
      <c r="C117" s="30">
        <f>SUM(B85)</f>
        <v>0</v>
      </c>
      <c r="D117" s="30">
        <f>SUM(B77)</f>
        <v>0</v>
      </c>
      <c r="E117" s="30">
        <f t="shared" ref="E117:E123" si="6">SUM(D117+C117)</f>
        <v>0</v>
      </c>
      <c r="F117" s="31">
        <f>COUNTA(A78:A84)</f>
        <v>0</v>
      </c>
      <c r="G117" s="31">
        <f>COUNTA(A62:A76)</f>
        <v>0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MARTIN</v>
      </c>
      <c r="B118" s="25" t="str">
        <f>D2</f>
        <v>R</v>
      </c>
      <c r="C118" s="30">
        <f>SUM(D85)</f>
        <v>0</v>
      </c>
      <c r="D118" s="30">
        <f>SUM(D77)</f>
        <v>0</v>
      </c>
      <c r="E118" s="30">
        <f t="shared" si="6"/>
        <v>0</v>
      </c>
      <c r="F118" s="31">
        <f>COUNTA(C78:C84)</f>
        <v>0</v>
      </c>
      <c r="G118" s="31">
        <f>COUNTA(C62:C76)</f>
        <v>0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HYMAN</v>
      </c>
      <c r="B119" s="25" t="str">
        <f>F2</f>
        <v>M</v>
      </c>
      <c r="C119" s="30">
        <f>SUM(F85)</f>
        <v>0</v>
      </c>
      <c r="D119" s="30">
        <f>SUM(F77)</f>
        <v>0</v>
      </c>
      <c r="E119" s="30">
        <f t="shared" si="6"/>
        <v>0</v>
      </c>
      <c r="F119" s="31">
        <f>COUNTA(E78:E84)</f>
        <v>0</v>
      </c>
      <c r="G119" s="31">
        <f>COUNTA(E62:E76)</f>
        <v>0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PEINKE</v>
      </c>
      <c r="B120" s="25" t="str">
        <f>H2</f>
        <v>L</v>
      </c>
      <c r="C120" s="30">
        <f>SUM(H85)</f>
        <v>0</v>
      </c>
      <c r="D120" s="30">
        <f>SUM(H77)</f>
        <v>0</v>
      </c>
      <c r="E120" s="30">
        <f t="shared" si="6"/>
        <v>0</v>
      </c>
      <c r="F120" s="31">
        <f>COUNTA(G78:G84)</f>
        <v>0</v>
      </c>
      <c r="G120" s="31">
        <f>COUNTA(G62:G76)</f>
        <v>0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MC FARLANE</v>
      </c>
      <c r="B121" s="25" t="str">
        <f>J2</f>
        <v>B</v>
      </c>
      <c r="C121" s="30">
        <f>SUM(J85)</f>
        <v>0</v>
      </c>
      <c r="D121" s="30">
        <f>SUM(J77)</f>
        <v>1.3</v>
      </c>
      <c r="E121" s="30">
        <f t="shared" si="6"/>
        <v>1.3</v>
      </c>
      <c r="F121" s="31">
        <f>COUNTA(I78:I84)</f>
        <v>0</v>
      </c>
      <c r="G121" s="31">
        <f>COUNTA(I62:I76)</f>
        <v>1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MELLET</v>
      </c>
      <c r="B122" s="25" t="str">
        <f>L2</f>
        <v>A</v>
      </c>
      <c r="C122" s="30">
        <f>SUM(L85)</f>
        <v>0</v>
      </c>
      <c r="D122" s="30">
        <f>SUM(L77)</f>
        <v>0</v>
      </c>
      <c r="E122" s="30">
        <f t="shared" si="6"/>
        <v>0</v>
      </c>
      <c r="F122" s="31">
        <f>COUNTA(K78:K84)</f>
        <v>0</v>
      </c>
      <c r="G122" s="31">
        <f>COUNTA(K62:K76)</f>
        <v>0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VAN ZYL</v>
      </c>
      <c r="B123" s="25" t="str">
        <f>N2</f>
        <v>J</v>
      </c>
      <c r="C123" s="30">
        <f>SUM(N85)</f>
        <v>0</v>
      </c>
      <c r="D123" s="30">
        <f>SUM(N77)</f>
        <v>0</v>
      </c>
      <c r="E123" s="30">
        <f t="shared" si="6"/>
        <v>0</v>
      </c>
      <c r="F123" s="31">
        <f>COUNTA(M78:M84)</f>
        <v>0</v>
      </c>
      <c r="G123" s="31">
        <f>COUNTA(M62:M76)</f>
        <v>0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1.3</v>
      </c>
      <c r="E124" s="38">
        <f t="shared" si="7"/>
        <v>1.3</v>
      </c>
      <c r="F124" s="50">
        <f t="shared" si="7"/>
        <v>0</v>
      </c>
      <c r="G124" s="50">
        <f t="shared" si="7"/>
        <v>1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PIENAAR</v>
      </c>
      <c r="B130" s="25" t="str">
        <f>B2</f>
        <v>F</v>
      </c>
      <c r="C130" s="30">
        <f t="shared" ref="C130:C136" si="8">SUM(C117+C104+C91)</f>
        <v>0</v>
      </c>
      <c r="D130" s="30">
        <f t="shared" ref="D130:D136" si="9">SUM(D91+D104+D117)</f>
        <v>19.899999999999999</v>
      </c>
      <c r="E130" s="30">
        <f t="shared" ref="E130:E136" si="10">SUM(E117+E104+E91)</f>
        <v>19.899999999999999</v>
      </c>
      <c r="F130" s="31">
        <f t="shared" ref="F130:G136" si="11">SUM(F91+F104+F117)</f>
        <v>0</v>
      </c>
      <c r="G130" s="31">
        <f t="shared" si="11"/>
        <v>3</v>
      </c>
      <c r="H130" s="31">
        <f t="shared" ref="H130:H136" si="12">SUM(F130:G130)</f>
        <v>3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MARTIN</v>
      </c>
      <c r="B131" s="25" t="str">
        <f>D2</f>
        <v>R</v>
      </c>
      <c r="C131" s="30">
        <f t="shared" si="8"/>
        <v>0</v>
      </c>
      <c r="D131" s="30">
        <f t="shared" si="9"/>
        <v>35.399999999999991</v>
      </c>
      <c r="E131" s="30">
        <f t="shared" si="10"/>
        <v>35.399999999999991</v>
      </c>
      <c r="F131" s="31">
        <f t="shared" si="11"/>
        <v>0</v>
      </c>
      <c r="G131" s="31">
        <f t="shared" si="11"/>
        <v>4</v>
      </c>
      <c r="H131" s="31">
        <f t="shared" si="12"/>
        <v>4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HYMAN</v>
      </c>
      <c r="B132" s="25" t="str">
        <f>F2</f>
        <v>M</v>
      </c>
      <c r="C132" s="30">
        <f t="shared" si="8"/>
        <v>0</v>
      </c>
      <c r="D132" s="30">
        <f t="shared" si="9"/>
        <v>60.599999999999994</v>
      </c>
      <c r="E132" s="30">
        <f t="shared" si="10"/>
        <v>60.599999999999994</v>
      </c>
      <c r="F132" s="31">
        <f t="shared" si="11"/>
        <v>0</v>
      </c>
      <c r="G132" s="31">
        <f t="shared" si="11"/>
        <v>15</v>
      </c>
      <c r="H132" s="31">
        <f t="shared" si="12"/>
        <v>15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PEINKE</v>
      </c>
      <c r="B133" s="25" t="str">
        <f>H2</f>
        <v>L</v>
      </c>
      <c r="C133" s="30">
        <f t="shared" si="8"/>
        <v>0</v>
      </c>
      <c r="D133" s="30">
        <f t="shared" si="9"/>
        <v>23.2</v>
      </c>
      <c r="E133" s="30">
        <f t="shared" si="10"/>
        <v>23.2</v>
      </c>
      <c r="F133" s="31">
        <f t="shared" si="11"/>
        <v>0</v>
      </c>
      <c r="G133" s="31">
        <f t="shared" si="11"/>
        <v>11</v>
      </c>
      <c r="H133" s="31">
        <f t="shared" si="12"/>
        <v>11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MC FARLANE</v>
      </c>
      <c r="B134" s="25" t="str">
        <f>J2</f>
        <v>B</v>
      </c>
      <c r="C134" s="30">
        <f t="shared" si="8"/>
        <v>0</v>
      </c>
      <c r="D134" s="30">
        <f t="shared" si="9"/>
        <v>21.8</v>
      </c>
      <c r="E134" s="30">
        <f t="shared" si="10"/>
        <v>21.8</v>
      </c>
      <c r="F134" s="31">
        <f t="shared" si="11"/>
        <v>0</v>
      </c>
      <c r="G134" s="31">
        <f t="shared" si="11"/>
        <v>6</v>
      </c>
      <c r="H134" s="31">
        <f t="shared" si="12"/>
        <v>6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MELLET</v>
      </c>
      <c r="B135" s="25" t="str">
        <f>L2</f>
        <v>A</v>
      </c>
      <c r="C135" s="30">
        <f t="shared" si="8"/>
        <v>0</v>
      </c>
      <c r="D135" s="30">
        <f t="shared" si="9"/>
        <v>17.600000000000001</v>
      </c>
      <c r="E135" s="30">
        <f t="shared" si="10"/>
        <v>17.600000000000001</v>
      </c>
      <c r="F135" s="31">
        <f t="shared" si="11"/>
        <v>0</v>
      </c>
      <c r="G135" s="31">
        <f t="shared" si="11"/>
        <v>5</v>
      </c>
      <c r="H135" s="31">
        <f>SUM(F135+G135)</f>
        <v>5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VAN ZYL</v>
      </c>
      <c r="B136" s="25" t="str">
        <f>N2</f>
        <v>J</v>
      </c>
      <c r="C136" s="30">
        <f t="shared" si="8"/>
        <v>0</v>
      </c>
      <c r="D136" s="30">
        <f t="shared" si="9"/>
        <v>49.7</v>
      </c>
      <c r="E136" s="30">
        <f t="shared" si="10"/>
        <v>49.7</v>
      </c>
      <c r="F136" s="31">
        <f t="shared" si="11"/>
        <v>0</v>
      </c>
      <c r="G136" s="31">
        <f t="shared" si="11"/>
        <v>8</v>
      </c>
      <c r="H136" s="31">
        <f t="shared" si="12"/>
        <v>8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0</v>
      </c>
      <c r="D137" s="38">
        <f t="shared" si="13"/>
        <v>228.2</v>
      </c>
      <c r="E137" s="38">
        <f t="shared" si="13"/>
        <v>228.2</v>
      </c>
      <c r="F137" s="50">
        <f t="shared" si="13"/>
        <v>0</v>
      </c>
      <c r="G137" s="50">
        <f t="shared" si="13"/>
        <v>52</v>
      </c>
      <c r="H137" s="50">
        <f t="shared" si="13"/>
        <v>52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&amp;C&amp;"Calibri,Bold"SA PRESIDENT MASTERS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900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2.7109375" style="2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75</v>
      </c>
      <c r="B2" s="29" t="s">
        <v>34</v>
      </c>
      <c r="C2" s="37" t="s">
        <v>76</v>
      </c>
      <c r="D2" s="29" t="s">
        <v>17</v>
      </c>
      <c r="E2" s="37" t="s">
        <v>77</v>
      </c>
      <c r="F2" s="29" t="s">
        <v>40</v>
      </c>
      <c r="G2" s="37" t="s">
        <v>78</v>
      </c>
      <c r="H2" s="29" t="s">
        <v>29</v>
      </c>
      <c r="I2" s="37" t="s">
        <v>79</v>
      </c>
      <c r="J2" s="29" t="s">
        <v>22</v>
      </c>
      <c r="K2" s="37" t="s">
        <v>35</v>
      </c>
      <c r="L2" s="29" t="s">
        <v>36</v>
      </c>
      <c r="M2" s="37" t="s">
        <v>80</v>
      </c>
      <c r="N2" s="29" t="s">
        <v>31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140</v>
      </c>
      <c r="B4" s="41">
        <v>1.4</v>
      </c>
      <c r="C4" s="40"/>
      <c r="D4" s="41"/>
      <c r="E4" s="40" t="s">
        <v>137</v>
      </c>
      <c r="F4" s="41">
        <v>7.3</v>
      </c>
      <c r="G4" s="40" t="s">
        <v>137</v>
      </c>
      <c r="H4" s="41">
        <v>8.6999999999999993</v>
      </c>
      <c r="I4" s="40"/>
      <c r="J4" s="41"/>
      <c r="K4" s="40" t="s">
        <v>137</v>
      </c>
      <c r="L4" s="41">
        <v>3</v>
      </c>
      <c r="M4" s="40" t="s">
        <v>137</v>
      </c>
      <c r="N4" s="41">
        <v>2.8</v>
      </c>
    </row>
    <row r="5" spans="1:14" x14ac:dyDescent="0.2">
      <c r="A5" s="40" t="s">
        <v>137</v>
      </c>
      <c r="B5" s="41">
        <v>1.3</v>
      </c>
      <c r="C5" s="40"/>
      <c r="D5" s="41"/>
      <c r="E5" s="40"/>
      <c r="F5" s="41"/>
      <c r="G5" s="40"/>
      <c r="H5" s="41"/>
      <c r="I5" s="40"/>
      <c r="J5" s="41"/>
      <c r="K5" s="40" t="s">
        <v>137</v>
      </c>
      <c r="L5" s="41">
        <v>2.6</v>
      </c>
      <c r="M5" s="40" t="s">
        <v>137</v>
      </c>
      <c r="N5" s="41">
        <v>3</v>
      </c>
    </row>
    <row r="6" spans="1:14" x14ac:dyDescent="0.2">
      <c r="A6" s="40" t="s">
        <v>137</v>
      </c>
      <c r="B6" s="41">
        <v>2.4</v>
      </c>
      <c r="C6" s="40"/>
      <c r="D6" s="41"/>
      <c r="E6" s="40"/>
      <c r="F6" s="41"/>
      <c r="G6" s="40"/>
      <c r="H6" s="41"/>
      <c r="I6" s="40"/>
      <c r="J6" s="41"/>
      <c r="K6" s="40" t="s">
        <v>140</v>
      </c>
      <c r="L6" s="41">
        <v>1.4</v>
      </c>
      <c r="M6" s="40"/>
      <c r="N6" s="41"/>
    </row>
    <row r="7" spans="1:14" x14ac:dyDescent="0.2">
      <c r="A7" s="40" t="s">
        <v>137</v>
      </c>
      <c r="B7" s="41">
        <v>3</v>
      </c>
      <c r="C7" s="40"/>
      <c r="D7" s="41"/>
      <c r="E7" s="40"/>
      <c r="F7" s="41"/>
      <c r="G7" s="40"/>
      <c r="H7" s="41"/>
      <c r="I7" s="40"/>
      <c r="J7" s="41"/>
      <c r="K7" s="40" t="s">
        <v>140</v>
      </c>
      <c r="L7" s="41">
        <v>2.2000000000000002</v>
      </c>
      <c r="M7" s="40"/>
      <c r="N7" s="41"/>
    </row>
    <row r="8" spans="1:14" x14ac:dyDescent="0.2">
      <c r="A8" s="40" t="s">
        <v>137</v>
      </c>
      <c r="B8" s="41">
        <v>2.2000000000000002</v>
      </c>
      <c r="C8" s="40"/>
      <c r="D8" s="41"/>
      <c r="E8" s="40"/>
      <c r="F8" s="41"/>
      <c r="G8" s="40"/>
      <c r="H8" s="41"/>
      <c r="I8" s="40"/>
      <c r="J8" s="41"/>
      <c r="K8" s="40" t="s">
        <v>137</v>
      </c>
      <c r="L8" s="41">
        <v>2.1</v>
      </c>
      <c r="M8" s="40"/>
      <c r="N8" s="41"/>
    </row>
    <row r="9" spans="1:14" x14ac:dyDescent="0.2">
      <c r="A9" s="40" t="s">
        <v>137</v>
      </c>
      <c r="B9" s="41">
        <v>2</v>
      </c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12.3</v>
      </c>
      <c r="C19" s="44"/>
      <c r="D19" s="43">
        <f>SUM(D4:D18)</f>
        <v>0</v>
      </c>
      <c r="E19" s="44"/>
      <c r="F19" s="43">
        <f>SUM(F4:F18)</f>
        <v>7.3</v>
      </c>
      <c r="G19" s="44"/>
      <c r="H19" s="43">
        <f>SUM(H4:H18)</f>
        <v>8.6999999999999993</v>
      </c>
      <c r="I19" s="44"/>
      <c r="J19" s="43">
        <f>SUM(J4:J18)</f>
        <v>0</v>
      </c>
      <c r="K19" s="45"/>
      <c r="L19" s="43">
        <f>SUM(L4:L18)</f>
        <v>11.299999999999999</v>
      </c>
      <c r="M19" s="46"/>
      <c r="N19" s="43">
        <f>SUM(N4:N18)</f>
        <v>5.8</v>
      </c>
      <c r="O19" s="21">
        <f>SUM(A19:N19)</f>
        <v>45.4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 t="s">
        <v>141</v>
      </c>
      <c r="N20" s="41">
        <v>5.4</v>
      </c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50.8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5.4</v>
      </c>
      <c r="O27" s="21">
        <f>SUM(A27:N27)</f>
        <v>5.4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ABRAHAMS</v>
      </c>
      <c r="B31" s="61" t="str">
        <f t="shared" si="0"/>
        <v>S</v>
      </c>
      <c r="C31" s="37" t="str">
        <f t="shared" si="0"/>
        <v>VAN NIEKERK</v>
      </c>
      <c r="D31" s="61" t="str">
        <f t="shared" si="0"/>
        <v>A</v>
      </c>
      <c r="E31" s="37" t="str">
        <f t="shared" si="0"/>
        <v>ESTERHUIZEN</v>
      </c>
      <c r="F31" s="61" t="str">
        <f t="shared" si="0"/>
        <v>B</v>
      </c>
      <c r="G31" s="37" t="str">
        <f t="shared" si="0"/>
        <v>ENGELBRECHT</v>
      </c>
      <c r="H31" s="61" t="str">
        <f t="shared" si="0"/>
        <v>G</v>
      </c>
      <c r="I31" s="37" t="str">
        <f t="shared" si="0"/>
        <v>COCHIUS</v>
      </c>
      <c r="J31" s="61" t="str">
        <f t="shared" si="0"/>
        <v>R</v>
      </c>
      <c r="K31" s="37" t="str">
        <f>K2</f>
        <v>GOVENDER</v>
      </c>
      <c r="L31" s="61" t="str">
        <f>L2</f>
        <v>K</v>
      </c>
      <c r="M31" s="37" t="str">
        <f t="shared" si="0"/>
        <v>BESTER</v>
      </c>
      <c r="N31" s="61" t="str">
        <f t="shared" si="0"/>
        <v>M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2.2999999999999998</v>
      </c>
      <c r="C33" s="40" t="s">
        <v>137</v>
      </c>
      <c r="D33" s="41">
        <v>2.6</v>
      </c>
      <c r="E33" s="40" t="s">
        <v>137</v>
      </c>
      <c r="F33" s="41">
        <v>2.8</v>
      </c>
      <c r="G33" s="40" t="s">
        <v>140</v>
      </c>
      <c r="H33" s="41">
        <v>2.2000000000000002</v>
      </c>
      <c r="I33" s="40" t="s">
        <v>137</v>
      </c>
      <c r="J33" s="41">
        <v>1.5</v>
      </c>
      <c r="K33" s="40" t="s">
        <v>137</v>
      </c>
      <c r="L33" s="41">
        <v>13.9</v>
      </c>
      <c r="M33" s="40" t="s">
        <v>137</v>
      </c>
      <c r="N33" s="41">
        <v>2.8</v>
      </c>
    </row>
    <row r="34" spans="1:15" x14ac:dyDescent="0.2">
      <c r="A34" s="40"/>
      <c r="B34" s="41"/>
      <c r="C34" s="40" t="s">
        <v>137</v>
      </c>
      <c r="D34" s="41">
        <v>11.4</v>
      </c>
      <c r="E34" s="40" t="s">
        <v>137</v>
      </c>
      <c r="F34" s="41">
        <v>13.2</v>
      </c>
      <c r="G34" s="40" t="s">
        <v>137</v>
      </c>
      <c r="H34" s="41">
        <v>2.6</v>
      </c>
      <c r="I34" s="40" t="s">
        <v>137</v>
      </c>
      <c r="J34" s="41">
        <v>8.1999999999999993</v>
      </c>
      <c r="K34" s="40" t="s">
        <v>137</v>
      </c>
      <c r="L34" s="41">
        <v>11.4</v>
      </c>
      <c r="M34" s="40" t="s">
        <v>137</v>
      </c>
      <c r="N34" s="41">
        <v>2.5</v>
      </c>
    </row>
    <row r="35" spans="1:15" x14ac:dyDescent="0.2">
      <c r="A35" s="40"/>
      <c r="B35" s="41"/>
      <c r="C35" s="40" t="s">
        <v>137</v>
      </c>
      <c r="D35" s="41">
        <v>10.199999999999999</v>
      </c>
      <c r="E35" s="40" t="s">
        <v>137</v>
      </c>
      <c r="F35" s="41">
        <v>13.2</v>
      </c>
      <c r="G35" s="40" t="s">
        <v>137</v>
      </c>
      <c r="H35" s="41">
        <v>11.4</v>
      </c>
      <c r="I35" s="40" t="s">
        <v>137</v>
      </c>
      <c r="J35" s="41">
        <v>2.6</v>
      </c>
      <c r="K35" s="40" t="s">
        <v>137</v>
      </c>
      <c r="L35" s="41">
        <v>1.8</v>
      </c>
      <c r="M35" s="40" t="s">
        <v>137</v>
      </c>
      <c r="N35" s="41">
        <v>7.3</v>
      </c>
    </row>
    <row r="36" spans="1:15" x14ac:dyDescent="0.2">
      <c r="A36" s="40"/>
      <c r="B36" s="41"/>
      <c r="C36" s="40" t="s">
        <v>137</v>
      </c>
      <c r="D36" s="41">
        <v>2</v>
      </c>
      <c r="E36" s="40" t="s">
        <v>137</v>
      </c>
      <c r="F36" s="41">
        <v>3.3</v>
      </c>
      <c r="G36" s="40" t="s">
        <v>137</v>
      </c>
      <c r="H36" s="41">
        <v>15.3</v>
      </c>
      <c r="I36" s="40" t="s">
        <v>137</v>
      </c>
      <c r="J36" s="41">
        <v>3.3</v>
      </c>
      <c r="K36" s="40" t="s">
        <v>137</v>
      </c>
      <c r="L36" s="41">
        <v>1.8</v>
      </c>
      <c r="M36" s="40" t="s">
        <v>137</v>
      </c>
      <c r="N36" s="41">
        <v>10.199999999999999</v>
      </c>
    </row>
    <row r="37" spans="1:15" x14ac:dyDescent="0.2">
      <c r="A37" s="40"/>
      <c r="B37" s="41"/>
      <c r="C37" s="40" t="s">
        <v>140</v>
      </c>
      <c r="D37" s="41">
        <v>3.5</v>
      </c>
      <c r="E37" s="40" t="s">
        <v>137</v>
      </c>
      <c r="F37" s="41">
        <v>12</v>
      </c>
      <c r="G37" s="40"/>
      <c r="H37" s="41"/>
      <c r="I37" s="40"/>
      <c r="J37" s="41"/>
      <c r="K37" s="40"/>
      <c r="L37" s="41"/>
      <c r="M37" s="40" t="s">
        <v>137</v>
      </c>
      <c r="N37" s="41">
        <v>2.1</v>
      </c>
    </row>
    <row r="38" spans="1:15" x14ac:dyDescent="0.2">
      <c r="A38" s="40"/>
      <c r="B38" s="41"/>
      <c r="C38" s="40" t="s">
        <v>137</v>
      </c>
      <c r="D38" s="41">
        <v>10.199999999999999</v>
      </c>
      <c r="E38" s="40"/>
      <c r="F38" s="41"/>
      <c r="G38" s="40"/>
      <c r="H38" s="41"/>
      <c r="I38" s="40"/>
      <c r="J38" s="41"/>
      <c r="K38" s="40"/>
      <c r="L38" s="41"/>
      <c r="M38" s="40" t="s">
        <v>137</v>
      </c>
      <c r="N38" s="41">
        <v>2.6</v>
      </c>
    </row>
    <row r="39" spans="1:15" x14ac:dyDescent="0.2">
      <c r="A39" s="40"/>
      <c r="B39" s="41"/>
      <c r="C39" s="40" t="s">
        <v>137</v>
      </c>
      <c r="D39" s="41">
        <v>3.8</v>
      </c>
      <c r="E39" s="40"/>
      <c r="F39" s="41"/>
      <c r="G39" s="40"/>
      <c r="H39" s="41"/>
      <c r="I39" s="40"/>
      <c r="J39" s="41"/>
      <c r="K39" s="40"/>
      <c r="L39" s="41"/>
      <c r="M39" s="40"/>
      <c r="N39" s="41"/>
    </row>
    <row r="40" spans="1:15" x14ac:dyDescent="0.2">
      <c r="A40" s="40"/>
      <c r="B40" s="41"/>
      <c r="C40" s="40"/>
      <c r="D40" s="41"/>
      <c r="E40" s="40"/>
      <c r="F40" s="41"/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2.2999999999999998</v>
      </c>
      <c r="C48" s="44"/>
      <c r="D48" s="43">
        <f>SUM(D33:D47)</f>
        <v>43.699999999999996</v>
      </c>
      <c r="E48" s="44"/>
      <c r="F48" s="43">
        <f>SUM(F33:F47)</f>
        <v>44.5</v>
      </c>
      <c r="G48" s="44"/>
      <c r="H48" s="43">
        <f>SUM(H33:H47)</f>
        <v>31.500000000000004</v>
      </c>
      <c r="I48" s="44"/>
      <c r="J48" s="43">
        <f>SUM(J33:J47)</f>
        <v>15.599999999999998</v>
      </c>
      <c r="K48" s="45"/>
      <c r="L48" s="48">
        <f>SUM(L33:L47)</f>
        <v>28.900000000000002</v>
      </c>
      <c r="M48" s="46"/>
      <c r="N48" s="43">
        <f>SUM(N33:N47)</f>
        <v>27.5</v>
      </c>
      <c r="O48" s="21">
        <f>SUM(A48:N48)</f>
        <v>194</v>
      </c>
    </row>
    <row r="49" spans="1:15" x14ac:dyDescent="0.2">
      <c r="A49" s="40"/>
      <c r="B49" s="41"/>
      <c r="C49" s="40" t="s">
        <v>142</v>
      </c>
      <c r="D49" s="41">
        <v>1.8</v>
      </c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195.8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1.8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1.8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ABRAHAMS</v>
      </c>
      <c r="B60" s="61" t="str">
        <f t="shared" si="1"/>
        <v>S</v>
      </c>
      <c r="C60" s="37" t="str">
        <f t="shared" si="1"/>
        <v>VAN NIEKERK</v>
      </c>
      <c r="D60" s="61" t="str">
        <f t="shared" si="1"/>
        <v>A</v>
      </c>
      <c r="E60" s="37" t="str">
        <f t="shared" si="1"/>
        <v>ESTERHUIZEN</v>
      </c>
      <c r="F60" s="61" t="str">
        <f t="shared" si="1"/>
        <v>B</v>
      </c>
      <c r="G60" s="37" t="str">
        <f t="shared" si="1"/>
        <v>ENGELBRECHT</v>
      </c>
      <c r="H60" s="61" t="str">
        <f t="shared" si="1"/>
        <v>G</v>
      </c>
      <c r="I60" s="37" t="str">
        <f t="shared" si="1"/>
        <v>COCHIUS</v>
      </c>
      <c r="J60" s="61" t="str">
        <f t="shared" si="1"/>
        <v>R</v>
      </c>
      <c r="K60" s="37" t="str">
        <f>K2</f>
        <v>GOVENDER</v>
      </c>
      <c r="L60" s="67" t="str">
        <f>L2</f>
        <v>K</v>
      </c>
      <c r="M60" s="37" t="str">
        <f t="shared" si="1"/>
        <v>BESTER</v>
      </c>
      <c r="N60" s="61" t="str">
        <f t="shared" si="1"/>
        <v>M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/>
      <c r="B62" s="41"/>
      <c r="C62" s="40"/>
      <c r="D62" s="41"/>
      <c r="E62" s="40"/>
      <c r="F62" s="41"/>
      <c r="G62" s="40"/>
      <c r="H62" s="41"/>
      <c r="I62" s="40" t="s">
        <v>138</v>
      </c>
      <c r="J62" s="41">
        <v>2.4</v>
      </c>
      <c r="K62" s="40" t="s">
        <v>140</v>
      </c>
      <c r="L62" s="41">
        <v>1.6</v>
      </c>
      <c r="M62" s="40" t="s">
        <v>137</v>
      </c>
      <c r="N62" s="41">
        <v>2.1</v>
      </c>
    </row>
    <row r="63" spans="1:15" x14ac:dyDescent="0.2">
      <c r="A63" s="40"/>
      <c r="B63" s="41"/>
      <c r="C63" s="40"/>
      <c r="D63" s="41"/>
      <c r="E63" s="40"/>
      <c r="F63" s="41"/>
      <c r="G63" s="40"/>
      <c r="H63" s="41"/>
      <c r="I63" s="40"/>
      <c r="J63" s="41"/>
      <c r="K63" s="40"/>
      <c r="L63" s="41"/>
      <c r="M63" s="40" t="s">
        <v>137</v>
      </c>
      <c r="N63" s="41">
        <v>3</v>
      </c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 t="s">
        <v>140</v>
      </c>
      <c r="N64" s="41">
        <v>1.3</v>
      </c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 t="s">
        <v>138</v>
      </c>
      <c r="N65" s="41">
        <v>5.8</v>
      </c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 t="s">
        <v>140</v>
      </c>
      <c r="N66" s="41">
        <v>1.6</v>
      </c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 t="s">
        <v>150</v>
      </c>
      <c r="N67" s="41">
        <v>3</v>
      </c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0</v>
      </c>
      <c r="C77" s="44"/>
      <c r="D77" s="43">
        <f>SUM(D62:D76)</f>
        <v>0</v>
      </c>
      <c r="E77" s="44"/>
      <c r="F77" s="43">
        <f>SUM(F62:F76)</f>
        <v>0</v>
      </c>
      <c r="G77" s="44"/>
      <c r="H77" s="43">
        <f>SUM(H62:H76)</f>
        <v>0</v>
      </c>
      <c r="I77" s="44"/>
      <c r="J77" s="43">
        <f>SUM(J62:J76)</f>
        <v>2.4</v>
      </c>
      <c r="K77" s="45"/>
      <c r="L77" s="43">
        <f>SUM(L62:L76)</f>
        <v>1.6</v>
      </c>
      <c r="M77" s="46"/>
      <c r="N77" s="43">
        <f>SUM(N62:N76)</f>
        <v>16.799999999999997</v>
      </c>
      <c r="O77" s="21">
        <f>SUM(A77:N77)</f>
        <v>20.799999999999997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20.799999999999997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ABRAHAMS</v>
      </c>
      <c r="B91" s="25" t="str">
        <f>B2</f>
        <v>S</v>
      </c>
      <c r="C91" s="30">
        <f>SUM(B27)</f>
        <v>0</v>
      </c>
      <c r="D91" s="30">
        <f>SUM(B19)</f>
        <v>12.3</v>
      </c>
      <c r="E91" s="30">
        <f t="shared" ref="E91:E97" si="2">SUM(D91+C91)</f>
        <v>12.3</v>
      </c>
      <c r="F91" s="31">
        <f>COUNTA(A20:A26)</f>
        <v>0</v>
      </c>
      <c r="G91" s="31">
        <f>COUNTA(A4:A18)</f>
        <v>6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VAN NIEKERK</v>
      </c>
      <c r="B92" s="25" t="str">
        <f>D2</f>
        <v>A</v>
      </c>
      <c r="C92" s="30">
        <f>SUM(D27)</f>
        <v>0</v>
      </c>
      <c r="D92" s="30">
        <f>SUM(D19)</f>
        <v>0</v>
      </c>
      <c r="E92" s="30">
        <f t="shared" si="2"/>
        <v>0</v>
      </c>
      <c r="F92" s="31">
        <f>COUNTA(C20:C26)</f>
        <v>0</v>
      </c>
      <c r="G92" s="31">
        <f>COUNTA(C4:C18)</f>
        <v>0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ESTERHUIZEN</v>
      </c>
      <c r="B93" s="25" t="str">
        <f>F2</f>
        <v>B</v>
      </c>
      <c r="C93" s="30">
        <f>SUM(F27)</f>
        <v>0</v>
      </c>
      <c r="D93" s="30">
        <f>SUM(F19)</f>
        <v>7.3</v>
      </c>
      <c r="E93" s="30">
        <f t="shared" si="2"/>
        <v>7.3</v>
      </c>
      <c r="F93" s="31">
        <f>COUNTA(E20:E26)</f>
        <v>0</v>
      </c>
      <c r="G93" s="31">
        <f>COUNTA(E4:E18)</f>
        <v>1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ENGELBRECHT</v>
      </c>
      <c r="B94" s="25" t="str">
        <f>H2</f>
        <v>G</v>
      </c>
      <c r="C94" s="30">
        <f>SUM(H27)</f>
        <v>0</v>
      </c>
      <c r="D94" s="30">
        <f>SUM(H19)</f>
        <v>8.6999999999999993</v>
      </c>
      <c r="E94" s="30">
        <f t="shared" si="2"/>
        <v>8.6999999999999993</v>
      </c>
      <c r="F94" s="31">
        <f>COUNTA(G20:G26)</f>
        <v>0</v>
      </c>
      <c r="G94" s="31">
        <f>COUNTA(G4:G18)</f>
        <v>1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COCHIUS</v>
      </c>
      <c r="B95" s="25" t="str">
        <f>J2</f>
        <v>R</v>
      </c>
      <c r="C95" s="30">
        <f>SUM(J27)</f>
        <v>0</v>
      </c>
      <c r="D95" s="30">
        <f>SUM(J19)</f>
        <v>0</v>
      </c>
      <c r="E95" s="30">
        <f t="shared" si="2"/>
        <v>0</v>
      </c>
      <c r="F95" s="31">
        <f>COUNTA(I20:I26)</f>
        <v>0</v>
      </c>
      <c r="G95" s="31">
        <f>COUNTA(I4:I18)</f>
        <v>0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GOVENDER</v>
      </c>
      <c r="B96" s="25" t="str">
        <f>L2</f>
        <v>K</v>
      </c>
      <c r="C96" s="30">
        <f>SUM(L27)</f>
        <v>0</v>
      </c>
      <c r="D96" s="30">
        <f>SUM(L19)</f>
        <v>11.299999999999999</v>
      </c>
      <c r="E96" s="30">
        <f t="shared" si="2"/>
        <v>11.299999999999999</v>
      </c>
      <c r="F96" s="31">
        <f>COUNTA(K20:K26)</f>
        <v>0</v>
      </c>
      <c r="G96" s="31">
        <f>COUNTA(K4:K18)</f>
        <v>5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BESTER</v>
      </c>
      <c r="B97" s="25" t="str">
        <f>N2</f>
        <v>M</v>
      </c>
      <c r="C97" s="30">
        <f>SUM(N27)</f>
        <v>5.4</v>
      </c>
      <c r="D97" s="30">
        <f>SUM(N19)</f>
        <v>5.8</v>
      </c>
      <c r="E97" s="30">
        <f t="shared" si="2"/>
        <v>11.2</v>
      </c>
      <c r="F97" s="31">
        <f>COUNTA(M20:M26)</f>
        <v>1</v>
      </c>
      <c r="G97" s="31">
        <f>COUNTA(M4:M18)</f>
        <v>2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5.4</v>
      </c>
      <c r="D98" s="38">
        <f t="shared" si="3"/>
        <v>45.4</v>
      </c>
      <c r="E98" s="38">
        <f t="shared" si="3"/>
        <v>50.8</v>
      </c>
      <c r="F98" s="50">
        <f t="shared" si="3"/>
        <v>1</v>
      </c>
      <c r="G98" s="50">
        <f t="shared" si="3"/>
        <v>15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ABRAHAMS</v>
      </c>
      <c r="B104" s="25" t="str">
        <f>B2</f>
        <v>S</v>
      </c>
      <c r="C104" s="30">
        <f>SUM(B56)</f>
        <v>0</v>
      </c>
      <c r="D104" s="30">
        <f>SUM(B48)</f>
        <v>2.2999999999999998</v>
      </c>
      <c r="E104" s="30">
        <f t="shared" ref="E104:E110" si="4">SUM(D104+C104)</f>
        <v>2.2999999999999998</v>
      </c>
      <c r="F104" s="31">
        <f>COUNTA(A49:A56)</f>
        <v>0</v>
      </c>
      <c r="G104" s="31">
        <f>COUNTA(A33:A47)</f>
        <v>1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VAN NIEKERK</v>
      </c>
      <c r="B105" s="25" t="str">
        <f>D2</f>
        <v>A</v>
      </c>
      <c r="C105" s="30">
        <f>SUM(D56)</f>
        <v>1.8</v>
      </c>
      <c r="D105" s="30">
        <f>SUM(D48)</f>
        <v>43.699999999999996</v>
      </c>
      <c r="E105" s="30">
        <f t="shared" si="4"/>
        <v>45.499999999999993</v>
      </c>
      <c r="F105" s="31">
        <f>COUNTA(C49:C56)</f>
        <v>1</v>
      </c>
      <c r="G105" s="31">
        <f>COUNTA(C33:C47)</f>
        <v>7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ESTERHUIZEN</v>
      </c>
      <c r="B106" s="25" t="str">
        <f>F2</f>
        <v>B</v>
      </c>
      <c r="C106" s="30">
        <f>SUM(F56)</f>
        <v>0</v>
      </c>
      <c r="D106" s="30">
        <f>SUM(F48)</f>
        <v>44.5</v>
      </c>
      <c r="E106" s="30">
        <f t="shared" si="4"/>
        <v>44.5</v>
      </c>
      <c r="F106" s="31">
        <f>COUNTA(E49:E56)</f>
        <v>0</v>
      </c>
      <c r="G106" s="31">
        <f>COUNTA(E33:E47)</f>
        <v>5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ENGELBRECHT</v>
      </c>
      <c r="B107" s="25" t="str">
        <f>H2</f>
        <v>G</v>
      </c>
      <c r="C107" s="30">
        <f>SUM(H56)</f>
        <v>0</v>
      </c>
      <c r="D107" s="30">
        <f>SUM(H48)</f>
        <v>31.500000000000004</v>
      </c>
      <c r="E107" s="30">
        <f t="shared" si="4"/>
        <v>31.500000000000004</v>
      </c>
      <c r="F107" s="31">
        <f>COUNTA(G49:G56)</f>
        <v>0</v>
      </c>
      <c r="G107" s="31">
        <f>COUNTA(G33:G47)</f>
        <v>4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COCHIUS</v>
      </c>
      <c r="B108" s="25" t="str">
        <f>J2</f>
        <v>R</v>
      </c>
      <c r="C108" s="30">
        <f>SUM(J56)</f>
        <v>0</v>
      </c>
      <c r="D108" s="30">
        <f>SUM(J48)</f>
        <v>15.599999999999998</v>
      </c>
      <c r="E108" s="30">
        <f t="shared" si="4"/>
        <v>15.599999999999998</v>
      </c>
      <c r="F108" s="31">
        <f>COUNTA(I49:I56)</f>
        <v>0</v>
      </c>
      <c r="G108" s="31">
        <f>COUNTA(I33:I47)</f>
        <v>4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GOVENDER</v>
      </c>
      <c r="B109" s="25" t="str">
        <f>L2</f>
        <v>K</v>
      </c>
      <c r="C109" s="30">
        <f>SUM(L56)</f>
        <v>0</v>
      </c>
      <c r="D109" s="30">
        <f>SUM(L48)</f>
        <v>28.900000000000002</v>
      </c>
      <c r="E109" s="30">
        <f t="shared" si="4"/>
        <v>28.900000000000002</v>
      </c>
      <c r="F109" s="31">
        <f>COUNTA(K49:K56)</f>
        <v>0</v>
      </c>
      <c r="G109" s="31">
        <f>COUNTA(K33:K48)</f>
        <v>4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BESTER</v>
      </c>
      <c r="B110" s="25" t="str">
        <f>N2</f>
        <v>M</v>
      </c>
      <c r="C110" s="30">
        <f>SUM(N56)</f>
        <v>0</v>
      </c>
      <c r="D110" s="30">
        <f>SUM(N48)</f>
        <v>27.5</v>
      </c>
      <c r="E110" s="30">
        <f t="shared" si="4"/>
        <v>27.5</v>
      </c>
      <c r="F110" s="31">
        <f>COUNTA(M49:M56)</f>
        <v>0</v>
      </c>
      <c r="G110" s="31">
        <f>COUNTA(M33:M47)</f>
        <v>6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1.8</v>
      </c>
      <c r="D111" s="38">
        <f t="shared" si="5"/>
        <v>194</v>
      </c>
      <c r="E111" s="38">
        <f t="shared" si="5"/>
        <v>195.79999999999998</v>
      </c>
      <c r="F111" s="50">
        <f t="shared" si="5"/>
        <v>1</v>
      </c>
      <c r="G111" s="50">
        <f t="shared" si="5"/>
        <v>31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ABRAHAMS</v>
      </c>
      <c r="B117" s="25" t="str">
        <f>B2</f>
        <v>S</v>
      </c>
      <c r="C117" s="30">
        <f>SUM(B85)</f>
        <v>0</v>
      </c>
      <c r="D117" s="30">
        <f>SUM(B77)</f>
        <v>0</v>
      </c>
      <c r="E117" s="30">
        <f t="shared" ref="E117:E123" si="6">SUM(D117+C117)</f>
        <v>0</v>
      </c>
      <c r="F117" s="31">
        <f>COUNTA(A78:A84)</f>
        <v>0</v>
      </c>
      <c r="G117" s="31">
        <f>COUNTA(A62:A76)</f>
        <v>0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VAN NIEKERK</v>
      </c>
      <c r="B118" s="25" t="str">
        <f>D2</f>
        <v>A</v>
      </c>
      <c r="C118" s="30">
        <f>SUM(D85)</f>
        <v>0</v>
      </c>
      <c r="D118" s="30">
        <f>SUM(D77)</f>
        <v>0</v>
      </c>
      <c r="E118" s="30">
        <f t="shared" si="6"/>
        <v>0</v>
      </c>
      <c r="F118" s="31">
        <f>COUNTA(C78:C84)</f>
        <v>0</v>
      </c>
      <c r="G118" s="31">
        <f>COUNTA(C62:C76)</f>
        <v>0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ESTERHUIZEN</v>
      </c>
      <c r="B119" s="25" t="str">
        <f>F2</f>
        <v>B</v>
      </c>
      <c r="C119" s="30">
        <f>SUM(F85)</f>
        <v>0</v>
      </c>
      <c r="D119" s="30">
        <f>SUM(F77)</f>
        <v>0</v>
      </c>
      <c r="E119" s="30">
        <f t="shared" si="6"/>
        <v>0</v>
      </c>
      <c r="F119" s="31">
        <f>COUNTA(E78:E84)</f>
        <v>0</v>
      </c>
      <c r="G119" s="31">
        <f>COUNTA(E62:E76)</f>
        <v>0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ENGELBRECHT</v>
      </c>
      <c r="B120" s="25" t="str">
        <f>H2</f>
        <v>G</v>
      </c>
      <c r="C120" s="30">
        <f>SUM(H85)</f>
        <v>0</v>
      </c>
      <c r="D120" s="30">
        <f>SUM(H77)</f>
        <v>0</v>
      </c>
      <c r="E120" s="30">
        <f t="shared" si="6"/>
        <v>0</v>
      </c>
      <c r="F120" s="31">
        <f>COUNTA(G78:G84)</f>
        <v>0</v>
      </c>
      <c r="G120" s="31">
        <f>COUNTA(G62:G76)</f>
        <v>0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COCHIUS</v>
      </c>
      <c r="B121" s="25" t="str">
        <f>J2</f>
        <v>R</v>
      </c>
      <c r="C121" s="30">
        <f>SUM(J85)</f>
        <v>0</v>
      </c>
      <c r="D121" s="30">
        <f>SUM(J77)</f>
        <v>2.4</v>
      </c>
      <c r="E121" s="30">
        <f t="shared" si="6"/>
        <v>2.4</v>
      </c>
      <c r="F121" s="31">
        <f>COUNTA(I78:I84)</f>
        <v>0</v>
      </c>
      <c r="G121" s="31">
        <f>COUNTA(I62:I76)</f>
        <v>1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GOVENDER</v>
      </c>
      <c r="B122" s="25" t="str">
        <f>L2</f>
        <v>K</v>
      </c>
      <c r="C122" s="30">
        <f>SUM(L85)</f>
        <v>0</v>
      </c>
      <c r="D122" s="30">
        <f>SUM(L77)</f>
        <v>1.6</v>
      </c>
      <c r="E122" s="30">
        <f t="shared" si="6"/>
        <v>1.6</v>
      </c>
      <c r="F122" s="31">
        <f>COUNTA(K78:K84)</f>
        <v>0</v>
      </c>
      <c r="G122" s="31">
        <f>COUNTA(K62:K76)</f>
        <v>1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BESTER</v>
      </c>
      <c r="B123" s="25" t="str">
        <f>N2</f>
        <v>M</v>
      </c>
      <c r="C123" s="30">
        <f>SUM(N85)</f>
        <v>0</v>
      </c>
      <c r="D123" s="30">
        <f>SUM(N77)</f>
        <v>16.799999999999997</v>
      </c>
      <c r="E123" s="30">
        <f t="shared" si="6"/>
        <v>16.799999999999997</v>
      </c>
      <c r="F123" s="31">
        <f>COUNTA(M78:M84)</f>
        <v>0</v>
      </c>
      <c r="G123" s="31">
        <f>COUNTA(M62:M76)</f>
        <v>6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20.799999999999997</v>
      </c>
      <c r="E124" s="38">
        <f t="shared" si="7"/>
        <v>20.799999999999997</v>
      </c>
      <c r="F124" s="50">
        <f t="shared" si="7"/>
        <v>0</v>
      </c>
      <c r="G124" s="50">
        <f t="shared" si="7"/>
        <v>8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ABRAHAMS</v>
      </c>
      <c r="B130" s="25" t="str">
        <f>B2</f>
        <v>S</v>
      </c>
      <c r="C130" s="30">
        <f t="shared" ref="C130:C136" si="8">SUM(C117+C104+C91)</f>
        <v>0</v>
      </c>
      <c r="D130" s="30">
        <f t="shared" ref="D130:D136" si="9">SUM(D91+D104+D117)</f>
        <v>14.600000000000001</v>
      </c>
      <c r="E130" s="30">
        <f t="shared" ref="E130:E136" si="10">SUM(E117+E104+E91)</f>
        <v>14.600000000000001</v>
      </c>
      <c r="F130" s="31">
        <f t="shared" ref="F130:G136" si="11">SUM(F91+F104+F117)</f>
        <v>0</v>
      </c>
      <c r="G130" s="31">
        <f t="shared" si="11"/>
        <v>7</v>
      </c>
      <c r="H130" s="31">
        <f t="shared" ref="H130:H136" si="12">SUM(F130:G130)</f>
        <v>7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VAN NIEKERK</v>
      </c>
      <c r="B131" s="25" t="str">
        <f>D2</f>
        <v>A</v>
      </c>
      <c r="C131" s="30">
        <f t="shared" si="8"/>
        <v>1.8</v>
      </c>
      <c r="D131" s="30">
        <f t="shared" si="9"/>
        <v>43.699999999999996</v>
      </c>
      <c r="E131" s="30">
        <f t="shared" si="10"/>
        <v>45.499999999999993</v>
      </c>
      <c r="F131" s="31">
        <f t="shared" si="11"/>
        <v>1</v>
      </c>
      <c r="G131" s="31">
        <f t="shared" si="11"/>
        <v>7</v>
      </c>
      <c r="H131" s="31">
        <f t="shared" si="12"/>
        <v>8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ESTERHUIZEN</v>
      </c>
      <c r="B132" s="25" t="str">
        <f>F2</f>
        <v>B</v>
      </c>
      <c r="C132" s="30">
        <f t="shared" si="8"/>
        <v>0</v>
      </c>
      <c r="D132" s="30">
        <f t="shared" si="9"/>
        <v>51.8</v>
      </c>
      <c r="E132" s="30">
        <f t="shared" si="10"/>
        <v>51.8</v>
      </c>
      <c r="F132" s="31">
        <f t="shared" si="11"/>
        <v>0</v>
      </c>
      <c r="G132" s="31">
        <f t="shared" si="11"/>
        <v>6</v>
      </c>
      <c r="H132" s="31">
        <f t="shared" si="12"/>
        <v>6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ENGELBRECHT</v>
      </c>
      <c r="B133" s="25" t="str">
        <f>H2</f>
        <v>G</v>
      </c>
      <c r="C133" s="30">
        <f t="shared" si="8"/>
        <v>0</v>
      </c>
      <c r="D133" s="30">
        <f t="shared" si="9"/>
        <v>40.200000000000003</v>
      </c>
      <c r="E133" s="30">
        <f t="shared" si="10"/>
        <v>40.200000000000003</v>
      </c>
      <c r="F133" s="31">
        <f t="shared" si="11"/>
        <v>0</v>
      </c>
      <c r="G133" s="31">
        <f t="shared" si="11"/>
        <v>5</v>
      </c>
      <c r="H133" s="31">
        <f t="shared" si="12"/>
        <v>5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COCHIUS</v>
      </c>
      <c r="B134" s="25" t="str">
        <f>J2</f>
        <v>R</v>
      </c>
      <c r="C134" s="30">
        <f t="shared" si="8"/>
        <v>0</v>
      </c>
      <c r="D134" s="30">
        <f t="shared" si="9"/>
        <v>17.999999999999996</v>
      </c>
      <c r="E134" s="30">
        <f t="shared" si="10"/>
        <v>17.999999999999996</v>
      </c>
      <c r="F134" s="31">
        <f t="shared" si="11"/>
        <v>0</v>
      </c>
      <c r="G134" s="31">
        <f t="shared" si="11"/>
        <v>5</v>
      </c>
      <c r="H134" s="31">
        <f t="shared" si="12"/>
        <v>5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GOVENDER</v>
      </c>
      <c r="B135" s="25" t="str">
        <f>L2</f>
        <v>K</v>
      </c>
      <c r="C135" s="30">
        <f t="shared" si="8"/>
        <v>0</v>
      </c>
      <c r="D135" s="30">
        <f t="shared" si="9"/>
        <v>41.800000000000004</v>
      </c>
      <c r="E135" s="30">
        <f t="shared" si="10"/>
        <v>41.800000000000004</v>
      </c>
      <c r="F135" s="31">
        <f t="shared" si="11"/>
        <v>0</v>
      </c>
      <c r="G135" s="31">
        <f t="shared" si="11"/>
        <v>10</v>
      </c>
      <c r="H135" s="31">
        <f>SUM(F135+G135)</f>
        <v>10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BESTER</v>
      </c>
      <c r="B136" s="25" t="str">
        <f>N2</f>
        <v>M</v>
      </c>
      <c r="C136" s="30">
        <f t="shared" si="8"/>
        <v>5.4</v>
      </c>
      <c r="D136" s="30">
        <f t="shared" si="9"/>
        <v>50.099999999999994</v>
      </c>
      <c r="E136" s="30">
        <f t="shared" si="10"/>
        <v>55.5</v>
      </c>
      <c r="F136" s="31">
        <f t="shared" si="11"/>
        <v>1</v>
      </c>
      <c r="G136" s="31">
        <f t="shared" si="11"/>
        <v>14</v>
      </c>
      <c r="H136" s="31">
        <f t="shared" si="12"/>
        <v>15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7.2</v>
      </c>
      <c r="D137" s="38">
        <f t="shared" si="13"/>
        <v>260.20000000000005</v>
      </c>
      <c r="E137" s="38">
        <f t="shared" si="13"/>
        <v>267.39999999999998</v>
      </c>
      <c r="F137" s="50">
        <f t="shared" si="13"/>
        <v>2</v>
      </c>
      <c r="G137" s="50">
        <f t="shared" si="13"/>
        <v>54</v>
      </c>
      <c r="H137" s="50">
        <f t="shared" si="13"/>
        <v>56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&amp;C&amp;"Calibri,Bold"SA PRESIDENT DEVELOPMENT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900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4.85546875" style="2" bestFit="1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81</v>
      </c>
      <c r="B2" s="29" t="s">
        <v>17</v>
      </c>
      <c r="C2" s="37" t="s">
        <v>82</v>
      </c>
      <c r="D2" s="29" t="s">
        <v>31</v>
      </c>
      <c r="E2" s="37" t="s">
        <v>23</v>
      </c>
      <c r="F2" s="29" t="s">
        <v>16</v>
      </c>
      <c r="G2" s="37" t="s">
        <v>83</v>
      </c>
      <c r="H2" s="29" t="s">
        <v>17</v>
      </c>
      <c r="I2" s="37" t="s">
        <v>84</v>
      </c>
      <c r="J2" s="29" t="s">
        <v>34</v>
      </c>
      <c r="K2" s="37" t="s">
        <v>85</v>
      </c>
      <c r="L2" s="29" t="s">
        <v>34</v>
      </c>
      <c r="M2" s="37" t="s">
        <v>86</v>
      </c>
      <c r="N2" s="29" t="s">
        <v>37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148</v>
      </c>
      <c r="B4" s="41">
        <v>3.2</v>
      </c>
      <c r="C4" s="40" t="s">
        <v>137</v>
      </c>
      <c r="D4" s="41">
        <v>5</v>
      </c>
      <c r="E4" s="40" t="s">
        <v>137</v>
      </c>
      <c r="F4" s="41">
        <v>2</v>
      </c>
      <c r="G4" s="40" t="s">
        <v>137</v>
      </c>
      <c r="H4" s="41">
        <v>4.0999999999999996</v>
      </c>
      <c r="I4" s="40"/>
      <c r="J4" s="41"/>
      <c r="K4" s="40"/>
      <c r="L4" s="41"/>
      <c r="M4" s="40"/>
      <c r="N4" s="41"/>
    </row>
    <row r="5" spans="1:14" x14ac:dyDescent="0.2">
      <c r="A5" s="40" t="s">
        <v>137</v>
      </c>
      <c r="B5" s="41">
        <v>2</v>
      </c>
      <c r="C5" s="40"/>
      <c r="D5" s="41"/>
      <c r="E5" s="40"/>
      <c r="F5" s="41"/>
      <c r="G5" s="40" t="s">
        <v>140</v>
      </c>
      <c r="H5" s="41">
        <v>2.2000000000000002</v>
      </c>
      <c r="I5" s="40"/>
      <c r="J5" s="41"/>
      <c r="K5" s="40"/>
      <c r="L5" s="41"/>
      <c r="M5" s="40"/>
      <c r="N5" s="41"/>
    </row>
    <row r="6" spans="1:14" x14ac:dyDescent="0.2">
      <c r="A6" s="40" t="s">
        <v>137</v>
      </c>
      <c r="B6" s="41">
        <v>2.8</v>
      </c>
      <c r="C6" s="40"/>
      <c r="D6" s="41"/>
      <c r="E6" s="40"/>
      <c r="F6" s="41"/>
      <c r="G6" s="40" t="s">
        <v>140</v>
      </c>
      <c r="H6" s="41">
        <v>1.8</v>
      </c>
      <c r="I6" s="40"/>
      <c r="J6" s="41"/>
      <c r="K6" s="40"/>
      <c r="L6" s="41"/>
      <c r="M6" s="40"/>
      <c r="N6" s="41"/>
    </row>
    <row r="7" spans="1:14" x14ac:dyDescent="0.2">
      <c r="A7" s="40"/>
      <c r="B7" s="41"/>
      <c r="C7" s="40"/>
      <c r="D7" s="41"/>
      <c r="E7" s="40"/>
      <c r="F7" s="41"/>
      <c r="G7" s="40"/>
      <c r="H7" s="41"/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/>
      <c r="D8" s="41"/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8</v>
      </c>
      <c r="C19" s="44"/>
      <c r="D19" s="43">
        <f>SUM(D4:D18)</f>
        <v>5</v>
      </c>
      <c r="E19" s="44"/>
      <c r="F19" s="43">
        <f>SUM(F4:F18)</f>
        <v>2</v>
      </c>
      <c r="G19" s="44"/>
      <c r="H19" s="43">
        <f>SUM(H4:H18)</f>
        <v>8.1</v>
      </c>
      <c r="I19" s="44"/>
      <c r="J19" s="43">
        <f>SUM(J4:J18)</f>
        <v>0</v>
      </c>
      <c r="K19" s="45"/>
      <c r="L19" s="43">
        <f>SUM(L4:L18)</f>
        <v>0</v>
      </c>
      <c r="M19" s="46"/>
      <c r="N19" s="43">
        <f>SUM(N4:N18)</f>
        <v>0</v>
      </c>
      <c r="O19" s="21">
        <f>SUM(A19:N19)</f>
        <v>23.1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/>
      <c r="N20" s="41"/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23.1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0</v>
      </c>
      <c r="O27" s="21">
        <f>SUM(A27:N27)</f>
        <v>0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VAN DER POEL</v>
      </c>
      <c r="B31" s="61" t="str">
        <f t="shared" si="0"/>
        <v>A</v>
      </c>
      <c r="C31" s="37" t="str">
        <f t="shared" si="0"/>
        <v>JONCK</v>
      </c>
      <c r="D31" s="61" t="str">
        <f t="shared" si="0"/>
        <v>M</v>
      </c>
      <c r="E31" s="37" t="str">
        <f t="shared" si="0"/>
        <v>VENTER</v>
      </c>
      <c r="F31" s="61" t="str">
        <f t="shared" si="0"/>
        <v>W</v>
      </c>
      <c r="G31" s="37" t="str">
        <f t="shared" si="0"/>
        <v>VISSER</v>
      </c>
      <c r="H31" s="61" t="str">
        <f t="shared" si="0"/>
        <v>A</v>
      </c>
      <c r="I31" s="37" t="str">
        <f t="shared" si="0"/>
        <v>BREET</v>
      </c>
      <c r="J31" s="61" t="str">
        <f t="shared" si="0"/>
        <v>S</v>
      </c>
      <c r="K31" s="37" t="str">
        <f>K2</f>
        <v>BOTHA</v>
      </c>
      <c r="L31" s="67" t="str">
        <f>L2</f>
        <v>S</v>
      </c>
      <c r="M31" s="37" t="str">
        <f t="shared" si="0"/>
        <v>DE VILLERS</v>
      </c>
      <c r="N31" s="61" t="str">
        <f t="shared" si="0"/>
        <v>L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2.2999999999999998</v>
      </c>
      <c r="C33" s="40"/>
      <c r="D33" s="41"/>
      <c r="E33" s="40" t="s">
        <v>140</v>
      </c>
      <c r="F33" s="41">
        <v>1.3</v>
      </c>
      <c r="G33" s="40" t="s">
        <v>140</v>
      </c>
      <c r="H33" s="41">
        <v>2.2000000000000002</v>
      </c>
      <c r="I33" s="40" t="s">
        <v>140</v>
      </c>
      <c r="J33" s="41">
        <v>2.4</v>
      </c>
      <c r="K33" s="40" t="s">
        <v>137</v>
      </c>
      <c r="L33" s="41">
        <v>3.3</v>
      </c>
      <c r="M33" s="40" t="s">
        <v>137</v>
      </c>
      <c r="N33" s="41">
        <v>6.9</v>
      </c>
    </row>
    <row r="34" spans="1:15" x14ac:dyDescent="0.2">
      <c r="A34" s="40" t="s">
        <v>156</v>
      </c>
      <c r="B34" s="41">
        <v>17.5</v>
      </c>
      <c r="C34" s="40"/>
      <c r="D34" s="41"/>
      <c r="E34" s="40" t="s">
        <v>137</v>
      </c>
      <c r="F34" s="41">
        <v>3</v>
      </c>
      <c r="G34" s="40" t="s">
        <v>140</v>
      </c>
      <c r="H34" s="41">
        <v>2.8</v>
      </c>
      <c r="I34" s="40" t="s">
        <v>137</v>
      </c>
      <c r="J34" s="41">
        <v>13.9</v>
      </c>
      <c r="K34" s="40" t="s">
        <v>137</v>
      </c>
      <c r="L34" s="41">
        <v>10.8</v>
      </c>
      <c r="M34" s="40" t="s">
        <v>137</v>
      </c>
      <c r="N34" s="41">
        <v>2.8</v>
      </c>
    </row>
    <row r="35" spans="1:15" x14ac:dyDescent="0.2">
      <c r="A35" s="40" t="s">
        <v>157</v>
      </c>
      <c r="B35" s="41">
        <v>7.3</v>
      </c>
      <c r="C35" s="40"/>
      <c r="D35" s="41"/>
      <c r="E35" s="40" t="s">
        <v>137</v>
      </c>
      <c r="F35" s="41">
        <v>3.3</v>
      </c>
      <c r="G35" s="40"/>
      <c r="H35" s="41"/>
      <c r="I35" s="40" t="s">
        <v>137</v>
      </c>
      <c r="J35" s="41">
        <v>12.6</v>
      </c>
      <c r="K35" s="40"/>
      <c r="L35" s="41"/>
      <c r="M35" s="40" t="s">
        <v>137</v>
      </c>
      <c r="N35" s="41">
        <v>2.2000000000000002</v>
      </c>
    </row>
    <row r="36" spans="1:15" x14ac:dyDescent="0.2">
      <c r="A36" s="40"/>
      <c r="B36" s="41"/>
      <c r="C36" s="40"/>
      <c r="D36" s="41"/>
      <c r="E36" s="40"/>
      <c r="F36" s="41"/>
      <c r="G36" s="40"/>
      <c r="H36" s="41"/>
      <c r="I36" s="40" t="s">
        <v>137</v>
      </c>
      <c r="J36" s="41">
        <v>1.1000000000000001</v>
      </c>
      <c r="K36" s="40"/>
      <c r="L36" s="41"/>
      <c r="M36" s="40"/>
      <c r="N36" s="41"/>
    </row>
    <row r="37" spans="1:15" x14ac:dyDescent="0.2">
      <c r="A37" s="40"/>
      <c r="B37" s="41"/>
      <c r="C37" s="40"/>
      <c r="D37" s="41"/>
      <c r="E37" s="40"/>
      <c r="F37" s="41"/>
      <c r="G37" s="40"/>
      <c r="H37" s="41"/>
      <c r="I37" s="40"/>
      <c r="J37" s="41"/>
      <c r="K37" s="40"/>
      <c r="L37" s="41"/>
      <c r="M37" s="40"/>
      <c r="N37" s="41"/>
    </row>
    <row r="38" spans="1:15" x14ac:dyDescent="0.2">
      <c r="A38" s="40"/>
      <c r="B38" s="41"/>
      <c r="C38" s="40"/>
      <c r="D38" s="41"/>
      <c r="E38" s="40"/>
      <c r="F38" s="41"/>
      <c r="G38" s="40"/>
      <c r="H38" s="41"/>
      <c r="I38" s="40"/>
      <c r="J38" s="41"/>
      <c r="K38" s="40"/>
      <c r="L38" s="41"/>
      <c r="M38" s="40"/>
      <c r="N38" s="41"/>
    </row>
    <row r="39" spans="1:15" x14ac:dyDescent="0.2">
      <c r="A39" s="40"/>
      <c r="B39" s="41"/>
      <c r="C39" s="40"/>
      <c r="D39" s="41"/>
      <c r="E39" s="40"/>
      <c r="F39" s="41"/>
      <c r="G39" s="40"/>
      <c r="H39" s="41"/>
      <c r="I39" s="40"/>
      <c r="J39" s="41"/>
      <c r="K39" s="40"/>
      <c r="L39" s="41"/>
      <c r="M39" s="40"/>
      <c r="N39" s="41"/>
    </row>
    <row r="40" spans="1:15" x14ac:dyDescent="0.2">
      <c r="A40" s="40"/>
      <c r="B40" s="41"/>
      <c r="C40" s="40"/>
      <c r="D40" s="41"/>
      <c r="E40" s="40"/>
      <c r="F40" s="41"/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27.1</v>
      </c>
      <c r="C48" s="44"/>
      <c r="D48" s="43">
        <f>SUM(D33:D47)</f>
        <v>0</v>
      </c>
      <c r="E48" s="44"/>
      <c r="F48" s="43">
        <f>SUM(F33:F47)</f>
        <v>7.6</v>
      </c>
      <c r="G48" s="44"/>
      <c r="H48" s="43">
        <f>SUM(H33:H47)</f>
        <v>5</v>
      </c>
      <c r="I48" s="44"/>
      <c r="J48" s="43">
        <f>SUM(J33:J47)</f>
        <v>30</v>
      </c>
      <c r="K48" s="45"/>
      <c r="L48" s="48">
        <f>SUM(L33:L47)</f>
        <v>14.100000000000001</v>
      </c>
      <c r="M48" s="46"/>
      <c r="N48" s="43">
        <f>SUM(N33:N47)</f>
        <v>11.899999999999999</v>
      </c>
      <c r="O48" s="21">
        <f>SUM(A48:N48)</f>
        <v>95.700000000000017</v>
      </c>
    </row>
    <row r="49" spans="1:15" x14ac:dyDescent="0.2">
      <c r="A49" s="40"/>
      <c r="B49" s="41"/>
      <c r="C49" s="40"/>
      <c r="D49" s="41"/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95.700000000000017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0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0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VAN DER POEL</v>
      </c>
      <c r="B60" s="61" t="str">
        <f t="shared" si="1"/>
        <v>A</v>
      </c>
      <c r="C60" s="37" t="str">
        <f t="shared" si="1"/>
        <v>JONCK</v>
      </c>
      <c r="D60" s="61" t="str">
        <f t="shared" si="1"/>
        <v>M</v>
      </c>
      <c r="E60" s="37" t="str">
        <f t="shared" si="1"/>
        <v>VENTER</v>
      </c>
      <c r="F60" s="61" t="str">
        <f t="shared" si="1"/>
        <v>W</v>
      </c>
      <c r="G60" s="37" t="str">
        <f t="shared" si="1"/>
        <v>VISSER</v>
      </c>
      <c r="H60" s="61" t="str">
        <f t="shared" si="1"/>
        <v>A</v>
      </c>
      <c r="I60" s="37" t="str">
        <f t="shared" si="1"/>
        <v>BREET</v>
      </c>
      <c r="J60" s="61" t="str">
        <f t="shared" si="1"/>
        <v>S</v>
      </c>
      <c r="K60" s="37" t="str">
        <f>K2</f>
        <v>BOTHA</v>
      </c>
      <c r="L60" s="67" t="str">
        <f>L2</f>
        <v>S</v>
      </c>
      <c r="M60" s="37" t="str">
        <f t="shared" si="1"/>
        <v>DE VILLERS</v>
      </c>
      <c r="N60" s="61" t="str">
        <f t="shared" si="1"/>
        <v>L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 t="s">
        <v>140</v>
      </c>
      <c r="B62" s="41">
        <v>2.2000000000000002</v>
      </c>
      <c r="C62" s="40"/>
      <c r="D62" s="41"/>
      <c r="E62" s="40"/>
      <c r="F62" s="41"/>
      <c r="G62" s="40" t="s">
        <v>137</v>
      </c>
      <c r="H62" s="41">
        <v>5.4</v>
      </c>
      <c r="I62" s="40" t="s">
        <v>140</v>
      </c>
      <c r="J62" s="41">
        <v>1.2</v>
      </c>
      <c r="K62" s="40"/>
      <c r="L62" s="41"/>
      <c r="M62" s="40"/>
      <c r="N62" s="41"/>
    </row>
    <row r="63" spans="1:15" x14ac:dyDescent="0.2">
      <c r="A63" s="40" t="s">
        <v>181</v>
      </c>
      <c r="B63" s="41">
        <v>1.2</v>
      </c>
      <c r="C63" s="40"/>
      <c r="D63" s="41"/>
      <c r="E63" s="40"/>
      <c r="F63" s="41"/>
      <c r="G63" s="40" t="s">
        <v>140</v>
      </c>
      <c r="H63" s="41">
        <v>1.1000000000000001</v>
      </c>
      <c r="I63" s="40" t="s">
        <v>138</v>
      </c>
      <c r="J63" s="41">
        <v>4.5999999999999996</v>
      </c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3.4000000000000004</v>
      </c>
      <c r="C77" s="44"/>
      <c r="D77" s="43">
        <f>SUM(D62:D76)</f>
        <v>0</v>
      </c>
      <c r="E77" s="44"/>
      <c r="F77" s="43">
        <f>SUM(F62:F76)</f>
        <v>0</v>
      </c>
      <c r="G77" s="44"/>
      <c r="H77" s="43">
        <f>SUM(H62:H76)</f>
        <v>6.5</v>
      </c>
      <c r="I77" s="44"/>
      <c r="J77" s="43">
        <f>SUM(J62:J76)</f>
        <v>5.8</v>
      </c>
      <c r="K77" s="45"/>
      <c r="L77" s="43">
        <f>SUM(L62:L76)</f>
        <v>0</v>
      </c>
      <c r="M77" s="46"/>
      <c r="N77" s="43">
        <f>SUM(N62:N76)</f>
        <v>0</v>
      </c>
      <c r="O77" s="21">
        <f>SUM(A77:N77)</f>
        <v>15.7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15.7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VAN DER POEL</v>
      </c>
      <c r="B91" s="25" t="str">
        <f>B2</f>
        <v>A</v>
      </c>
      <c r="C91" s="30">
        <f>SUM(B27)</f>
        <v>0</v>
      </c>
      <c r="D91" s="30">
        <f>SUM(B19)</f>
        <v>8</v>
      </c>
      <c r="E91" s="30">
        <f t="shared" ref="E91:E97" si="2">SUM(D91+C91)</f>
        <v>8</v>
      </c>
      <c r="F91" s="31">
        <f>COUNTA(A20:A26)</f>
        <v>0</v>
      </c>
      <c r="G91" s="31">
        <f>COUNTA(A4:A18)</f>
        <v>3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JONCK</v>
      </c>
      <c r="B92" s="25" t="str">
        <f>D2</f>
        <v>M</v>
      </c>
      <c r="C92" s="30">
        <f>SUM(D27)</f>
        <v>0</v>
      </c>
      <c r="D92" s="30">
        <f>SUM(D19)</f>
        <v>5</v>
      </c>
      <c r="E92" s="30">
        <f t="shared" si="2"/>
        <v>5</v>
      </c>
      <c r="F92" s="31">
        <f>COUNTA(C20:C26)</f>
        <v>0</v>
      </c>
      <c r="G92" s="31">
        <f>COUNTA(C4:C18)</f>
        <v>1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VENTER</v>
      </c>
      <c r="B93" s="25" t="str">
        <f>F2</f>
        <v>W</v>
      </c>
      <c r="C93" s="30">
        <f>SUM(F27)</f>
        <v>0</v>
      </c>
      <c r="D93" s="30">
        <f>SUM(F19)</f>
        <v>2</v>
      </c>
      <c r="E93" s="30">
        <f t="shared" si="2"/>
        <v>2</v>
      </c>
      <c r="F93" s="31">
        <f>COUNTA(E20:E26)</f>
        <v>0</v>
      </c>
      <c r="G93" s="31">
        <f>COUNTA(E4:E18)</f>
        <v>1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VISSER</v>
      </c>
      <c r="B94" s="25" t="str">
        <f>H2</f>
        <v>A</v>
      </c>
      <c r="C94" s="30">
        <f>SUM(H27)</f>
        <v>0</v>
      </c>
      <c r="D94" s="30">
        <f>SUM(H19)</f>
        <v>8.1</v>
      </c>
      <c r="E94" s="30">
        <f t="shared" si="2"/>
        <v>8.1</v>
      </c>
      <c r="F94" s="31">
        <f>COUNTA(G20:G26)</f>
        <v>0</v>
      </c>
      <c r="G94" s="31">
        <f>COUNTA(G4:G18)</f>
        <v>3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BREET</v>
      </c>
      <c r="B95" s="25" t="str">
        <f>J2</f>
        <v>S</v>
      </c>
      <c r="C95" s="30">
        <f>SUM(J27)</f>
        <v>0</v>
      </c>
      <c r="D95" s="30">
        <f>SUM(J19)</f>
        <v>0</v>
      </c>
      <c r="E95" s="30">
        <f t="shared" si="2"/>
        <v>0</v>
      </c>
      <c r="F95" s="31">
        <f>COUNTA(I20:I26)</f>
        <v>0</v>
      </c>
      <c r="G95" s="31">
        <f>COUNTA(I4:I18)</f>
        <v>0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BOTHA</v>
      </c>
      <c r="B96" s="25" t="str">
        <f>L2</f>
        <v>S</v>
      </c>
      <c r="C96" s="30">
        <f>SUM(L27)</f>
        <v>0</v>
      </c>
      <c r="D96" s="30">
        <f>SUM(L19)</f>
        <v>0</v>
      </c>
      <c r="E96" s="30">
        <f t="shared" si="2"/>
        <v>0</v>
      </c>
      <c r="F96" s="31">
        <f>COUNTA(K20:K26)</f>
        <v>0</v>
      </c>
      <c r="G96" s="31">
        <f>COUNTA(K4:K18)</f>
        <v>0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DE VILLERS</v>
      </c>
      <c r="B97" s="25" t="str">
        <f>N2</f>
        <v>L</v>
      </c>
      <c r="C97" s="30">
        <f>SUM(N27)</f>
        <v>0</v>
      </c>
      <c r="D97" s="30">
        <f>SUM(N19)</f>
        <v>0</v>
      </c>
      <c r="E97" s="30">
        <f t="shared" si="2"/>
        <v>0</v>
      </c>
      <c r="F97" s="31">
        <f>COUNTA(M20:M26)</f>
        <v>0</v>
      </c>
      <c r="G97" s="31">
        <f>COUNTA(M4:M18)</f>
        <v>0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0</v>
      </c>
      <c r="D98" s="38">
        <f t="shared" si="3"/>
        <v>23.1</v>
      </c>
      <c r="E98" s="38">
        <f t="shared" si="3"/>
        <v>23.1</v>
      </c>
      <c r="F98" s="50">
        <f t="shared" si="3"/>
        <v>0</v>
      </c>
      <c r="G98" s="50">
        <f t="shared" si="3"/>
        <v>8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VAN DER POEL</v>
      </c>
      <c r="B104" s="25" t="str">
        <f>B2</f>
        <v>A</v>
      </c>
      <c r="C104" s="30">
        <f>SUM(B56)</f>
        <v>0</v>
      </c>
      <c r="D104" s="30">
        <f>SUM(B48)</f>
        <v>27.1</v>
      </c>
      <c r="E104" s="30">
        <f t="shared" ref="E104:E110" si="4">SUM(D104+C104)</f>
        <v>27.1</v>
      </c>
      <c r="F104" s="31">
        <f>COUNTA(A49:A56)</f>
        <v>0</v>
      </c>
      <c r="G104" s="31">
        <f>COUNTA(A33:A47)</f>
        <v>3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JONCK</v>
      </c>
      <c r="B105" s="25" t="str">
        <f>D2</f>
        <v>M</v>
      </c>
      <c r="C105" s="30">
        <f>SUM(D56)</f>
        <v>0</v>
      </c>
      <c r="D105" s="30">
        <f>SUM(D48)</f>
        <v>0</v>
      </c>
      <c r="E105" s="30">
        <f t="shared" si="4"/>
        <v>0</v>
      </c>
      <c r="F105" s="31">
        <f>COUNTA(C49:C56)</f>
        <v>0</v>
      </c>
      <c r="G105" s="31">
        <f>COUNTA(C33:C47)</f>
        <v>0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VENTER</v>
      </c>
      <c r="B106" s="25" t="str">
        <f>F2</f>
        <v>W</v>
      </c>
      <c r="C106" s="30">
        <f>SUM(F56)</f>
        <v>0</v>
      </c>
      <c r="D106" s="30">
        <f>SUM(F48)</f>
        <v>7.6</v>
      </c>
      <c r="E106" s="30">
        <f t="shared" si="4"/>
        <v>7.6</v>
      </c>
      <c r="F106" s="31">
        <f>COUNTA(E49:E56)</f>
        <v>0</v>
      </c>
      <c r="G106" s="31">
        <f>COUNTA(E33:E47)</f>
        <v>3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VISSER</v>
      </c>
      <c r="B107" s="25" t="str">
        <f>H2</f>
        <v>A</v>
      </c>
      <c r="C107" s="30">
        <f>SUM(H56)</f>
        <v>0</v>
      </c>
      <c r="D107" s="30">
        <f>SUM(H48)</f>
        <v>5</v>
      </c>
      <c r="E107" s="30">
        <f t="shared" si="4"/>
        <v>5</v>
      </c>
      <c r="F107" s="31">
        <f>COUNTA(G49:G56)</f>
        <v>0</v>
      </c>
      <c r="G107" s="31">
        <f>COUNTA(G33:G47)</f>
        <v>2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BREET</v>
      </c>
      <c r="B108" s="25" t="str">
        <f>J2</f>
        <v>S</v>
      </c>
      <c r="C108" s="30">
        <f>SUM(J56)</f>
        <v>0</v>
      </c>
      <c r="D108" s="30">
        <f>SUM(J48)</f>
        <v>30</v>
      </c>
      <c r="E108" s="30">
        <f t="shared" si="4"/>
        <v>30</v>
      </c>
      <c r="F108" s="31">
        <f>COUNTA(I49:I56)</f>
        <v>0</v>
      </c>
      <c r="G108" s="31">
        <f>COUNTA(I33:I47)</f>
        <v>4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BOTHA</v>
      </c>
      <c r="B109" s="25" t="str">
        <f>L2</f>
        <v>S</v>
      </c>
      <c r="C109" s="30">
        <f>SUM(L56)</f>
        <v>0</v>
      </c>
      <c r="D109" s="30">
        <f>SUM(L48)</f>
        <v>14.100000000000001</v>
      </c>
      <c r="E109" s="30">
        <f t="shared" si="4"/>
        <v>14.100000000000001</v>
      </c>
      <c r="F109" s="31">
        <f>COUNTA(K49:K56)</f>
        <v>0</v>
      </c>
      <c r="G109" s="31">
        <f>COUNTA(K33:K48)</f>
        <v>2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DE VILLERS</v>
      </c>
      <c r="B110" s="25" t="str">
        <f>N2</f>
        <v>L</v>
      </c>
      <c r="C110" s="30">
        <f>SUM(N56)</f>
        <v>0</v>
      </c>
      <c r="D110" s="30">
        <f>SUM(N48)</f>
        <v>11.899999999999999</v>
      </c>
      <c r="E110" s="30">
        <f t="shared" si="4"/>
        <v>11.899999999999999</v>
      </c>
      <c r="F110" s="31">
        <f>COUNTA(M49:M56)</f>
        <v>0</v>
      </c>
      <c r="G110" s="31">
        <f>COUNTA(M33:M47)</f>
        <v>3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0</v>
      </c>
      <c r="D111" s="38">
        <f t="shared" si="5"/>
        <v>95.700000000000017</v>
      </c>
      <c r="E111" s="38">
        <f t="shared" si="5"/>
        <v>95.700000000000017</v>
      </c>
      <c r="F111" s="50">
        <f t="shared" si="5"/>
        <v>0</v>
      </c>
      <c r="G111" s="50">
        <f t="shared" si="5"/>
        <v>17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VAN DER POEL</v>
      </c>
      <c r="B117" s="25" t="str">
        <f>B2</f>
        <v>A</v>
      </c>
      <c r="C117" s="30">
        <f>SUM(B85)</f>
        <v>0</v>
      </c>
      <c r="D117" s="30">
        <f>SUM(B77)</f>
        <v>3.4000000000000004</v>
      </c>
      <c r="E117" s="30">
        <f t="shared" ref="E117:E123" si="6">SUM(D117+C117)</f>
        <v>3.4000000000000004</v>
      </c>
      <c r="F117" s="31">
        <f>COUNTA(A78:A84)</f>
        <v>0</v>
      </c>
      <c r="G117" s="31">
        <f>COUNTA(A62:A76)</f>
        <v>2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JONCK</v>
      </c>
      <c r="B118" s="25" t="str">
        <f>D2</f>
        <v>M</v>
      </c>
      <c r="C118" s="30">
        <f>SUM(D85)</f>
        <v>0</v>
      </c>
      <c r="D118" s="30">
        <f>SUM(D77)</f>
        <v>0</v>
      </c>
      <c r="E118" s="30">
        <f t="shared" si="6"/>
        <v>0</v>
      </c>
      <c r="F118" s="31">
        <f>COUNTA(C78:C84)</f>
        <v>0</v>
      </c>
      <c r="G118" s="31">
        <f>COUNTA(C62:C76)</f>
        <v>0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VENTER</v>
      </c>
      <c r="B119" s="25" t="str">
        <f>F2</f>
        <v>W</v>
      </c>
      <c r="C119" s="30">
        <f>SUM(F85)</f>
        <v>0</v>
      </c>
      <c r="D119" s="30">
        <f>SUM(F77)</f>
        <v>0</v>
      </c>
      <c r="E119" s="30">
        <f t="shared" si="6"/>
        <v>0</v>
      </c>
      <c r="F119" s="31">
        <f>COUNTA(E78:E84)</f>
        <v>0</v>
      </c>
      <c r="G119" s="31">
        <f>COUNTA(E62:E76)</f>
        <v>0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VISSER</v>
      </c>
      <c r="B120" s="25" t="str">
        <f>H2</f>
        <v>A</v>
      </c>
      <c r="C120" s="30">
        <f>SUM(H85)</f>
        <v>0</v>
      </c>
      <c r="D120" s="30">
        <f>SUM(H77)</f>
        <v>6.5</v>
      </c>
      <c r="E120" s="30">
        <f t="shared" si="6"/>
        <v>6.5</v>
      </c>
      <c r="F120" s="31">
        <f>COUNTA(G78:G84)</f>
        <v>0</v>
      </c>
      <c r="G120" s="31">
        <f>COUNTA(G62:G76)</f>
        <v>2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BREET</v>
      </c>
      <c r="B121" s="25" t="str">
        <f>J2</f>
        <v>S</v>
      </c>
      <c r="C121" s="30">
        <f>SUM(J85)</f>
        <v>0</v>
      </c>
      <c r="D121" s="30">
        <f>SUM(J77)</f>
        <v>5.8</v>
      </c>
      <c r="E121" s="30">
        <f t="shared" si="6"/>
        <v>5.8</v>
      </c>
      <c r="F121" s="31">
        <f>COUNTA(I78:I84)</f>
        <v>0</v>
      </c>
      <c r="G121" s="31">
        <f>COUNTA(I62:I76)</f>
        <v>2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BOTHA</v>
      </c>
      <c r="B122" s="25" t="str">
        <f>L2</f>
        <v>S</v>
      </c>
      <c r="C122" s="30">
        <f>SUM(L85)</f>
        <v>0</v>
      </c>
      <c r="D122" s="30">
        <f>SUM(L77)</f>
        <v>0</v>
      </c>
      <c r="E122" s="30">
        <f t="shared" si="6"/>
        <v>0</v>
      </c>
      <c r="F122" s="31">
        <f>COUNTA(K78:K84)</f>
        <v>0</v>
      </c>
      <c r="G122" s="31">
        <f>COUNTA(K62:K76)</f>
        <v>0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DE VILLERS</v>
      </c>
      <c r="B123" s="25" t="str">
        <f>N2</f>
        <v>L</v>
      </c>
      <c r="C123" s="30">
        <f>SUM(N85)</f>
        <v>0</v>
      </c>
      <c r="D123" s="30">
        <f>SUM(N77)</f>
        <v>0</v>
      </c>
      <c r="E123" s="30">
        <f t="shared" si="6"/>
        <v>0</v>
      </c>
      <c r="F123" s="31">
        <f>COUNTA(M78:M84)</f>
        <v>0</v>
      </c>
      <c r="G123" s="31">
        <f>COUNTA(M62:M76)</f>
        <v>0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15.7</v>
      </c>
      <c r="E124" s="38">
        <f t="shared" si="7"/>
        <v>15.7</v>
      </c>
      <c r="F124" s="50">
        <f t="shared" si="7"/>
        <v>0</v>
      </c>
      <c r="G124" s="50">
        <f t="shared" si="7"/>
        <v>6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VAN DER POEL</v>
      </c>
      <c r="B130" s="25" t="str">
        <f>B2</f>
        <v>A</v>
      </c>
      <c r="C130" s="30">
        <f t="shared" ref="C130:C136" si="8">SUM(C117+C104+C91)</f>
        <v>0</v>
      </c>
      <c r="D130" s="30">
        <f t="shared" ref="D130:D136" si="9">SUM(D91+D104+D117)</f>
        <v>38.5</v>
      </c>
      <c r="E130" s="30">
        <f t="shared" ref="E130:E136" si="10">SUM(E117+E104+E91)</f>
        <v>38.5</v>
      </c>
      <c r="F130" s="31">
        <f t="shared" ref="F130:G136" si="11">SUM(F91+F104+F117)</f>
        <v>0</v>
      </c>
      <c r="G130" s="31">
        <f t="shared" si="11"/>
        <v>8</v>
      </c>
      <c r="H130" s="31">
        <f t="shared" ref="H130:H136" si="12">SUM(F130:G130)</f>
        <v>8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JONCK</v>
      </c>
      <c r="B131" s="25" t="str">
        <f>D2</f>
        <v>M</v>
      </c>
      <c r="C131" s="30">
        <f t="shared" si="8"/>
        <v>0</v>
      </c>
      <c r="D131" s="30">
        <f t="shared" si="9"/>
        <v>5</v>
      </c>
      <c r="E131" s="30">
        <f t="shared" si="10"/>
        <v>5</v>
      </c>
      <c r="F131" s="31">
        <f t="shared" si="11"/>
        <v>0</v>
      </c>
      <c r="G131" s="31">
        <f t="shared" si="11"/>
        <v>1</v>
      </c>
      <c r="H131" s="31">
        <f t="shared" si="12"/>
        <v>1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VENTER</v>
      </c>
      <c r="B132" s="25" t="str">
        <f>F2</f>
        <v>W</v>
      </c>
      <c r="C132" s="30">
        <f t="shared" si="8"/>
        <v>0</v>
      </c>
      <c r="D132" s="30">
        <f t="shared" si="9"/>
        <v>9.6</v>
      </c>
      <c r="E132" s="30">
        <f t="shared" si="10"/>
        <v>9.6</v>
      </c>
      <c r="F132" s="31">
        <f t="shared" si="11"/>
        <v>0</v>
      </c>
      <c r="G132" s="31">
        <f t="shared" si="11"/>
        <v>4</v>
      </c>
      <c r="H132" s="31">
        <f t="shared" si="12"/>
        <v>4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VISSER</v>
      </c>
      <c r="B133" s="25" t="str">
        <f>H2</f>
        <v>A</v>
      </c>
      <c r="C133" s="30">
        <f t="shared" si="8"/>
        <v>0</v>
      </c>
      <c r="D133" s="30">
        <f t="shared" si="9"/>
        <v>19.600000000000001</v>
      </c>
      <c r="E133" s="30">
        <f t="shared" si="10"/>
        <v>19.600000000000001</v>
      </c>
      <c r="F133" s="31">
        <f t="shared" si="11"/>
        <v>0</v>
      </c>
      <c r="G133" s="31">
        <f t="shared" si="11"/>
        <v>7</v>
      </c>
      <c r="H133" s="31">
        <f t="shared" si="12"/>
        <v>7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BREET</v>
      </c>
      <c r="B134" s="25" t="str">
        <f>J2</f>
        <v>S</v>
      </c>
      <c r="C134" s="30">
        <f t="shared" si="8"/>
        <v>0</v>
      </c>
      <c r="D134" s="30">
        <f t="shared" si="9"/>
        <v>35.799999999999997</v>
      </c>
      <c r="E134" s="30">
        <f t="shared" si="10"/>
        <v>35.799999999999997</v>
      </c>
      <c r="F134" s="31">
        <f t="shared" si="11"/>
        <v>0</v>
      </c>
      <c r="G134" s="31">
        <f t="shared" si="11"/>
        <v>6</v>
      </c>
      <c r="H134" s="31">
        <f t="shared" si="12"/>
        <v>6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BOTHA</v>
      </c>
      <c r="B135" s="25" t="str">
        <f>L2</f>
        <v>S</v>
      </c>
      <c r="C135" s="30">
        <f t="shared" si="8"/>
        <v>0</v>
      </c>
      <c r="D135" s="30">
        <f t="shared" si="9"/>
        <v>14.100000000000001</v>
      </c>
      <c r="E135" s="30">
        <f t="shared" si="10"/>
        <v>14.100000000000001</v>
      </c>
      <c r="F135" s="31">
        <f t="shared" si="11"/>
        <v>0</v>
      </c>
      <c r="G135" s="31">
        <f t="shared" si="11"/>
        <v>2</v>
      </c>
      <c r="H135" s="31">
        <f>SUM(F135+G135)</f>
        <v>2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DE VILLERS</v>
      </c>
      <c r="B136" s="25" t="str">
        <f>N2</f>
        <v>L</v>
      </c>
      <c r="C136" s="30">
        <f t="shared" si="8"/>
        <v>0</v>
      </c>
      <c r="D136" s="30">
        <f t="shared" si="9"/>
        <v>11.899999999999999</v>
      </c>
      <c r="E136" s="30">
        <f t="shared" si="10"/>
        <v>11.899999999999999</v>
      </c>
      <c r="F136" s="31">
        <f t="shared" si="11"/>
        <v>0</v>
      </c>
      <c r="G136" s="31">
        <f t="shared" si="11"/>
        <v>3</v>
      </c>
      <c r="H136" s="31">
        <f t="shared" si="12"/>
        <v>3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0</v>
      </c>
      <c r="D137" s="38">
        <f t="shared" si="13"/>
        <v>134.5</v>
      </c>
      <c r="E137" s="38">
        <f t="shared" si="13"/>
        <v>134.5</v>
      </c>
      <c r="F137" s="50">
        <f t="shared" si="13"/>
        <v>0</v>
      </c>
      <c r="G137" s="50">
        <f t="shared" si="13"/>
        <v>31</v>
      </c>
      <c r="H137" s="50">
        <f t="shared" si="13"/>
        <v>31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&amp;C&amp;"Calibri,Bold"SA PRESIDENT LADIES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CC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5.42578125" style="2" bestFit="1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5.7109375" style="2" bestFit="1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5.7109375" style="33" bestFit="1" customWidth="1"/>
    <col min="12" max="12" width="4.42578125" style="33" bestFit="1" customWidth="1"/>
    <col min="13" max="13" width="15.7109375" style="49" bestFit="1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113</v>
      </c>
      <c r="B2" s="29" t="s">
        <v>17</v>
      </c>
      <c r="C2" s="37" t="s">
        <v>114</v>
      </c>
      <c r="D2" s="29" t="s">
        <v>16</v>
      </c>
      <c r="E2" s="37" t="s">
        <v>105</v>
      </c>
      <c r="F2" s="29" t="s">
        <v>24</v>
      </c>
      <c r="G2" s="37" t="s">
        <v>115</v>
      </c>
      <c r="H2" s="29" t="s">
        <v>37</v>
      </c>
      <c r="I2" s="37" t="s">
        <v>23</v>
      </c>
      <c r="J2" s="29" t="s">
        <v>31</v>
      </c>
      <c r="K2" s="37" t="s">
        <v>116</v>
      </c>
      <c r="L2" s="29" t="s">
        <v>0</v>
      </c>
      <c r="M2" s="37" t="s">
        <v>117</v>
      </c>
      <c r="N2" s="29" t="s">
        <v>37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137</v>
      </c>
      <c r="B4" s="41">
        <v>2.2000000000000002</v>
      </c>
      <c r="C4" s="40" t="s">
        <v>143</v>
      </c>
      <c r="D4" s="41">
        <v>2.2000000000000002</v>
      </c>
      <c r="E4" s="40" t="s">
        <v>137</v>
      </c>
      <c r="F4" s="41">
        <v>2.8</v>
      </c>
      <c r="G4" s="40" t="s">
        <v>140</v>
      </c>
      <c r="H4" s="41">
        <v>2.2000000000000002</v>
      </c>
      <c r="I4" s="40"/>
      <c r="J4" s="41"/>
      <c r="K4" s="40"/>
      <c r="L4" s="41"/>
      <c r="M4" s="40"/>
      <c r="N4" s="41"/>
    </row>
    <row r="5" spans="1:14" x14ac:dyDescent="0.2">
      <c r="A5" s="40" t="s">
        <v>138</v>
      </c>
      <c r="B5" s="41">
        <v>4.0999999999999996</v>
      </c>
      <c r="C5" s="40" t="s">
        <v>138</v>
      </c>
      <c r="D5" s="41">
        <v>5.6</v>
      </c>
      <c r="E5" s="40" t="s">
        <v>137</v>
      </c>
      <c r="F5" s="41">
        <v>2.8</v>
      </c>
      <c r="G5" s="40" t="s">
        <v>146</v>
      </c>
      <c r="H5" s="41">
        <v>2.4</v>
      </c>
      <c r="I5" s="40"/>
      <c r="J5" s="41"/>
      <c r="K5" s="40"/>
      <c r="L5" s="41"/>
      <c r="M5" s="40"/>
      <c r="N5" s="41"/>
    </row>
    <row r="6" spans="1:14" x14ac:dyDescent="0.2">
      <c r="A6" s="40" t="s">
        <v>137</v>
      </c>
      <c r="B6" s="41">
        <v>2.5</v>
      </c>
      <c r="C6" s="40"/>
      <c r="D6" s="41"/>
      <c r="E6" s="40"/>
      <c r="F6" s="41"/>
      <c r="G6" s="40"/>
      <c r="H6" s="41"/>
      <c r="I6" s="40"/>
      <c r="J6" s="41"/>
      <c r="K6" s="40"/>
      <c r="L6" s="41"/>
      <c r="M6" s="40"/>
      <c r="N6" s="41"/>
    </row>
    <row r="7" spans="1:14" x14ac:dyDescent="0.2">
      <c r="A7" s="40" t="s">
        <v>137</v>
      </c>
      <c r="B7" s="41">
        <v>1.5</v>
      </c>
      <c r="C7" s="40"/>
      <c r="D7" s="41"/>
      <c r="E7" s="40"/>
      <c r="F7" s="41"/>
      <c r="G7" s="40"/>
      <c r="H7" s="41"/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/>
      <c r="D8" s="41"/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10.3</v>
      </c>
      <c r="C19" s="44"/>
      <c r="D19" s="43">
        <f>SUM(D4:D18)</f>
        <v>7.8</v>
      </c>
      <c r="E19" s="44"/>
      <c r="F19" s="43">
        <f>SUM(F4:F18)</f>
        <v>5.6</v>
      </c>
      <c r="G19" s="44"/>
      <c r="H19" s="43">
        <f>SUM(H4:H18)</f>
        <v>4.5999999999999996</v>
      </c>
      <c r="I19" s="44"/>
      <c r="J19" s="43">
        <f>SUM(J4:J18)</f>
        <v>0</v>
      </c>
      <c r="K19" s="45"/>
      <c r="L19" s="43">
        <f>SUM(L4:L18)</f>
        <v>0</v>
      </c>
      <c r="M19" s="46"/>
      <c r="N19" s="43">
        <f>SUM(N4:N18)</f>
        <v>0</v>
      </c>
      <c r="O19" s="21">
        <f>SUM(A19:N19)</f>
        <v>28.300000000000004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 t="s">
        <v>142</v>
      </c>
      <c r="L20" s="41">
        <v>3.7</v>
      </c>
      <c r="M20" s="40"/>
      <c r="N20" s="41"/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32.000000000000007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3.7</v>
      </c>
      <c r="M27" s="46"/>
      <c r="N27" s="43">
        <f>SUM(N20:N26)</f>
        <v>0</v>
      </c>
      <c r="O27" s="21">
        <f>SUM(A27:N27)</f>
        <v>3.7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LANGENSTRASSEN</v>
      </c>
      <c r="B31" s="61" t="str">
        <f t="shared" si="0"/>
        <v>A</v>
      </c>
      <c r="C31" s="37" t="str">
        <f t="shared" si="0"/>
        <v>CORDIER</v>
      </c>
      <c r="D31" s="61" t="str">
        <f t="shared" si="0"/>
        <v>W</v>
      </c>
      <c r="E31" s="37" t="str">
        <f t="shared" si="0"/>
        <v>POTGIETER</v>
      </c>
      <c r="F31" s="61" t="str">
        <f t="shared" si="0"/>
        <v>C</v>
      </c>
      <c r="G31" s="37" t="str">
        <f t="shared" si="0"/>
        <v>FENAUX</v>
      </c>
      <c r="H31" s="61" t="str">
        <f t="shared" si="0"/>
        <v>L</v>
      </c>
      <c r="I31" s="37" t="str">
        <f t="shared" si="0"/>
        <v>VENTER</v>
      </c>
      <c r="J31" s="61" t="str">
        <f t="shared" si="0"/>
        <v>M</v>
      </c>
      <c r="K31" s="37" t="str">
        <f>K2</f>
        <v>ROETS</v>
      </c>
      <c r="L31" s="67" t="str">
        <f>L2</f>
        <v>H</v>
      </c>
      <c r="M31" s="37" t="str">
        <f t="shared" si="0"/>
        <v>VILJOEN</v>
      </c>
      <c r="N31" s="61" t="str">
        <f t="shared" si="0"/>
        <v>L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1.5</v>
      </c>
      <c r="C33" s="40" t="s">
        <v>137</v>
      </c>
      <c r="D33" s="41">
        <v>4.0999999999999996</v>
      </c>
      <c r="E33" s="40" t="s">
        <v>153</v>
      </c>
      <c r="F33" s="41">
        <v>4.5999999999999996</v>
      </c>
      <c r="G33" s="40" t="s">
        <v>137</v>
      </c>
      <c r="H33" s="41">
        <v>10.199999999999999</v>
      </c>
      <c r="I33" s="40" t="s">
        <v>137</v>
      </c>
      <c r="J33" s="41">
        <v>2</v>
      </c>
      <c r="K33" s="40" t="s">
        <v>140</v>
      </c>
      <c r="L33" s="41">
        <v>2.9</v>
      </c>
      <c r="M33" s="40" t="s">
        <v>137</v>
      </c>
      <c r="N33" s="41">
        <v>17.5</v>
      </c>
    </row>
    <row r="34" spans="1:15" x14ac:dyDescent="0.2">
      <c r="A34" s="40" t="s">
        <v>137</v>
      </c>
      <c r="B34" s="41">
        <v>2.1</v>
      </c>
      <c r="C34" s="40" t="s">
        <v>137</v>
      </c>
      <c r="D34" s="41">
        <v>2.6</v>
      </c>
      <c r="E34" s="40" t="s">
        <v>150</v>
      </c>
      <c r="F34" s="41">
        <v>1.4</v>
      </c>
      <c r="G34" s="40" t="s">
        <v>137</v>
      </c>
      <c r="H34" s="41">
        <v>3</v>
      </c>
      <c r="I34" s="40" t="s">
        <v>137</v>
      </c>
      <c r="J34" s="41">
        <v>2.6</v>
      </c>
      <c r="K34" s="40" t="s">
        <v>152</v>
      </c>
      <c r="L34" s="41">
        <v>9.3000000000000007</v>
      </c>
      <c r="M34" s="40" t="s">
        <v>137</v>
      </c>
      <c r="N34" s="41">
        <v>9.6999999999999993</v>
      </c>
    </row>
    <row r="35" spans="1:15" x14ac:dyDescent="0.2">
      <c r="A35" s="40" t="s">
        <v>137</v>
      </c>
      <c r="B35" s="41">
        <v>10.199999999999999</v>
      </c>
      <c r="C35" s="40"/>
      <c r="D35" s="41"/>
      <c r="E35" s="40" t="s">
        <v>137</v>
      </c>
      <c r="F35" s="41">
        <v>2</v>
      </c>
      <c r="G35" s="40" t="s">
        <v>137</v>
      </c>
      <c r="H35" s="41">
        <v>12.6</v>
      </c>
      <c r="I35" s="40" t="s">
        <v>137</v>
      </c>
      <c r="J35" s="41">
        <v>10.8</v>
      </c>
      <c r="K35" s="40" t="s">
        <v>153</v>
      </c>
      <c r="L35" s="41">
        <v>5.4</v>
      </c>
      <c r="M35" s="40" t="s">
        <v>153</v>
      </c>
      <c r="N35" s="41">
        <v>5.0999999999999996</v>
      </c>
    </row>
    <row r="36" spans="1:15" x14ac:dyDescent="0.2">
      <c r="A36" s="40" t="s">
        <v>137</v>
      </c>
      <c r="B36" s="41">
        <v>9.6999999999999993</v>
      </c>
      <c r="C36" s="40"/>
      <c r="D36" s="41"/>
      <c r="E36" s="40" t="s">
        <v>137</v>
      </c>
      <c r="F36" s="41">
        <v>2.5</v>
      </c>
      <c r="G36" s="40" t="s">
        <v>137</v>
      </c>
      <c r="H36" s="41">
        <v>3.5</v>
      </c>
      <c r="I36" s="40"/>
      <c r="J36" s="41"/>
      <c r="K36" s="40" t="s">
        <v>137</v>
      </c>
      <c r="L36" s="41">
        <v>2.6</v>
      </c>
      <c r="M36" s="40"/>
      <c r="N36" s="41"/>
    </row>
    <row r="37" spans="1:15" x14ac:dyDescent="0.2">
      <c r="A37" s="40" t="s">
        <v>137</v>
      </c>
      <c r="B37" s="41">
        <v>11.4</v>
      </c>
      <c r="C37" s="40"/>
      <c r="D37" s="41"/>
      <c r="E37" s="40"/>
      <c r="F37" s="41"/>
      <c r="G37" s="40"/>
      <c r="H37" s="41"/>
      <c r="I37" s="40"/>
      <c r="J37" s="41"/>
      <c r="K37" s="40" t="s">
        <v>137</v>
      </c>
      <c r="L37" s="41">
        <v>2</v>
      </c>
      <c r="M37" s="40"/>
      <c r="N37" s="41"/>
    </row>
    <row r="38" spans="1:15" x14ac:dyDescent="0.2">
      <c r="A38" s="40"/>
      <c r="B38" s="41"/>
      <c r="C38" s="40"/>
      <c r="D38" s="41"/>
      <c r="E38" s="40"/>
      <c r="F38" s="41"/>
      <c r="G38" s="40"/>
      <c r="H38" s="41"/>
      <c r="I38" s="40"/>
      <c r="J38" s="41"/>
      <c r="K38" s="40" t="s">
        <v>137</v>
      </c>
      <c r="L38" s="41">
        <v>2.6</v>
      </c>
      <c r="M38" s="40"/>
      <c r="N38" s="41"/>
    </row>
    <row r="39" spans="1:15" x14ac:dyDescent="0.2">
      <c r="A39" s="40"/>
      <c r="B39" s="41"/>
      <c r="C39" s="40"/>
      <c r="D39" s="41"/>
      <c r="E39" s="40"/>
      <c r="F39" s="41"/>
      <c r="G39" s="40"/>
      <c r="H39" s="41"/>
      <c r="I39" s="40"/>
      <c r="J39" s="41"/>
      <c r="K39" s="40" t="s">
        <v>137</v>
      </c>
      <c r="L39" s="41">
        <v>9.6999999999999993</v>
      </c>
      <c r="M39" s="40"/>
      <c r="N39" s="41"/>
    </row>
    <row r="40" spans="1:15" x14ac:dyDescent="0.2">
      <c r="A40" s="40"/>
      <c r="B40" s="41"/>
      <c r="C40" s="40"/>
      <c r="D40" s="41"/>
      <c r="E40" s="40"/>
      <c r="F40" s="41"/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34.9</v>
      </c>
      <c r="C48" s="44"/>
      <c r="D48" s="43">
        <f>SUM(D33:D47)</f>
        <v>6.6999999999999993</v>
      </c>
      <c r="E48" s="44"/>
      <c r="F48" s="43">
        <f>SUM(F33:F47)</f>
        <v>10.5</v>
      </c>
      <c r="G48" s="44"/>
      <c r="H48" s="43">
        <f>SUM(H33:H47)</f>
        <v>29.299999999999997</v>
      </c>
      <c r="I48" s="44"/>
      <c r="J48" s="43">
        <f>SUM(J33:J47)</f>
        <v>15.4</v>
      </c>
      <c r="K48" s="45"/>
      <c r="L48" s="48">
        <f>SUM(L33:L47)</f>
        <v>34.5</v>
      </c>
      <c r="M48" s="46"/>
      <c r="N48" s="43">
        <f>SUM(N33:N47)</f>
        <v>32.299999999999997</v>
      </c>
      <c r="O48" s="21">
        <f>SUM(A48:N48)</f>
        <v>163.60000000000002</v>
      </c>
    </row>
    <row r="49" spans="1:15" x14ac:dyDescent="0.2">
      <c r="A49" s="40"/>
      <c r="B49" s="41"/>
      <c r="C49" s="40"/>
      <c r="D49" s="41"/>
      <c r="E49" s="40"/>
      <c r="F49" s="41"/>
      <c r="G49" s="40" t="s">
        <v>142</v>
      </c>
      <c r="H49" s="41">
        <v>2.5</v>
      </c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166.10000000000002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0</v>
      </c>
      <c r="E56" s="44"/>
      <c r="F56" s="43">
        <f>SUM(F49:F55)</f>
        <v>0</v>
      </c>
      <c r="G56" s="44"/>
      <c r="H56" s="43">
        <f>SUM(H49:H55)</f>
        <v>2.5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2.5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LANGENSTRASSEN</v>
      </c>
      <c r="B60" s="61" t="str">
        <f t="shared" si="1"/>
        <v>A</v>
      </c>
      <c r="C60" s="37" t="str">
        <f t="shared" si="1"/>
        <v>CORDIER</v>
      </c>
      <c r="D60" s="61" t="str">
        <f t="shared" si="1"/>
        <v>W</v>
      </c>
      <c r="E60" s="37" t="str">
        <f t="shared" si="1"/>
        <v>POTGIETER</v>
      </c>
      <c r="F60" s="61" t="str">
        <f t="shared" si="1"/>
        <v>C</v>
      </c>
      <c r="G60" s="37" t="str">
        <f t="shared" si="1"/>
        <v>FENAUX</v>
      </c>
      <c r="H60" s="61" t="str">
        <f t="shared" si="1"/>
        <v>L</v>
      </c>
      <c r="I60" s="37" t="str">
        <f t="shared" si="1"/>
        <v>VENTER</v>
      </c>
      <c r="J60" s="61" t="str">
        <f t="shared" si="1"/>
        <v>M</v>
      </c>
      <c r="K60" s="37" t="str">
        <f>K2</f>
        <v>ROETS</v>
      </c>
      <c r="L60" s="67" t="str">
        <f>L2</f>
        <v>H</v>
      </c>
      <c r="M60" s="37" t="str">
        <f t="shared" si="1"/>
        <v>VILJOEN</v>
      </c>
      <c r="N60" s="61" t="str">
        <f t="shared" si="1"/>
        <v>L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/>
      <c r="B62" s="41"/>
      <c r="C62" s="40"/>
      <c r="D62" s="41"/>
      <c r="E62" s="40"/>
      <c r="F62" s="41"/>
      <c r="G62" s="40"/>
      <c r="H62" s="41"/>
      <c r="I62" s="40"/>
      <c r="J62" s="41"/>
      <c r="K62" s="40"/>
      <c r="L62" s="41"/>
      <c r="M62" s="40"/>
      <c r="N62" s="41"/>
    </row>
    <row r="63" spans="1:15" x14ac:dyDescent="0.2">
      <c r="A63" s="40"/>
      <c r="B63" s="41"/>
      <c r="C63" s="40"/>
      <c r="D63" s="41"/>
      <c r="E63" s="40"/>
      <c r="F63" s="41"/>
      <c r="G63" s="40"/>
      <c r="H63" s="41"/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0</v>
      </c>
      <c r="C77" s="44"/>
      <c r="D77" s="43">
        <f>SUM(D62:D76)</f>
        <v>0</v>
      </c>
      <c r="E77" s="44"/>
      <c r="F77" s="43">
        <f>SUM(F62:F76)</f>
        <v>0</v>
      </c>
      <c r="G77" s="44"/>
      <c r="H77" s="43">
        <f>SUM(H62:H76)</f>
        <v>0</v>
      </c>
      <c r="I77" s="44"/>
      <c r="J77" s="43">
        <f>SUM(J62:J76)</f>
        <v>0</v>
      </c>
      <c r="K77" s="45"/>
      <c r="L77" s="43">
        <f>SUM(L62:L76)</f>
        <v>0</v>
      </c>
      <c r="M77" s="46"/>
      <c r="N77" s="43">
        <f>SUM(N62:N76)</f>
        <v>0</v>
      </c>
      <c r="O77" s="21">
        <f>SUM(A77:N77)</f>
        <v>0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0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LANGENSTRASSEN</v>
      </c>
      <c r="B91" s="25" t="str">
        <f>B2</f>
        <v>A</v>
      </c>
      <c r="C91" s="30">
        <f>SUM(B27)</f>
        <v>0</v>
      </c>
      <c r="D91" s="30">
        <f>SUM(B19)</f>
        <v>10.3</v>
      </c>
      <c r="E91" s="30">
        <f t="shared" ref="E91:E97" si="2">SUM(D91+C91)</f>
        <v>10.3</v>
      </c>
      <c r="F91" s="31">
        <f>COUNTA(A20:A26)</f>
        <v>0</v>
      </c>
      <c r="G91" s="31">
        <f>COUNTA(A4:A18)</f>
        <v>4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CORDIER</v>
      </c>
      <c r="B92" s="25" t="str">
        <f>D2</f>
        <v>W</v>
      </c>
      <c r="C92" s="30">
        <f>SUM(D27)</f>
        <v>0</v>
      </c>
      <c r="D92" s="30">
        <f>SUM(D19)</f>
        <v>7.8</v>
      </c>
      <c r="E92" s="30">
        <f t="shared" si="2"/>
        <v>7.8</v>
      </c>
      <c r="F92" s="31">
        <f>COUNTA(C20:C26)</f>
        <v>0</v>
      </c>
      <c r="G92" s="31">
        <f>COUNTA(C4:C18)</f>
        <v>2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POTGIETER</v>
      </c>
      <c r="B93" s="25" t="str">
        <f>F2</f>
        <v>C</v>
      </c>
      <c r="C93" s="30">
        <f>SUM(F27)</f>
        <v>0</v>
      </c>
      <c r="D93" s="30">
        <f>SUM(F19)</f>
        <v>5.6</v>
      </c>
      <c r="E93" s="30">
        <f t="shared" si="2"/>
        <v>5.6</v>
      </c>
      <c r="F93" s="31">
        <f>COUNTA(E20:E26)</f>
        <v>0</v>
      </c>
      <c r="G93" s="31">
        <f>COUNTA(E4:E18)</f>
        <v>2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FENAUX</v>
      </c>
      <c r="B94" s="25" t="str">
        <f>H2</f>
        <v>L</v>
      </c>
      <c r="C94" s="30">
        <f>SUM(H27)</f>
        <v>0</v>
      </c>
      <c r="D94" s="30">
        <f>SUM(H19)</f>
        <v>4.5999999999999996</v>
      </c>
      <c r="E94" s="30">
        <f t="shared" si="2"/>
        <v>4.5999999999999996</v>
      </c>
      <c r="F94" s="31">
        <f>COUNTA(G20:G26)</f>
        <v>0</v>
      </c>
      <c r="G94" s="31">
        <f>COUNTA(G4:G18)</f>
        <v>2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VENTER</v>
      </c>
      <c r="B95" s="25" t="str">
        <f>J2</f>
        <v>M</v>
      </c>
      <c r="C95" s="30">
        <f>SUM(J27)</f>
        <v>0</v>
      </c>
      <c r="D95" s="30">
        <f>SUM(J19)</f>
        <v>0</v>
      </c>
      <c r="E95" s="30">
        <f t="shared" si="2"/>
        <v>0</v>
      </c>
      <c r="F95" s="31">
        <f>COUNTA(I20:I26)</f>
        <v>0</v>
      </c>
      <c r="G95" s="31">
        <f>COUNTA(I4:I18)</f>
        <v>0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ROETS</v>
      </c>
      <c r="B96" s="25" t="str">
        <f>L2</f>
        <v>H</v>
      </c>
      <c r="C96" s="30">
        <f>SUM(L27)</f>
        <v>3.7</v>
      </c>
      <c r="D96" s="30">
        <f>SUM(L19)</f>
        <v>0</v>
      </c>
      <c r="E96" s="30">
        <f t="shared" si="2"/>
        <v>3.7</v>
      </c>
      <c r="F96" s="31">
        <f>COUNTA(K20:K26)</f>
        <v>1</v>
      </c>
      <c r="G96" s="31">
        <f>COUNTA(K4:K18)</f>
        <v>0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VILJOEN</v>
      </c>
      <c r="B97" s="25" t="str">
        <f>N2</f>
        <v>L</v>
      </c>
      <c r="C97" s="30">
        <f>SUM(N27)</f>
        <v>0</v>
      </c>
      <c r="D97" s="30">
        <f>SUM(N19)</f>
        <v>0</v>
      </c>
      <c r="E97" s="30">
        <f t="shared" si="2"/>
        <v>0</v>
      </c>
      <c r="F97" s="31">
        <f>COUNTA(M20:M26)</f>
        <v>0</v>
      </c>
      <c r="G97" s="31">
        <f>COUNTA(M4:M18)</f>
        <v>0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3.7</v>
      </c>
      <c r="D98" s="38">
        <f t="shared" si="3"/>
        <v>28.300000000000004</v>
      </c>
      <c r="E98" s="38">
        <f t="shared" si="3"/>
        <v>32.000000000000007</v>
      </c>
      <c r="F98" s="50">
        <f t="shared" si="3"/>
        <v>1</v>
      </c>
      <c r="G98" s="50">
        <f t="shared" si="3"/>
        <v>10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LANGENSTRASSEN</v>
      </c>
      <c r="B104" s="25" t="str">
        <f>B2</f>
        <v>A</v>
      </c>
      <c r="C104" s="30">
        <f>SUM(B56)</f>
        <v>0</v>
      </c>
      <c r="D104" s="30">
        <f>SUM(B48)</f>
        <v>34.9</v>
      </c>
      <c r="E104" s="30">
        <f t="shared" ref="E104:E110" si="4">SUM(D104+C104)</f>
        <v>34.9</v>
      </c>
      <c r="F104" s="31">
        <f>COUNTA(A49:A56)</f>
        <v>0</v>
      </c>
      <c r="G104" s="31">
        <f>COUNTA(A33:A47)</f>
        <v>5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CORDIER</v>
      </c>
      <c r="B105" s="25" t="str">
        <f>D2</f>
        <v>W</v>
      </c>
      <c r="C105" s="30">
        <f>SUM(D56)</f>
        <v>0</v>
      </c>
      <c r="D105" s="30">
        <f>SUM(D48)</f>
        <v>6.6999999999999993</v>
      </c>
      <c r="E105" s="30">
        <f t="shared" si="4"/>
        <v>6.6999999999999993</v>
      </c>
      <c r="F105" s="31">
        <f>COUNTA(C49:C56)</f>
        <v>0</v>
      </c>
      <c r="G105" s="31">
        <f>COUNTA(C33:C47)</f>
        <v>2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POTGIETER</v>
      </c>
      <c r="B106" s="25" t="str">
        <f>F2</f>
        <v>C</v>
      </c>
      <c r="C106" s="30">
        <f>SUM(F56)</f>
        <v>0</v>
      </c>
      <c r="D106" s="30">
        <f>SUM(F48)</f>
        <v>10.5</v>
      </c>
      <c r="E106" s="30">
        <f t="shared" si="4"/>
        <v>10.5</v>
      </c>
      <c r="F106" s="31">
        <f>COUNTA(E49:E56)</f>
        <v>0</v>
      </c>
      <c r="G106" s="31">
        <f>COUNTA(E33:E47)</f>
        <v>4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FENAUX</v>
      </c>
      <c r="B107" s="25" t="str">
        <f>H2</f>
        <v>L</v>
      </c>
      <c r="C107" s="30">
        <f>SUM(H56)</f>
        <v>2.5</v>
      </c>
      <c r="D107" s="30">
        <f>SUM(H48)</f>
        <v>29.299999999999997</v>
      </c>
      <c r="E107" s="30">
        <f t="shared" si="4"/>
        <v>31.799999999999997</v>
      </c>
      <c r="F107" s="31">
        <f>COUNTA(G49:G56)</f>
        <v>1</v>
      </c>
      <c r="G107" s="31">
        <f>COUNTA(G33:G47)</f>
        <v>4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VENTER</v>
      </c>
      <c r="B108" s="25" t="str">
        <f>J2</f>
        <v>M</v>
      </c>
      <c r="C108" s="30">
        <f>SUM(J56)</f>
        <v>0</v>
      </c>
      <c r="D108" s="30">
        <f>SUM(J48)</f>
        <v>15.4</v>
      </c>
      <c r="E108" s="30">
        <f t="shared" si="4"/>
        <v>15.4</v>
      </c>
      <c r="F108" s="31">
        <f>COUNTA(I49:I56)</f>
        <v>0</v>
      </c>
      <c r="G108" s="31">
        <f>COUNTA(I33:I47)</f>
        <v>3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ROETS</v>
      </c>
      <c r="B109" s="25" t="str">
        <f>L2</f>
        <v>H</v>
      </c>
      <c r="C109" s="30">
        <f>SUM(L56)</f>
        <v>0</v>
      </c>
      <c r="D109" s="30">
        <f>SUM(L48)</f>
        <v>34.5</v>
      </c>
      <c r="E109" s="30">
        <f t="shared" si="4"/>
        <v>34.5</v>
      </c>
      <c r="F109" s="31">
        <f>COUNTA(K49:K56)</f>
        <v>0</v>
      </c>
      <c r="G109" s="31">
        <f>COUNTA(K33:K48)</f>
        <v>7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VILJOEN</v>
      </c>
      <c r="B110" s="25" t="str">
        <f>N2</f>
        <v>L</v>
      </c>
      <c r="C110" s="30">
        <f>SUM(N56)</f>
        <v>0</v>
      </c>
      <c r="D110" s="30">
        <f>SUM(N48)</f>
        <v>32.299999999999997</v>
      </c>
      <c r="E110" s="30">
        <f t="shared" si="4"/>
        <v>32.299999999999997</v>
      </c>
      <c r="F110" s="31">
        <f>COUNTA(M49:M56)</f>
        <v>0</v>
      </c>
      <c r="G110" s="31">
        <f>COUNTA(M33:M47)</f>
        <v>3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2.5</v>
      </c>
      <c r="D111" s="38">
        <f t="shared" si="5"/>
        <v>163.60000000000002</v>
      </c>
      <c r="E111" s="38">
        <f t="shared" si="5"/>
        <v>166.10000000000002</v>
      </c>
      <c r="F111" s="50">
        <f t="shared" si="5"/>
        <v>1</v>
      </c>
      <c r="G111" s="50">
        <f t="shared" si="5"/>
        <v>28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LANGENSTRASSEN</v>
      </c>
      <c r="B117" s="25" t="str">
        <f>B2</f>
        <v>A</v>
      </c>
      <c r="C117" s="30">
        <f>SUM(B85)</f>
        <v>0</v>
      </c>
      <c r="D117" s="30">
        <f>SUM(B77)</f>
        <v>0</v>
      </c>
      <c r="E117" s="30">
        <f t="shared" ref="E117:E123" si="6">SUM(D117+C117)</f>
        <v>0</v>
      </c>
      <c r="F117" s="31">
        <f>COUNTA(A78:A84)</f>
        <v>0</v>
      </c>
      <c r="G117" s="31">
        <f>COUNTA(A62:A76)</f>
        <v>0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CORDIER</v>
      </c>
      <c r="B118" s="25" t="str">
        <f>D2</f>
        <v>W</v>
      </c>
      <c r="C118" s="30">
        <f>SUM(D85)</f>
        <v>0</v>
      </c>
      <c r="D118" s="30">
        <f>SUM(D77)</f>
        <v>0</v>
      </c>
      <c r="E118" s="30">
        <f t="shared" si="6"/>
        <v>0</v>
      </c>
      <c r="F118" s="31">
        <f>COUNTA(C78:C84)</f>
        <v>0</v>
      </c>
      <c r="G118" s="31">
        <f>COUNTA(C62:C76)</f>
        <v>0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POTGIETER</v>
      </c>
      <c r="B119" s="25" t="str">
        <f>F2</f>
        <v>C</v>
      </c>
      <c r="C119" s="30">
        <f>SUM(F85)</f>
        <v>0</v>
      </c>
      <c r="D119" s="30">
        <f>SUM(F77)</f>
        <v>0</v>
      </c>
      <c r="E119" s="30">
        <f t="shared" si="6"/>
        <v>0</v>
      </c>
      <c r="F119" s="31">
        <f>COUNTA(E78:E84)</f>
        <v>0</v>
      </c>
      <c r="G119" s="31">
        <f>COUNTA(E62:E76)</f>
        <v>0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FENAUX</v>
      </c>
      <c r="B120" s="25" t="str">
        <f>H2</f>
        <v>L</v>
      </c>
      <c r="C120" s="30">
        <f>SUM(H85)</f>
        <v>0</v>
      </c>
      <c r="D120" s="30">
        <f>SUM(H77)</f>
        <v>0</v>
      </c>
      <c r="E120" s="30">
        <f t="shared" si="6"/>
        <v>0</v>
      </c>
      <c r="F120" s="31">
        <f>COUNTA(G78:G84)</f>
        <v>0</v>
      </c>
      <c r="G120" s="31">
        <f>COUNTA(G62:G76)</f>
        <v>0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VENTER</v>
      </c>
      <c r="B121" s="25" t="str">
        <f>J2</f>
        <v>M</v>
      </c>
      <c r="C121" s="30">
        <f>SUM(J85)</f>
        <v>0</v>
      </c>
      <c r="D121" s="30">
        <f>SUM(J77)</f>
        <v>0</v>
      </c>
      <c r="E121" s="30">
        <f t="shared" si="6"/>
        <v>0</v>
      </c>
      <c r="F121" s="31">
        <f>COUNTA(I78:I84)</f>
        <v>0</v>
      </c>
      <c r="G121" s="31">
        <f>COUNTA(I62:I76)</f>
        <v>0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ROETS</v>
      </c>
      <c r="B122" s="25" t="str">
        <f>L2</f>
        <v>H</v>
      </c>
      <c r="C122" s="30">
        <f>SUM(L85)</f>
        <v>0</v>
      </c>
      <c r="D122" s="30">
        <f>SUM(L77)</f>
        <v>0</v>
      </c>
      <c r="E122" s="30">
        <f t="shared" si="6"/>
        <v>0</v>
      </c>
      <c r="F122" s="31">
        <f>COUNTA(K78:K84)</f>
        <v>0</v>
      </c>
      <c r="G122" s="31">
        <f>COUNTA(K62:K76)</f>
        <v>0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VILJOEN</v>
      </c>
      <c r="B123" s="25" t="str">
        <f>N2</f>
        <v>L</v>
      </c>
      <c r="C123" s="30">
        <f>SUM(N85)</f>
        <v>0</v>
      </c>
      <c r="D123" s="30">
        <f>SUM(N77)</f>
        <v>0</v>
      </c>
      <c r="E123" s="30">
        <f t="shared" si="6"/>
        <v>0</v>
      </c>
      <c r="F123" s="31">
        <f>COUNTA(M78:M84)</f>
        <v>0</v>
      </c>
      <c r="G123" s="31">
        <f>COUNTA(M62:M76)</f>
        <v>0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0</v>
      </c>
      <c r="E124" s="38">
        <f t="shared" si="7"/>
        <v>0</v>
      </c>
      <c r="F124" s="50">
        <f t="shared" si="7"/>
        <v>0</v>
      </c>
      <c r="G124" s="50">
        <f t="shared" si="7"/>
        <v>0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LANGENSTRASSEN</v>
      </c>
      <c r="B130" s="25" t="str">
        <f>B2</f>
        <v>A</v>
      </c>
      <c r="C130" s="30">
        <f t="shared" ref="C130:C136" si="8">SUM(C117+C104+C91)</f>
        <v>0</v>
      </c>
      <c r="D130" s="30">
        <f t="shared" ref="D130:D136" si="9">SUM(D91+D104+D117)</f>
        <v>45.2</v>
      </c>
      <c r="E130" s="30">
        <f t="shared" ref="E130:E136" si="10">SUM(E117+E104+E91)</f>
        <v>45.2</v>
      </c>
      <c r="F130" s="31">
        <f t="shared" ref="F130:G136" si="11">SUM(F91+F104+F117)</f>
        <v>0</v>
      </c>
      <c r="G130" s="31">
        <f t="shared" si="11"/>
        <v>9</v>
      </c>
      <c r="H130" s="31">
        <f t="shared" ref="H130:H136" si="12">SUM(F130:G130)</f>
        <v>9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CORDIER</v>
      </c>
      <c r="B131" s="25" t="str">
        <f>D2</f>
        <v>W</v>
      </c>
      <c r="C131" s="30">
        <f t="shared" si="8"/>
        <v>0</v>
      </c>
      <c r="D131" s="30">
        <f t="shared" si="9"/>
        <v>14.5</v>
      </c>
      <c r="E131" s="30">
        <f t="shared" si="10"/>
        <v>14.5</v>
      </c>
      <c r="F131" s="31">
        <f t="shared" si="11"/>
        <v>0</v>
      </c>
      <c r="G131" s="31">
        <f t="shared" si="11"/>
        <v>4</v>
      </c>
      <c r="H131" s="31">
        <f t="shared" si="12"/>
        <v>4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POTGIETER</v>
      </c>
      <c r="B132" s="25" t="str">
        <f>F2</f>
        <v>C</v>
      </c>
      <c r="C132" s="30">
        <f t="shared" si="8"/>
        <v>0</v>
      </c>
      <c r="D132" s="30">
        <f t="shared" si="9"/>
        <v>16.100000000000001</v>
      </c>
      <c r="E132" s="30">
        <f t="shared" si="10"/>
        <v>16.100000000000001</v>
      </c>
      <c r="F132" s="31">
        <f t="shared" si="11"/>
        <v>0</v>
      </c>
      <c r="G132" s="31">
        <f t="shared" si="11"/>
        <v>6</v>
      </c>
      <c r="H132" s="31">
        <f t="shared" si="12"/>
        <v>6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FENAUX</v>
      </c>
      <c r="B133" s="25" t="str">
        <f>H2</f>
        <v>L</v>
      </c>
      <c r="C133" s="30">
        <f t="shared" si="8"/>
        <v>2.5</v>
      </c>
      <c r="D133" s="30">
        <f t="shared" si="9"/>
        <v>33.9</v>
      </c>
      <c r="E133" s="30">
        <f t="shared" si="10"/>
        <v>36.4</v>
      </c>
      <c r="F133" s="31">
        <f t="shared" si="11"/>
        <v>1</v>
      </c>
      <c r="G133" s="31">
        <f t="shared" si="11"/>
        <v>6</v>
      </c>
      <c r="H133" s="31">
        <f t="shared" si="12"/>
        <v>7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VENTER</v>
      </c>
      <c r="B134" s="25" t="str">
        <f>J2</f>
        <v>M</v>
      </c>
      <c r="C134" s="30">
        <f t="shared" si="8"/>
        <v>0</v>
      </c>
      <c r="D134" s="30">
        <f t="shared" si="9"/>
        <v>15.4</v>
      </c>
      <c r="E134" s="30">
        <f t="shared" si="10"/>
        <v>15.4</v>
      </c>
      <c r="F134" s="31">
        <f t="shared" si="11"/>
        <v>0</v>
      </c>
      <c r="G134" s="31">
        <f t="shared" si="11"/>
        <v>3</v>
      </c>
      <c r="H134" s="31">
        <f t="shared" si="12"/>
        <v>3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ROETS</v>
      </c>
      <c r="B135" s="25" t="str">
        <f>L2</f>
        <v>H</v>
      </c>
      <c r="C135" s="30">
        <f t="shared" si="8"/>
        <v>3.7</v>
      </c>
      <c r="D135" s="30">
        <f t="shared" si="9"/>
        <v>34.5</v>
      </c>
      <c r="E135" s="30">
        <f t="shared" si="10"/>
        <v>38.200000000000003</v>
      </c>
      <c r="F135" s="31">
        <f t="shared" si="11"/>
        <v>1</v>
      </c>
      <c r="G135" s="31">
        <f t="shared" si="11"/>
        <v>7</v>
      </c>
      <c r="H135" s="31">
        <f>SUM(F135+G135)</f>
        <v>8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VILJOEN</v>
      </c>
      <c r="B136" s="25" t="str">
        <f>N2</f>
        <v>L</v>
      </c>
      <c r="C136" s="30">
        <f t="shared" si="8"/>
        <v>0</v>
      </c>
      <c r="D136" s="30">
        <f t="shared" si="9"/>
        <v>32.299999999999997</v>
      </c>
      <c r="E136" s="30">
        <f t="shared" si="10"/>
        <v>32.299999999999997</v>
      </c>
      <c r="F136" s="31">
        <f t="shared" si="11"/>
        <v>0</v>
      </c>
      <c r="G136" s="31">
        <f t="shared" si="11"/>
        <v>3</v>
      </c>
      <c r="H136" s="31">
        <f t="shared" si="12"/>
        <v>3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6.2</v>
      </c>
      <c r="D137" s="38">
        <f t="shared" si="13"/>
        <v>191.90000000000003</v>
      </c>
      <c r="E137" s="38">
        <f t="shared" si="13"/>
        <v>198.10000000000002</v>
      </c>
      <c r="F137" s="50">
        <f t="shared" si="13"/>
        <v>2</v>
      </c>
      <c r="G137" s="50">
        <f t="shared" si="13"/>
        <v>38</v>
      </c>
      <c r="H137" s="50">
        <f t="shared" si="13"/>
        <v>40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&amp;C&amp;"Calibri,Bold"NAMIBIA PRESIDENT SENIOR 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CC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2.7109375" style="2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3.42578125" style="2" bestFit="1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5.7109375" style="2" bestFit="1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100</v>
      </c>
      <c r="B2" s="29" t="s">
        <v>16</v>
      </c>
      <c r="C2" s="37" t="s">
        <v>101</v>
      </c>
      <c r="D2" s="29" t="s">
        <v>32</v>
      </c>
      <c r="E2" s="37" t="s">
        <v>102</v>
      </c>
      <c r="F2" s="29" t="s">
        <v>29</v>
      </c>
      <c r="G2" s="37" t="s">
        <v>103</v>
      </c>
      <c r="H2" s="29" t="s">
        <v>104</v>
      </c>
      <c r="I2" s="37" t="s">
        <v>105</v>
      </c>
      <c r="J2" s="29" t="s">
        <v>28</v>
      </c>
      <c r="K2" s="37" t="s">
        <v>106</v>
      </c>
      <c r="L2" s="29" t="s">
        <v>32</v>
      </c>
      <c r="M2" s="37" t="s">
        <v>76</v>
      </c>
      <c r="N2" s="29" t="s">
        <v>32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137</v>
      </c>
      <c r="B4" s="41">
        <v>2.5</v>
      </c>
      <c r="C4" s="40" t="s">
        <v>137</v>
      </c>
      <c r="D4" s="41">
        <v>3.3</v>
      </c>
      <c r="E4" s="40" t="s">
        <v>137</v>
      </c>
      <c r="F4" s="41">
        <v>2.4</v>
      </c>
      <c r="G4" s="40" t="s">
        <v>144</v>
      </c>
      <c r="H4" s="41">
        <v>2.7</v>
      </c>
      <c r="I4" s="40" t="s">
        <v>137</v>
      </c>
      <c r="J4" s="41">
        <v>8.6999999999999993</v>
      </c>
      <c r="K4" s="40" t="s">
        <v>145</v>
      </c>
      <c r="L4" s="41">
        <v>21.7</v>
      </c>
      <c r="M4" s="40" t="s">
        <v>137</v>
      </c>
      <c r="N4" s="41">
        <v>1.5</v>
      </c>
    </row>
    <row r="5" spans="1:14" x14ac:dyDescent="0.2">
      <c r="A5" s="40"/>
      <c r="B5" s="41"/>
      <c r="C5" s="40" t="s">
        <v>137</v>
      </c>
      <c r="D5" s="41">
        <v>3.3</v>
      </c>
      <c r="E5" s="40" t="s">
        <v>137</v>
      </c>
      <c r="F5" s="41">
        <v>2.6</v>
      </c>
      <c r="G5" s="40" t="s">
        <v>138</v>
      </c>
      <c r="H5" s="41">
        <v>5.6</v>
      </c>
      <c r="I5" s="40"/>
      <c r="J5" s="41"/>
      <c r="K5" s="40" t="s">
        <v>137</v>
      </c>
      <c r="L5" s="41">
        <v>2.5</v>
      </c>
      <c r="M5" s="40"/>
      <c r="N5" s="41"/>
    </row>
    <row r="6" spans="1:14" x14ac:dyDescent="0.2">
      <c r="A6" s="40"/>
      <c r="B6" s="41"/>
      <c r="C6" s="40" t="s">
        <v>137</v>
      </c>
      <c r="D6" s="41">
        <v>8.1999999999999993</v>
      </c>
      <c r="E6" s="40" t="s">
        <v>137</v>
      </c>
      <c r="F6" s="41">
        <v>2.6</v>
      </c>
      <c r="G6" s="40" t="s">
        <v>137</v>
      </c>
      <c r="H6" s="41">
        <v>5</v>
      </c>
      <c r="I6" s="40"/>
      <c r="J6" s="41"/>
      <c r="K6" s="40" t="s">
        <v>137</v>
      </c>
      <c r="L6" s="41">
        <v>3.5</v>
      </c>
      <c r="M6" s="40"/>
      <c r="N6" s="41"/>
    </row>
    <row r="7" spans="1:14" x14ac:dyDescent="0.2">
      <c r="A7" s="40"/>
      <c r="B7" s="41"/>
      <c r="C7" s="40" t="s">
        <v>137</v>
      </c>
      <c r="D7" s="41">
        <v>3.5</v>
      </c>
      <c r="E7" s="40"/>
      <c r="F7" s="41"/>
      <c r="G7" s="40" t="s">
        <v>137</v>
      </c>
      <c r="H7" s="41">
        <v>3</v>
      </c>
      <c r="I7" s="40"/>
      <c r="J7" s="41"/>
      <c r="K7" s="40" t="s">
        <v>138</v>
      </c>
      <c r="L7" s="41">
        <v>3.6</v>
      </c>
      <c r="M7" s="40"/>
      <c r="N7" s="41"/>
    </row>
    <row r="8" spans="1:14" x14ac:dyDescent="0.2">
      <c r="A8" s="40"/>
      <c r="B8" s="41"/>
      <c r="C8" s="40" t="s">
        <v>137</v>
      </c>
      <c r="D8" s="41">
        <v>2.8</v>
      </c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2.5</v>
      </c>
      <c r="C19" s="44"/>
      <c r="D19" s="43">
        <f>SUM(D4:D18)</f>
        <v>21.099999999999998</v>
      </c>
      <c r="E19" s="44"/>
      <c r="F19" s="43">
        <f>SUM(F4:F18)</f>
        <v>7.6</v>
      </c>
      <c r="G19" s="44"/>
      <c r="H19" s="43">
        <f>SUM(H4:H18)</f>
        <v>16.3</v>
      </c>
      <c r="I19" s="44"/>
      <c r="J19" s="43">
        <f>SUM(J4:J18)</f>
        <v>8.6999999999999993</v>
      </c>
      <c r="K19" s="45"/>
      <c r="L19" s="43">
        <f>SUM(L4:L18)</f>
        <v>31.3</v>
      </c>
      <c r="M19" s="46"/>
      <c r="N19" s="43">
        <f>SUM(N4:N18)</f>
        <v>1.5</v>
      </c>
      <c r="O19" s="21">
        <f>SUM(A19:N19)</f>
        <v>89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/>
      <c r="N20" s="41"/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89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0</v>
      </c>
      <c r="O27" s="21">
        <f>SUM(A27:N27)</f>
        <v>0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VAN RIET</v>
      </c>
      <c r="B31" s="61" t="str">
        <f t="shared" si="0"/>
        <v>W</v>
      </c>
      <c r="C31" s="37" t="str">
        <f t="shared" si="0"/>
        <v>KOTZE</v>
      </c>
      <c r="D31" s="61" t="str">
        <f t="shared" si="0"/>
        <v>J</v>
      </c>
      <c r="E31" s="37" t="str">
        <f t="shared" si="0"/>
        <v>VAN RENSBURG</v>
      </c>
      <c r="F31" s="61" t="str">
        <f t="shared" si="0"/>
        <v>G</v>
      </c>
      <c r="G31" s="37" t="str">
        <f t="shared" si="0"/>
        <v>VAN AARDE</v>
      </c>
      <c r="H31" s="61" t="str">
        <f t="shared" si="0"/>
        <v>P</v>
      </c>
      <c r="I31" s="37" t="str">
        <f t="shared" si="0"/>
        <v>POTGIETER</v>
      </c>
      <c r="J31" s="61" t="str">
        <f t="shared" si="0"/>
        <v>T</v>
      </c>
      <c r="K31" s="37" t="str">
        <f>K2</f>
        <v>HERMANN</v>
      </c>
      <c r="L31" s="67" t="str">
        <f>L2</f>
        <v>J</v>
      </c>
      <c r="M31" s="37" t="str">
        <f t="shared" si="0"/>
        <v>VAN NIEKERK</v>
      </c>
      <c r="N31" s="61" t="str">
        <f t="shared" si="0"/>
        <v>J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140</v>
      </c>
      <c r="B33" s="41">
        <v>2.4</v>
      </c>
      <c r="C33" s="40" t="s">
        <v>140</v>
      </c>
      <c r="D33" s="41">
        <v>2.2000000000000002</v>
      </c>
      <c r="E33" s="40" t="s">
        <v>137</v>
      </c>
      <c r="F33" s="41">
        <v>4.0999999999999996</v>
      </c>
      <c r="G33" s="40" t="s">
        <v>137</v>
      </c>
      <c r="H33" s="41">
        <v>3</v>
      </c>
      <c r="I33" s="40" t="s">
        <v>153</v>
      </c>
      <c r="J33" s="41">
        <v>5.6</v>
      </c>
      <c r="K33" s="40" t="s">
        <v>137</v>
      </c>
      <c r="L33" s="41">
        <v>16.8</v>
      </c>
      <c r="M33" s="40" t="s">
        <v>137</v>
      </c>
      <c r="N33" s="41">
        <v>2.2999999999999998</v>
      </c>
    </row>
    <row r="34" spans="1:15" x14ac:dyDescent="0.2">
      <c r="A34" s="40" t="s">
        <v>137</v>
      </c>
      <c r="B34" s="41">
        <v>2.6</v>
      </c>
      <c r="C34" s="40" t="s">
        <v>137</v>
      </c>
      <c r="D34" s="41">
        <v>3.5</v>
      </c>
      <c r="E34" s="40"/>
      <c r="F34" s="41"/>
      <c r="G34" s="40" t="s">
        <v>137</v>
      </c>
      <c r="H34" s="41">
        <v>1.7</v>
      </c>
      <c r="I34" s="40" t="s">
        <v>137</v>
      </c>
      <c r="J34" s="41">
        <v>1.7</v>
      </c>
      <c r="K34" s="40" t="s">
        <v>152</v>
      </c>
      <c r="L34" s="41">
        <v>9</v>
      </c>
      <c r="M34" s="40" t="s">
        <v>137</v>
      </c>
      <c r="N34" s="41">
        <v>17.5</v>
      </c>
    </row>
    <row r="35" spans="1:15" x14ac:dyDescent="0.2">
      <c r="A35" s="40" t="s">
        <v>137</v>
      </c>
      <c r="B35" s="41">
        <v>9.6999999999999993</v>
      </c>
      <c r="C35" s="40" t="s">
        <v>137</v>
      </c>
      <c r="D35" s="41">
        <v>3</v>
      </c>
      <c r="E35" s="40"/>
      <c r="F35" s="41"/>
      <c r="G35" s="40" t="s">
        <v>137</v>
      </c>
      <c r="H35" s="41">
        <v>2.1</v>
      </c>
      <c r="I35" s="40" t="s">
        <v>137</v>
      </c>
      <c r="J35" s="41">
        <v>3.7</v>
      </c>
      <c r="K35" s="40"/>
      <c r="L35" s="41"/>
      <c r="M35" s="40" t="s">
        <v>137</v>
      </c>
      <c r="N35" s="41">
        <v>2.2999999999999998</v>
      </c>
    </row>
    <row r="36" spans="1:15" x14ac:dyDescent="0.2">
      <c r="A36" s="40"/>
      <c r="B36" s="41"/>
      <c r="C36" s="40" t="s">
        <v>137</v>
      </c>
      <c r="D36" s="41">
        <v>10.8</v>
      </c>
      <c r="E36" s="40"/>
      <c r="F36" s="41"/>
      <c r="G36" s="40" t="s">
        <v>137</v>
      </c>
      <c r="H36" s="41">
        <v>2.8</v>
      </c>
      <c r="I36" s="40" t="s">
        <v>137</v>
      </c>
      <c r="J36" s="41">
        <v>10.199999999999999</v>
      </c>
      <c r="K36" s="40"/>
      <c r="L36" s="41"/>
      <c r="M36" s="40"/>
      <c r="N36" s="41"/>
    </row>
    <row r="37" spans="1:15" x14ac:dyDescent="0.2">
      <c r="A37" s="40"/>
      <c r="B37" s="41"/>
      <c r="C37" s="40" t="s">
        <v>154</v>
      </c>
      <c r="D37" s="41">
        <v>9.1</v>
      </c>
      <c r="E37" s="40"/>
      <c r="F37" s="41"/>
      <c r="G37" s="40" t="s">
        <v>137</v>
      </c>
      <c r="H37" s="41">
        <v>5.4</v>
      </c>
      <c r="I37" s="40" t="s">
        <v>137</v>
      </c>
      <c r="J37" s="41">
        <v>9.1999999999999993</v>
      </c>
      <c r="K37" s="40"/>
      <c r="L37" s="41"/>
      <c r="M37" s="40"/>
      <c r="N37" s="41"/>
    </row>
    <row r="38" spans="1:15" x14ac:dyDescent="0.2">
      <c r="A38" s="40"/>
      <c r="B38" s="41"/>
      <c r="C38" s="40" t="s">
        <v>137</v>
      </c>
      <c r="D38" s="41">
        <v>16</v>
      </c>
      <c r="E38" s="40"/>
      <c r="F38" s="41"/>
      <c r="G38" s="40" t="s">
        <v>137</v>
      </c>
      <c r="H38" s="41">
        <v>1.4</v>
      </c>
      <c r="I38" s="40" t="s">
        <v>150</v>
      </c>
      <c r="J38" s="41">
        <v>1.2</v>
      </c>
      <c r="K38" s="40"/>
      <c r="L38" s="41"/>
      <c r="M38" s="40"/>
      <c r="N38" s="41"/>
    </row>
    <row r="39" spans="1:15" x14ac:dyDescent="0.2">
      <c r="A39" s="40"/>
      <c r="B39" s="41"/>
      <c r="C39" s="40"/>
      <c r="D39" s="41"/>
      <c r="E39" s="40"/>
      <c r="F39" s="41"/>
      <c r="G39" s="40" t="s">
        <v>137</v>
      </c>
      <c r="H39" s="41">
        <v>10.8</v>
      </c>
      <c r="I39" s="40"/>
      <c r="J39" s="41"/>
      <c r="K39" s="40"/>
      <c r="L39" s="41"/>
      <c r="M39" s="40"/>
      <c r="N39" s="41"/>
    </row>
    <row r="40" spans="1:15" x14ac:dyDescent="0.2">
      <c r="A40" s="40"/>
      <c r="B40" s="41"/>
      <c r="C40" s="40"/>
      <c r="D40" s="41"/>
      <c r="E40" s="40"/>
      <c r="F40" s="41"/>
      <c r="G40" s="40" t="s">
        <v>137</v>
      </c>
      <c r="H40" s="41">
        <v>17.5</v>
      </c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 t="s">
        <v>137</v>
      </c>
      <c r="H41" s="41">
        <v>47.7</v>
      </c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14.7</v>
      </c>
      <c r="C48" s="44"/>
      <c r="D48" s="43">
        <f>SUM(D33:D47)</f>
        <v>44.6</v>
      </c>
      <c r="E48" s="44"/>
      <c r="F48" s="43">
        <f>SUM(F33:F47)</f>
        <v>4.0999999999999996</v>
      </c>
      <c r="G48" s="44"/>
      <c r="H48" s="43">
        <f>SUM(H33:H47)</f>
        <v>92.4</v>
      </c>
      <c r="I48" s="44"/>
      <c r="J48" s="43">
        <f>SUM(J33:J47)</f>
        <v>31.599999999999998</v>
      </c>
      <c r="K48" s="45"/>
      <c r="L48" s="48">
        <f>SUM(L33:L47)</f>
        <v>25.8</v>
      </c>
      <c r="M48" s="46"/>
      <c r="N48" s="43">
        <f>SUM(N33:N47)</f>
        <v>22.1</v>
      </c>
      <c r="O48" s="21">
        <f>SUM(A48:N48)</f>
        <v>235.3</v>
      </c>
    </row>
    <row r="49" spans="1:15" x14ac:dyDescent="0.2">
      <c r="A49" s="40"/>
      <c r="B49" s="41"/>
      <c r="C49" s="40"/>
      <c r="D49" s="41"/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235.3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0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0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VAN RIET</v>
      </c>
      <c r="B60" s="61" t="str">
        <f t="shared" si="1"/>
        <v>W</v>
      </c>
      <c r="C60" s="37" t="str">
        <f t="shared" si="1"/>
        <v>KOTZE</v>
      </c>
      <c r="D60" s="61" t="str">
        <f t="shared" si="1"/>
        <v>J</v>
      </c>
      <c r="E60" s="37" t="str">
        <f t="shared" si="1"/>
        <v>VAN RENSBURG</v>
      </c>
      <c r="F60" s="61" t="str">
        <f t="shared" si="1"/>
        <v>G</v>
      </c>
      <c r="G60" s="37" t="str">
        <f t="shared" si="1"/>
        <v>VAN AARDE</v>
      </c>
      <c r="H60" s="61" t="str">
        <f t="shared" si="1"/>
        <v>P</v>
      </c>
      <c r="I60" s="37" t="str">
        <f t="shared" si="1"/>
        <v>POTGIETER</v>
      </c>
      <c r="J60" s="61" t="str">
        <f t="shared" si="1"/>
        <v>T</v>
      </c>
      <c r="K60" s="37" t="str">
        <f>K2</f>
        <v>HERMANN</v>
      </c>
      <c r="L60" s="67" t="str">
        <f>L2</f>
        <v>J</v>
      </c>
      <c r="M60" s="37" t="str">
        <f t="shared" si="1"/>
        <v>VAN NIEKERK</v>
      </c>
      <c r="N60" s="61" t="str">
        <f t="shared" si="1"/>
        <v>J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 t="s">
        <v>143</v>
      </c>
      <c r="B62" s="41">
        <v>2.7</v>
      </c>
      <c r="C62" s="40" t="s">
        <v>137</v>
      </c>
      <c r="D62" s="41">
        <v>10.199999999999999</v>
      </c>
      <c r="E62" s="40" t="s">
        <v>143</v>
      </c>
      <c r="F62" s="41">
        <v>3</v>
      </c>
      <c r="G62" s="40" t="s">
        <v>145</v>
      </c>
      <c r="H62" s="41">
        <v>11.3</v>
      </c>
      <c r="I62" s="40" t="s">
        <v>140</v>
      </c>
      <c r="J62" s="41">
        <v>1.4</v>
      </c>
      <c r="K62" s="40"/>
      <c r="L62" s="41"/>
      <c r="M62" s="40" t="s">
        <v>140</v>
      </c>
      <c r="N62" s="41">
        <v>1.5</v>
      </c>
    </row>
    <row r="63" spans="1:15" x14ac:dyDescent="0.2">
      <c r="A63" s="40"/>
      <c r="B63" s="41"/>
      <c r="C63" s="40" t="s">
        <v>137</v>
      </c>
      <c r="D63" s="41">
        <v>2.6</v>
      </c>
      <c r="E63" s="40"/>
      <c r="F63" s="41"/>
      <c r="G63" s="40"/>
      <c r="H63" s="41"/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2.7</v>
      </c>
      <c r="C77" s="44"/>
      <c r="D77" s="43">
        <f>SUM(D62:D76)</f>
        <v>12.799999999999999</v>
      </c>
      <c r="E77" s="44"/>
      <c r="F77" s="43">
        <f>SUM(F62:F76)</f>
        <v>3</v>
      </c>
      <c r="G77" s="44"/>
      <c r="H77" s="43">
        <f>SUM(H62:H76)</f>
        <v>11.3</v>
      </c>
      <c r="I77" s="44"/>
      <c r="J77" s="43">
        <f>SUM(J62:J76)</f>
        <v>1.4</v>
      </c>
      <c r="K77" s="45"/>
      <c r="L77" s="43">
        <f>SUM(L62:L76)</f>
        <v>0</v>
      </c>
      <c r="M77" s="46"/>
      <c r="N77" s="43">
        <f>SUM(N62:N76)</f>
        <v>1.5</v>
      </c>
      <c r="O77" s="21">
        <f>SUM(A77:N77)</f>
        <v>32.700000000000003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32.700000000000003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VAN RIET</v>
      </c>
      <c r="B91" s="25" t="str">
        <f>B2</f>
        <v>W</v>
      </c>
      <c r="C91" s="30">
        <f>SUM(B27)</f>
        <v>0</v>
      </c>
      <c r="D91" s="30">
        <f>SUM(B19)</f>
        <v>2.5</v>
      </c>
      <c r="E91" s="30">
        <f t="shared" ref="E91:E97" si="2">SUM(D91+C91)</f>
        <v>2.5</v>
      </c>
      <c r="F91" s="31">
        <f>COUNTA(A20:A26)</f>
        <v>0</v>
      </c>
      <c r="G91" s="31">
        <f>COUNTA(A4:A18)</f>
        <v>1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KOTZE</v>
      </c>
      <c r="B92" s="25" t="str">
        <f>D2</f>
        <v>J</v>
      </c>
      <c r="C92" s="30">
        <f>SUM(D27)</f>
        <v>0</v>
      </c>
      <c r="D92" s="30">
        <f>SUM(D19)</f>
        <v>21.099999999999998</v>
      </c>
      <c r="E92" s="30">
        <f t="shared" si="2"/>
        <v>21.099999999999998</v>
      </c>
      <c r="F92" s="31">
        <f>COUNTA(C20:C26)</f>
        <v>0</v>
      </c>
      <c r="G92" s="31">
        <f>COUNTA(C4:C18)</f>
        <v>5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VAN RENSBURG</v>
      </c>
      <c r="B93" s="25" t="str">
        <f>F2</f>
        <v>G</v>
      </c>
      <c r="C93" s="30">
        <f>SUM(F27)</f>
        <v>0</v>
      </c>
      <c r="D93" s="30">
        <f>SUM(F19)</f>
        <v>7.6</v>
      </c>
      <c r="E93" s="30">
        <f t="shared" si="2"/>
        <v>7.6</v>
      </c>
      <c r="F93" s="31">
        <f>COUNTA(E20:E26)</f>
        <v>0</v>
      </c>
      <c r="G93" s="31">
        <f>COUNTA(E4:E18)</f>
        <v>3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VAN AARDE</v>
      </c>
      <c r="B94" s="25" t="str">
        <f>H2</f>
        <v>P</v>
      </c>
      <c r="C94" s="30">
        <f>SUM(H27)</f>
        <v>0</v>
      </c>
      <c r="D94" s="30">
        <f>SUM(H19)</f>
        <v>16.3</v>
      </c>
      <c r="E94" s="30">
        <f t="shared" si="2"/>
        <v>16.3</v>
      </c>
      <c r="F94" s="31">
        <f>COUNTA(G20:G26)</f>
        <v>0</v>
      </c>
      <c r="G94" s="31">
        <f>COUNTA(G4:G18)</f>
        <v>4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POTGIETER</v>
      </c>
      <c r="B95" s="25" t="str">
        <f>J2</f>
        <v>T</v>
      </c>
      <c r="C95" s="30">
        <f>SUM(J27)</f>
        <v>0</v>
      </c>
      <c r="D95" s="30">
        <f>SUM(J19)</f>
        <v>8.6999999999999993</v>
      </c>
      <c r="E95" s="30">
        <f t="shared" si="2"/>
        <v>8.6999999999999993</v>
      </c>
      <c r="F95" s="31">
        <f>COUNTA(I20:I26)</f>
        <v>0</v>
      </c>
      <c r="G95" s="31">
        <f>COUNTA(I4:I18)</f>
        <v>1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HERMANN</v>
      </c>
      <c r="B96" s="25" t="str">
        <f>L2</f>
        <v>J</v>
      </c>
      <c r="C96" s="30">
        <f>SUM(L27)</f>
        <v>0</v>
      </c>
      <c r="D96" s="30">
        <f>SUM(L19)</f>
        <v>31.3</v>
      </c>
      <c r="E96" s="30">
        <f t="shared" si="2"/>
        <v>31.3</v>
      </c>
      <c r="F96" s="31">
        <f>COUNTA(K20:K26)</f>
        <v>0</v>
      </c>
      <c r="G96" s="31">
        <f>COUNTA(K4:K18)</f>
        <v>4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VAN NIEKERK</v>
      </c>
      <c r="B97" s="25" t="str">
        <f>N2</f>
        <v>J</v>
      </c>
      <c r="C97" s="30">
        <f>SUM(N27)</f>
        <v>0</v>
      </c>
      <c r="D97" s="30">
        <f>SUM(N19)</f>
        <v>1.5</v>
      </c>
      <c r="E97" s="30">
        <f t="shared" si="2"/>
        <v>1.5</v>
      </c>
      <c r="F97" s="31">
        <f>COUNTA(M20:M26)</f>
        <v>0</v>
      </c>
      <c r="G97" s="31">
        <f>COUNTA(M4:M18)</f>
        <v>1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0</v>
      </c>
      <c r="D98" s="38">
        <f t="shared" si="3"/>
        <v>89</v>
      </c>
      <c r="E98" s="38">
        <f t="shared" si="3"/>
        <v>89</v>
      </c>
      <c r="F98" s="50">
        <f t="shared" si="3"/>
        <v>0</v>
      </c>
      <c r="G98" s="50">
        <f t="shared" si="3"/>
        <v>19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VAN RIET</v>
      </c>
      <c r="B104" s="25" t="str">
        <f>B2</f>
        <v>W</v>
      </c>
      <c r="C104" s="30">
        <f>SUM(B56)</f>
        <v>0</v>
      </c>
      <c r="D104" s="30">
        <f>SUM(B48)</f>
        <v>14.7</v>
      </c>
      <c r="E104" s="30">
        <f t="shared" ref="E104:E110" si="4">SUM(D104+C104)</f>
        <v>14.7</v>
      </c>
      <c r="F104" s="31">
        <f>COUNTA(A49:A56)</f>
        <v>0</v>
      </c>
      <c r="G104" s="31">
        <f>COUNTA(A33:A47)</f>
        <v>3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KOTZE</v>
      </c>
      <c r="B105" s="25" t="str">
        <f>D2</f>
        <v>J</v>
      </c>
      <c r="C105" s="30">
        <f>SUM(D56)</f>
        <v>0</v>
      </c>
      <c r="D105" s="30">
        <f>SUM(D48)</f>
        <v>44.6</v>
      </c>
      <c r="E105" s="30">
        <f t="shared" si="4"/>
        <v>44.6</v>
      </c>
      <c r="F105" s="31">
        <f>COUNTA(C49:C56)</f>
        <v>0</v>
      </c>
      <c r="G105" s="31">
        <f>COUNTA(C33:C47)</f>
        <v>6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VAN RENSBURG</v>
      </c>
      <c r="B106" s="25" t="str">
        <f>F2</f>
        <v>G</v>
      </c>
      <c r="C106" s="30">
        <f>SUM(F56)</f>
        <v>0</v>
      </c>
      <c r="D106" s="30">
        <f>SUM(F48)</f>
        <v>4.0999999999999996</v>
      </c>
      <c r="E106" s="30">
        <f t="shared" si="4"/>
        <v>4.0999999999999996</v>
      </c>
      <c r="F106" s="31">
        <f>COUNTA(E49:E56)</f>
        <v>0</v>
      </c>
      <c r="G106" s="31">
        <f>COUNTA(E33:E47)</f>
        <v>1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VAN AARDE</v>
      </c>
      <c r="B107" s="25" t="str">
        <f>H2</f>
        <v>P</v>
      </c>
      <c r="C107" s="30">
        <f>SUM(H56)</f>
        <v>0</v>
      </c>
      <c r="D107" s="30">
        <f>SUM(H48)</f>
        <v>92.4</v>
      </c>
      <c r="E107" s="30">
        <f t="shared" si="4"/>
        <v>92.4</v>
      </c>
      <c r="F107" s="31">
        <f>COUNTA(G49:G56)</f>
        <v>0</v>
      </c>
      <c r="G107" s="31">
        <f>COUNTA(G33:G47)</f>
        <v>9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POTGIETER</v>
      </c>
      <c r="B108" s="25" t="str">
        <f>J2</f>
        <v>T</v>
      </c>
      <c r="C108" s="30">
        <f>SUM(J56)</f>
        <v>0</v>
      </c>
      <c r="D108" s="30">
        <f>SUM(J48)</f>
        <v>31.599999999999998</v>
      </c>
      <c r="E108" s="30">
        <f t="shared" si="4"/>
        <v>31.599999999999998</v>
      </c>
      <c r="F108" s="31">
        <f>COUNTA(I49:I56)</f>
        <v>0</v>
      </c>
      <c r="G108" s="31">
        <f>COUNTA(I33:I47)</f>
        <v>6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HERMANN</v>
      </c>
      <c r="B109" s="25" t="str">
        <f>L2</f>
        <v>J</v>
      </c>
      <c r="C109" s="30">
        <f>SUM(L56)</f>
        <v>0</v>
      </c>
      <c r="D109" s="30">
        <f>SUM(L48)</f>
        <v>25.8</v>
      </c>
      <c r="E109" s="30">
        <f t="shared" si="4"/>
        <v>25.8</v>
      </c>
      <c r="F109" s="31">
        <f>COUNTA(K49:K56)</f>
        <v>0</v>
      </c>
      <c r="G109" s="31">
        <f>COUNTA(K33:K48)</f>
        <v>2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VAN NIEKERK</v>
      </c>
      <c r="B110" s="25" t="str">
        <f>N2</f>
        <v>J</v>
      </c>
      <c r="C110" s="30">
        <f>SUM(N56)</f>
        <v>0</v>
      </c>
      <c r="D110" s="30">
        <f>SUM(N48)</f>
        <v>22.1</v>
      </c>
      <c r="E110" s="30">
        <f t="shared" si="4"/>
        <v>22.1</v>
      </c>
      <c r="F110" s="31">
        <f>COUNTA(M49:M56)</f>
        <v>0</v>
      </c>
      <c r="G110" s="31">
        <f>COUNTA(M33:M47)</f>
        <v>3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0</v>
      </c>
      <c r="D111" s="38">
        <f t="shared" si="5"/>
        <v>235.3</v>
      </c>
      <c r="E111" s="38">
        <f t="shared" si="5"/>
        <v>235.3</v>
      </c>
      <c r="F111" s="50">
        <f t="shared" si="5"/>
        <v>0</v>
      </c>
      <c r="G111" s="50">
        <f t="shared" si="5"/>
        <v>30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VAN RIET</v>
      </c>
      <c r="B117" s="25" t="str">
        <f>B2</f>
        <v>W</v>
      </c>
      <c r="C117" s="30">
        <f>SUM(B85)</f>
        <v>0</v>
      </c>
      <c r="D117" s="30">
        <f>SUM(B77)</f>
        <v>2.7</v>
      </c>
      <c r="E117" s="30">
        <f t="shared" ref="E117:E123" si="6">SUM(D117+C117)</f>
        <v>2.7</v>
      </c>
      <c r="F117" s="31">
        <f>COUNTA(A78:A84)</f>
        <v>0</v>
      </c>
      <c r="G117" s="31">
        <f>COUNTA(A62:A76)</f>
        <v>1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KOTZE</v>
      </c>
      <c r="B118" s="25" t="str">
        <f>D2</f>
        <v>J</v>
      </c>
      <c r="C118" s="30">
        <f>SUM(D85)</f>
        <v>0</v>
      </c>
      <c r="D118" s="30">
        <f>SUM(D77)</f>
        <v>12.799999999999999</v>
      </c>
      <c r="E118" s="30">
        <f t="shared" si="6"/>
        <v>12.799999999999999</v>
      </c>
      <c r="F118" s="31">
        <f>COUNTA(C78:C84)</f>
        <v>0</v>
      </c>
      <c r="G118" s="31">
        <f>COUNTA(C62:C76)</f>
        <v>2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VAN RENSBURG</v>
      </c>
      <c r="B119" s="25" t="str">
        <f>F2</f>
        <v>G</v>
      </c>
      <c r="C119" s="30">
        <f>SUM(F85)</f>
        <v>0</v>
      </c>
      <c r="D119" s="30">
        <f>SUM(F77)</f>
        <v>3</v>
      </c>
      <c r="E119" s="30">
        <f t="shared" si="6"/>
        <v>3</v>
      </c>
      <c r="F119" s="31">
        <f>COUNTA(E78:E84)</f>
        <v>0</v>
      </c>
      <c r="G119" s="31">
        <f>COUNTA(E62:E76)</f>
        <v>1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VAN AARDE</v>
      </c>
      <c r="B120" s="25" t="str">
        <f>H2</f>
        <v>P</v>
      </c>
      <c r="C120" s="30">
        <f>SUM(H85)</f>
        <v>0</v>
      </c>
      <c r="D120" s="30">
        <f>SUM(H77)</f>
        <v>11.3</v>
      </c>
      <c r="E120" s="30">
        <f t="shared" si="6"/>
        <v>11.3</v>
      </c>
      <c r="F120" s="31">
        <f>COUNTA(G78:G84)</f>
        <v>0</v>
      </c>
      <c r="G120" s="31">
        <f>COUNTA(G62:G76)</f>
        <v>1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POTGIETER</v>
      </c>
      <c r="B121" s="25" t="str">
        <f>J2</f>
        <v>T</v>
      </c>
      <c r="C121" s="30">
        <f>SUM(J85)</f>
        <v>0</v>
      </c>
      <c r="D121" s="30">
        <f>SUM(J77)</f>
        <v>1.4</v>
      </c>
      <c r="E121" s="30">
        <f t="shared" si="6"/>
        <v>1.4</v>
      </c>
      <c r="F121" s="31">
        <f>COUNTA(I78:I84)</f>
        <v>0</v>
      </c>
      <c r="G121" s="31">
        <f>COUNTA(I62:I76)</f>
        <v>1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HERMANN</v>
      </c>
      <c r="B122" s="25" t="str">
        <f>L2</f>
        <v>J</v>
      </c>
      <c r="C122" s="30">
        <f>SUM(L85)</f>
        <v>0</v>
      </c>
      <c r="D122" s="30">
        <f>SUM(L77)</f>
        <v>0</v>
      </c>
      <c r="E122" s="30">
        <f t="shared" si="6"/>
        <v>0</v>
      </c>
      <c r="F122" s="31">
        <f>COUNTA(K78:K84)</f>
        <v>0</v>
      </c>
      <c r="G122" s="31">
        <f>COUNTA(K62:K76)</f>
        <v>0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VAN NIEKERK</v>
      </c>
      <c r="B123" s="25" t="str">
        <f>N2</f>
        <v>J</v>
      </c>
      <c r="C123" s="30">
        <f>SUM(N85)</f>
        <v>0</v>
      </c>
      <c r="D123" s="30">
        <f>SUM(N77)</f>
        <v>1.5</v>
      </c>
      <c r="E123" s="30">
        <f t="shared" si="6"/>
        <v>1.5</v>
      </c>
      <c r="F123" s="31">
        <f>COUNTA(M78:M84)</f>
        <v>0</v>
      </c>
      <c r="G123" s="31">
        <f>COUNTA(M62:M76)</f>
        <v>1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32.700000000000003</v>
      </c>
      <c r="E124" s="38">
        <f t="shared" si="7"/>
        <v>32.700000000000003</v>
      </c>
      <c r="F124" s="50">
        <f t="shared" si="7"/>
        <v>0</v>
      </c>
      <c r="G124" s="50">
        <f t="shared" si="7"/>
        <v>7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VAN RIET</v>
      </c>
      <c r="B130" s="25" t="str">
        <f>B2</f>
        <v>W</v>
      </c>
      <c r="C130" s="30">
        <f t="shared" ref="C130:C136" si="8">SUM(C117+C104+C91)</f>
        <v>0</v>
      </c>
      <c r="D130" s="30">
        <f t="shared" ref="D130:D136" si="9">SUM(D91+D104+D117)</f>
        <v>19.899999999999999</v>
      </c>
      <c r="E130" s="30">
        <f t="shared" ref="E130:E136" si="10">SUM(E117+E104+E91)</f>
        <v>19.899999999999999</v>
      </c>
      <c r="F130" s="31">
        <f t="shared" ref="F130:G136" si="11">SUM(F91+F104+F117)</f>
        <v>0</v>
      </c>
      <c r="G130" s="31">
        <f t="shared" si="11"/>
        <v>5</v>
      </c>
      <c r="H130" s="31">
        <f t="shared" ref="H130:H136" si="12">SUM(F130:G130)</f>
        <v>5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KOTZE</v>
      </c>
      <c r="B131" s="25" t="str">
        <f>D2</f>
        <v>J</v>
      </c>
      <c r="C131" s="30">
        <f t="shared" si="8"/>
        <v>0</v>
      </c>
      <c r="D131" s="30">
        <f t="shared" si="9"/>
        <v>78.5</v>
      </c>
      <c r="E131" s="30">
        <f t="shared" si="10"/>
        <v>78.5</v>
      </c>
      <c r="F131" s="31">
        <f t="shared" si="11"/>
        <v>0</v>
      </c>
      <c r="G131" s="31">
        <f t="shared" si="11"/>
        <v>13</v>
      </c>
      <c r="H131" s="31">
        <f t="shared" si="12"/>
        <v>13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VAN RENSBURG</v>
      </c>
      <c r="B132" s="25" t="str">
        <f>F2</f>
        <v>G</v>
      </c>
      <c r="C132" s="30">
        <f t="shared" si="8"/>
        <v>0</v>
      </c>
      <c r="D132" s="30">
        <f t="shared" si="9"/>
        <v>14.7</v>
      </c>
      <c r="E132" s="30">
        <f t="shared" si="10"/>
        <v>14.7</v>
      </c>
      <c r="F132" s="31">
        <f t="shared" si="11"/>
        <v>0</v>
      </c>
      <c r="G132" s="31">
        <f t="shared" si="11"/>
        <v>5</v>
      </c>
      <c r="H132" s="31">
        <f t="shared" si="12"/>
        <v>5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VAN AARDE</v>
      </c>
      <c r="B133" s="25" t="str">
        <f>H2</f>
        <v>P</v>
      </c>
      <c r="C133" s="30">
        <f t="shared" si="8"/>
        <v>0</v>
      </c>
      <c r="D133" s="30">
        <f t="shared" si="9"/>
        <v>120</v>
      </c>
      <c r="E133" s="30">
        <f t="shared" si="10"/>
        <v>120</v>
      </c>
      <c r="F133" s="31">
        <f t="shared" si="11"/>
        <v>0</v>
      </c>
      <c r="G133" s="31">
        <f t="shared" si="11"/>
        <v>14</v>
      </c>
      <c r="H133" s="31">
        <f t="shared" si="12"/>
        <v>14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POTGIETER</v>
      </c>
      <c r="B134" s="25" t="str">
        <f>J2</f>
        <v>T</v>
      </c>
      <c r="C134" s="30">
        <f t="shared" si="8"/>
        <v>0</v>
      </c>
      <c r="D134" s="30">
        <f t="shared" si="9"/>
        <v>41.699999999999996</v>
      </c>
      <c r="E134" s="30">
        <f t="shared" si="10"/>
        <v>41.7</v>
      </c>
      <c r="F134" s="31">
        <f t="shared" si="11"/>
        <v>0</v>
      </c>
      <c r="G134" s="31">
        <f t="shared" si="11"/>
        <v>8</v>
      </c>
      <c r="H134" s="31">
        <f t="shared" si="12"/>
        <v>8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HERMANN</v>
      </c>
      <c r="B135" s="25" t="str">
        <f>L2</f>
        <v>J</v>
      </c>
      <c r="C135" s="30">
        <f t="shared" si="8"/>
        <v>0</v>
      </c>
      <c r="D135" s="30">
        <f t="shared" si="9"/>
        <v>57.1</v>
      </c>
      <c r="E135" s="30">
        <f t="shared" si="10"/>
        <v>57.1</v>
      </c>
      <c r="F135" s="31">
        <f t="shared" si="11"/>
        <v>0</v>
      </c>
      <c r="G135" s="31">
        <f t="shared" si="11"/>
        <v>6</v>
      </c>
      <c r="H135" s="31">
        <f>SUM(F135+G135)</f>
        <v>6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VAN NIEKERK</v>
      </c>
      <c r="B136" s="25" t="str">
        <f>N2</f>
        <v>J</v>
      </c>
      <c r="C136" s="30">
        <f t="shared" si="8"/>
        <v>0</v>
      </c>
      <c r="D136" s="30">
        <f t="shared" si="9"/>
        <v>25.1</v>
      </c>
      <c r="E136" s="30">
        <f t="shared" si="10"/>
        <v>25.1</v>
      </c>
      <c r="F136" s="31">
        <f t="shared" si="11"/>
        <v>0</v>
      </c>
      <c r="G136" s="31">
        <f t="shared" si="11"/>
        <v>5</v>
      </c>
      <c r="H136" s="31">
        <f t="shared" si="12"/>
        <v>5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0</v>
      </c>
      <c r="D137" s="38">
        <f t="shared" si="13"/>
        <v>357.00000000000006</v>
      </c>
      <c r="E137" s="38">
        <f t="shared" si="13"/>
        <v>357.00000000000006</v>
      </c>
      <c r="F137" s="50">
        <f t="shared" si="13"/>
        <v>0</v>
      </c>
      <c r="G137" s="50">
        <f t="shared" si="13"/>
        <v>56</v>
      </c>
      <c r="H137" s="50">
        <f t="shared" si="13"/>
        <v>56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&amp;C&amp;"Calibri,Bold"NAMIBIA PRESIDENT SENIOR B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CC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7" style="2" bestFit="1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8.28515625" style="2" bestFit="1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123</v>
      </c>
      <c r="B2" s="29" t="s">
        <v>34</v>
      </c>
      <c r="C2" s="37" t="s">
        <v>124</v>
      </c>
      <c r="D2" s="29" t="s">
        <v>34</v>
      </c>
      <c r="E2" s="37" t="s">
        <v>42</v>
      </c>
      <c r="F2" s="29" t="s">
        <v>22</v>
      </c>
      <c r="G2" s="37" t="s">
        <v>125</v>
      </c>
      <c r="H2" s="29" t="s">
        <v>0</v>
      </c>
      <c r="I2" s="37" t="s">
        <v>126</v>
      </c>
      <c r="J2" s="29" t="s">
        <v>31</v>
      </c>
      <c r="K2" s="37" t="s">
        <v>127</v>
      </c>
      <c r="L2" s="29" t="s">
        <v>31</v>
      </c>
      <c r="M2" s="37" t="s">
        <v>128</v>
      </c>
      <c r="N2" s="29" t="s">
        <v>29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137</v>
      </c>
      <c r="B4" s="41">
        <v>2.5</v>
      </c>
      <c r="C4" s="40" t="s">
        <v>137</v>
      </c>
      <c r="D4" s="41">
        <v>2.2000000000000002</v>
      </c>
      <c r="E4" s="40" t="s">
        <v>137</v>
      </c>
      <c r="F4" s="41">
        <v>2.1</v>
      </c>
      <c r="G4" s="40" t="s">
        <v>147</v>
      </c>
      <c r="H4" s="41">
        <v>1.5</v>
      </c>
      <c r="I4" s="40" t="s">
        <v>137</v>
      </c>
      <c r="J4" s="41">
        <v>9.1999999999999993</v>
      </c>
      <c r="K4" s="40" t="s">
        <v>137</v>
      </c>
      <c r="L4" s="41">
        <v>2.8</v>
      </c>
      <c r="M4" s="40"/>
      <c r="N4" s="41"/>
    </row>
    <row r="5" spans="1:14" x14ac:dyDescent="0.2">
      <c r="A5" s="40" t="s">
        <v>137</v>
      </c>
      <c r="B5" s="41">
        <v>3.8</v>
      </c>
      <c r="C5" s="40" t="s">
        <v>137</v>
      </c>
      <c r="D5" s="41">
        <v>1.1000000000000001</v>
      </c>
      <c r="E5" s="40" t="s">
        <v>137</v>
      </c>
      <c r="F5" s="41">
        <v>3.3</v>
      </c>
      <c r="G5" s="40" t="s">
        <v>137</v>
      </c>
      <c r="H5" s="41">
        <v>3.5</v>
      </c>
      <c r="I5" s="40" t="s">
        <v>140</v>
      </c>
      <c r="J5" s="41">
        <v>2.1</v>
      </c>
      <c r="K5" s="40" t="s">
        <v>137</v>
      </c>
      <c r="L5" s="41">
        <v>3.5</v>
      </c>
      <c r="M5" s="40"/>
      <c r="N5" s="41"/>
    </row>
    <row r="6" spans="1:14" x14ac:dyDescent="0.2">
      <c r="A6" s="40"/>
      <c r="B6" s="41"/>
      <c r="C6" s="40"/>
      <c r="D6" s="41"/>
      <c r="E6" s="40" t="s">
        <v>137</v>
      </c>
      <c r="F6" s="41">
        <v>2.1</v>
      </c>
      <c r="G6" s="40" t="s">
        <v>137</v>
      </c>
      <c r="H6" s="41">
        <v>2.6</v>
      </c>
      <c r="I6" s="40"/>
      <c r="J6" s="41"/>
      <c r="K6" s="40" t="s">
        <v>137</v>
      </c>
      <c r="L6" s="41">
        <v>7.3</v>
      </c>
      <c r="M6" s="40"/>
      <c r="N6" s="41"/>
    </row>
    <row r="7" spans="1:14" x14ac:dyDescent="0.2">
      <c r="A7" s="40"/>
      <c r="B7" s="41"/>
      <c r="C7" s="40"/>
      <c r="D7" s="41"/>
      <c r="E7" s="40" t="s">
        <v>137</v>
      </c>
      <c r="F7" s="41">
        <v>2.6</v>
      </c>
      <c r="G7" s="40"/>
      <c r="H7" s="41"/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/>
      <c r="D8" s="41"/>
      <c r="E8" s="40" t="s">
        <v>137</v>
      </c>
      <c r="F8" s="41">
        <v>1.8</v>
      </c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 t="s">
        <v>137</v>
      </c>
      <c r="F9" s="41">
        <v>3.5</v>
      </c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 t="s">
        <v>137</v>
      </c>
      <c r="F10" s="41">
        <v>12</v>
      </c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6.3</v>
      </c>
      <c r="C19" s="44"/>
      <c r="D19" s="43">
        <f>SUM(D4:D18)</f>
        <v>3.3000000000000003</v>
      </c>
      <c r="E19" s="44"/>
      <c r="F19" s="43">
        <f>SUM(F4:F18)</f>
        <v>27.4</v>
      </c>
      <c r="G19" s="44"/>
      <c r="H19" s="43">
        <f>SUM(H4:H18)</f>
        <v>7.6</v>
      </c>
      <c r="I19" s="44"/>
      <c r="J19" s="43">
        <f>SUM(J4:J18)</f>
        <v>11.299999999999999</v>
      </c>
      <c r="K19" s="45"/>
      <c r="L19" s="43">
        <f>SUM(L4:L18)</f>
        <v>13.6</v>
      </c>
      <c r="M19" s="46"/>
      <c r="N19" s="43">
        <f>SUM(N4:N18)</f>
        <v>0</v>
      </c>
      <c r="O19" s="21">
        <f>SUM(A19:N19)</f>
        <v>69.5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 t="s">
        <v>149</v>
      </c>
      <c r="N20" s="41">
        <v>1</v>
      </c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70.5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1</v>
      </c>
      <c r="O27" s="21">
        <f>SUM(A27:N27)</f>
        <v>1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VAN DEN HEUVEL</v>
      </c>
      <c r="B31" s="61" t="str">
        <f t="shared" si="0"/>
        <v>S</v>
      </c>
      <c r="C31" s="37" t="str">
        <f t="shared" si="0"/>
        <v>SWANEPOEL</v>
      </c>
      <c r="D31" s="61" t="str">
        <f t="shared" si="0"/>
        <v>S</v>
      </c>
      <c r="E31" s="37" t="str">
        <f t="shared" si="0"/>
        <v>VAN ZYL</v>
      </c>
      <c r="F31" s="61" t="str">
        <f t="shared" si="0"/>
        <v>R</v>
      </c>
      <c r="G31" s="37" t="str">
        <f t="shared" si="0"/>
        <v>DOLL</v>
      </c>
      <c r="H31" s="61" t="str">
        <f t="shared" si="0"/>
        <v>H</v>
      </c>
      <c r="I31" s="37" t="str">
        <f t="shared" si="0"/>
        <v>JANSEN VAN VUUREN</v>
      </c>
      <c r="J31" s="61" t="str">
        <f t="shared" si="0"/>
        <v>M</v>
      </c>
      <c r="K31" s="37" t="str">
        <f>K2</f>
        <v>HUGO</v>
      </c>
      <c r="L31" s="67" t="str">
        <f>L2</f>
        <v>M</v>
      </c>
      <c r="M31" s="37" t="str">
        <f t="shared" si="0"/>
        <v>KRUAER</v>
      </c>
      <c r="N31" s="61" t="str">
        <f t="shared" si="0"/>
        <v>G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150</v>
      </c>
      <c r="B33" s="41">
        <v>2.8</v>
      </c>
      <c r="C33" s="40" t="s">
        <v>138</v>
      </c>
      <c r="D33" s="41">
        <v>4.9000000000000004</v>
      </c>
      <c r="E33" s="40" t="s">
        <v>150</v>
      </c>
      <c r="F33" s="41">
        <v>8</v>
      </c>
      <c r="G33" s="40" t="s">
        <v>137</v>
      </c>
      <c r="H33" s="41">
        <v>2.6</v>
      </c>
      <c r="I33" s="40" t="s">
        <v>137</v>
      </c>
      <c r="J33" s="41">
        <v>1.8</v>
      </c>
      <c r="K33" s="40" t="s">
        <v>137</v>
      </c>
      <c r="L33" s="41">
        <v>9.6999999999999993</v>
      </c>
      <c r="M33" s="40" t="s">
        <v>137</v>
      </c>
      <c r="N33" s="41">
        <v>12</v>
      </c>
    </row>
    <row r="34" spans="1:15" x14ac:dyDescent="0.2">
      <c r="A34" s="40" t="s">
        <v>137</v>
      </c>
      <c r="B34" s="41">
        <v>3</v>
      </c>
      <c r="C34" s="40" t="s">
        <v>137</v>
      </c>
      <c r="D34" s="41">
        <v>1.5</v>
      </c>
      <c r="E34" s="40" t="s">
        <v>137</v>
      </c>
      <c r="F34" s="41">
        <v>11.4</v>
      </c>
      <c r="G34" s="40" t="s">
        <v>137</v>
      </c>
      <c r="H34" s="41">
        <v>3</v>
      </c>
      <c r="I34" s="40" t="s">
        <v>137</v>
      </c>
      <c r="J34" s="41">
        <v>2</v>
      </c>
      <c r="K34" s="40" t="s">
        <v>137</v>
      </c>
      <c r="L34" s="41">
        <v>14.6</v>
      </c>
      <c r="M34" s="40" t="s">
        <v>137</v>
      </c>
      <c r="N34" s="41">
        <v>10.8</v>
      </c>
    </row>
    <row r="35" spans="1:15" x14ac:dyDescent="0.2">
      <c r="A35" s="40" t="s">
        <v>145</v>
      </c>
      <c r="B35" s="41">
        <v>55.3</v>
      </c>
      <c r="C35" s="40" t="s">
        <v>137</v>
      </c>
      <c r="D35" s="41">
        <v>2.8</v>
      </c>
      <c r="E35" s="40" t="s">
        <v>137</v>
      </c>
      <c r="F35" s="41">
        <v>11.4</v>
      </c>
      <c r="G35" s="40" t="s">
        <v>137</v>
      </c>
      <c r="H35" s="41">
        <v>2.1</v>
      </c>
      <c r="I35" s="40" t="s">
        <v>137</v>
      </c>
      <c r="J35" s="41">
        <v>13.2</v>
      </c>
      <c r="K35" s="40" t="s">
        <v>137</v>
      </c>
      <c r="L35" s="41">
        <v>2.8</v>
      </c>
      <c r="M35" s="40"/>
      <c r="N35" s="41"/>
    </row>
    <row r="36" spans="1:15" x14ac:dyDescent="0.2">
      <c r="A36" s="40" t="s">
        <v>137</v>
      </c>
      <c r="B36" s="41">
        <v>10.199999999999999</v>
      </c>
      <c r="C36" s="40" t="s">
        <v>137</v>
      </c>
      <c r="D36" s="41">
        <v>10.199999999999999</v>
      </c>
      <c r="E36" s="40"/>
      <c r="F36" s="41"/>
      <c r="G36" s="40" t="s">
        <v>137</v>
      </c>
      <c r="H36" s="41">
        <v>10.199999999999999</v>
      </c>
      <c r="I36" s="40" t="s">
        <v>137</v>
      </c>
      <c r="J36" s="41">
        <v>2.1</v>
      </c>
      <c r="K36" s="40" t="s">
        <v>137</v>
      </c>
      <c r="L36" s="41">
        <v>2</v>
      </c>
      <c r="M36" s="40"/>
      <c r="N36" s="41"/>
    </row>
    <row r="37" spans="1:15" x14ac:dyDescent="0.2">
      <c r="A37" s="40"/>
      <c r="B37" s="41"/>
      <c r="C37" s="40"/>
      <c r="D37" s="41"/>
      <c r="E37" s="40"/>
      <c r="F37" s="41"/>
      <c r="G37" s="40" t="s">
        <v>137</v>
      </c>
      <c r="H37" s="41">
        <v>13.9</v>
      </c>
      <c r="I37" s="40" t="s">
        <v>137</v>
      </c>
      <c r="J37" s="41">
        <v>9.6999999999999993</v>
      </c>
      <c r="K37" s="40" t="s">
        <v>137</v>
      </c>
      <c r="L37" s="41">
        <v>2.6</v>
      </c>
      <c r="M37" s="40"/>
      <c r="N37" s="41"/>
    </row>
    <row r="38" spans="1:15" x14ac:dyDescent="0.2">
      <c r="A38" s="40"/>
      <c r="B38" s="41"/>
      <c r="C38" s="40"/>
      <c r="D38" s="41"/>
      <c r="E38" s="40"/>
      <c r="F38" s="41"/>
      <c r="G38" s="40"/>
      <c r="H38" s="41"/>
      <c r="I38" s="40" t="s">
        <v>137</v>
      </c>
      <c r="J38" s="41">
        <v>2.2999999999999998</v>
      </c>
      <c r="K38" s="40"/>
      <c r="L38" s="41"/>
      <c r="M38" s="40"/>
      <c r="N38" s="41"/>
    </row>
    <row r="39" spans="1:15" x14ac:dyDescent="0.2">
      <c r="A39" s="40"/>
      <c r="B39" s="41"/>
      <c r="C39" s="40"/>
      <c r="D39" s="41"/>
      <c r="E39" s="40"/>
      <c r="F39" s="41"/>
      <c r="G39" s="40"/>
      <c r="H39" s="41"/>
      <c r="I39" s="40"/>
      <c r="J39" s="41"/>
      <c r="K39" s="40"/>
      <c r="L39" s="41"/>
      <c r="M39" s="40"/>
      <c r="N39" s="41"/>
    </row>
    <row r="40" spans="1:15" x14ac:dyDescent="0.2">
      <c r="A40" s="40"/>
      <c r="B40" s="41"/>
      <c r="C40" s="40"/>
      <c r="D40" s="41"/>
      <c r="E40" s="40"/>
      <c r="F40" s="41"/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71.3</v>
      </c>
      <c r="C48" s="44"/>
      <c r="D48" s="43">
        <f>SUM(D33:D47)</f>
        <v>19.399999999999999</v>
      </c>
      <c r="E48" s="44"/>
      <c r="F48" s="43">
        <f>SUM(F33:F47)</f>
        <v>30.799999999999997</v>
      </c>
      <c r="G48" s="44"/>
      <c r="H48" s="43">
        <f>SUM(H33:H47)</f>
        <v>31.799999999999997</v>
      </c>
      <c r="I48" s="44"/>
      <c r="J48" s="43">
        <f>SUM(J33:J47)</f>
        <v>31.1</v>
      </c>
      <c r="K48" s="45"/>
      <c r="L48" s="48">
        <f>SUM(L33:L47)</f>
        <v>31.7</v>
      </c>
      <c r="M48" s="46"/>
      <c r="N48" s="43">
        <f>SUM(N33:N47)</f>
        <v>22.8</v>
      </c>
      <c r="O48" s="21">
        <f>SUM(A48:N48)</f>
        <v>238.89999999999998</v>
      </c>
    </row>
    <row r="49" spans="1:15" x14ac:dyDescent="0.2">
      <c r="A49" s="40"/>
      <c r="B49" s="41"/>
      <c r="C49" s="40" t="s">
        <v>142</v>
      </c>
      <c r="D49" s="41">
        <v>1.4</v>
      </c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240.29999999999998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1.4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1.4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VAN DEN HEUVEL</v>
      </c>
      <c r="B60" s="61" t="str">
        <f t="shared" si="1"/>
        <v>S</v>
      </c>
      <c r="C60" s="37" t="str">
        <f t="shared" si="1"/>
        <v>SWANEPOEL</v>
      </c>
      <c r="D60" s="61" t="str">
        <f t="shared" si="1"/>
        <v>S</v>
      </c>
      <c r="E60" s="37" t="str">
        <f t="shared" si="1"/>
        <v>VAN ZYL</v>
      </c>
      <c r="F60" s="61" t="str">
        <f t="shared" si="1"/>
        <v>R</v>
      </c>
      <c r="G60" s="37" t="str">
        <f t="shared" si="1"/>
        <v>DOLL</v>
      </c>
      <c r="H60" s="61" t="str">
        <f t="shared" si="1"/>
        <v>H</v>
      </c>
      <c r="I60" s="37" t="str">
        <f t="shared" si="1"/>
        <v>JANSEN VAN VUUREN</v>
      </c>
      <c r="J60" s="61" t="str">
        <f t="shared" si="1"/>
        <v>M</v>
      </c>
      <c r="K60" s="37" t="str">
        <f>K2</f>
        <v>HUGO</v>
      </c>
      <c r="L60" s="67" t="str">
        <f>L2</f>
        <v>M</v>
      </c>
      <c r="M60" s="37" t="str">
        <f t="shared" si="1"/>
        <v>KRUAER</v>
      </c>
      <c r="N60" s="61" t="str">
        <f t="shared" si="1"/>
        <v>G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 t="s">
        <v>144</v>
      </c>
      <c r="B62" s="41">
        <v>3.5</v>
      </c>
      <c r="C62" s="40" t="s">
        <v>137</v>
      </c>
      <c r="D62" s="41">
        <v>2</v>
      </c>
      <c r="E62" s="40"/>
      <c r="F62" s="41"/>
      <c r="G62" s="40"/>
      <c r="H62" s="41"/>
      <c r="I62" s="40" t="s">
        <v>159</v>
      </c>
      <c r="J62" s="41">
        <v>9.8000000000000007</v>
      </c>
      <c r="K62" s="40" t="s">
        <v>137</v>
      </c>
      <c r="L62" s="41">
        <v>1.3</v>
      </c>
      <c r="M62" s="40"/>
      <c r="N62" s="41"/>
    </row>
    <row r="63" spans="1:15" x14ac:dyDescent="0.2">
      <c r="A63" s="40"/>
      <c r="B63" s="41"/>
      <c r="C63" s="40"/>
      <c r="D63" s="41"/>
      <c r="E63" s="40"/>
      <c r="F63" s="41"/>
      <c r="G63" s="40"/>
      <c r="H63" s="41"/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3.5</v>
      </c>
      <c r="C77" s="44"/>
      <c r="D77" s="43">
        <f>SUM(D62:D76)</f>
        <v>2</v>
      </c>
      <c r="E77" s="44"/>
      <c r="F77" s="43">
        <f>SUM(F62:F76)</f>
        <v>0</v>
      </c>
      <c r="G77" s="44"/>
      <c r="H77" s="43">
        <f>SUM(H62:H76)</f>
        <v>0</v>
      </c>
      <c r="I77" s="44"/>
      <c r="J77" s="43">
        <f>SUM(J62:J76)</f>
        <v>9.8000000000000007</v>
      </c>
      <c r="K77" s="45"/>
      <c r="L77" s="43">
        <f>SUM(L62:L76)</f>
        <v>1.3</v>
      </c>
      <c r="M77" s="46"/>
      <c r="N77" s="43">
        <f>SUM(N62:N76)</f>
        <v>0</v>
      </c>
      <c r="O77" s="21">
        <f>SUM(A77:N77)</f>
        <v>16.600000000000001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16.600000000000001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VAN DEN HEUVEL</v>
      </c>
      <c r="B91" s="25" t="str">
        <f>B2</f>
        <v>S</v>
      </c>
      <c r="C91" s="30">
        <f>SUM(B27)</f>
        <v>0</v>
      </c>
      <c r="D91" s="30">
        <f>SUM(B19)</f>
        <v>6.3</v>
      </c>
      <c r="E91" s="30">
        <f t="shared" ref="E91:E97" si="2">SUM(D91+C91)</f>
        <v>6.3</v>
      </c>
      <c r="F91" s="31">
        <f>COUNTA(A20:A26)</f>
        <v>0</v>
      </c>
      <c r="G91" s="31">
        <f>COUNTA(A4:A18)</f>
        <v>2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SWANEPOEL</v>
      </c>
      <c r="B92" s="25" t="str">
        <f>D2</f>
        <v>S</v>
      </c>
      <c r="C92" s="30">
        <f>SUM(D27)</f>
        <v>0</v>
      </c>
      <c r="D92" s="30">
        <f>SUM(D19)</f>
        <v>3.3000000000000003</v>
      </c>
      <c r="E92" s="30">
        <f t="shared" si="2"/>
        <v>3.3000000000000003</v>
      </c>
      <c r="F92" s="31">
        <f>COUNTA(C20:C26)</f>
        <v>0</v>
      </c>
      <c r="G92" s="31">
        <f>COUNTA(C4:C18)</f>
        <v>2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VAN ZYL</v>
      </c>
      <c r="B93" s="25" t="str">
        <f>F2</f>
        <v>R</v>
      </c>
      <c r="C93" s="30">
        <f>SUM(F27)</f>
        <v>0</v>
      </c>
      <c r="D93" s="30">
        <f>SUM(F19)</f>
        <v>27.4</v>
      </c>
      <c r="E93" s="30">
        <f t="shared" si="2"/>
        <v>27.4</v>
      </c>
      <c r="F93" s="31">
        <f>COUNTA(E20:E26)</f>
        <v>0</v>
      </c>
      <c r="G93" s="31">
        <f>COUNTA(E4:E18)</f>
        <v>7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DOLL</v>
      </c>
      <c r="B94" s="25" t="str">
        <f>H2</f>
        <v>H</v>
      </c>
      <c r="C94" s="30">
        <f>SUM(H27)</f>
        <v>0</v>
      </c>
      <c r="D94" s="30">
        <f>SUM(H19)</f>
        <v>7.6</v>
      </c>
      <c r="E94" s="30">
        <f t="shared" si="2"/>
        <v>7.6</v>
      </c>
      <c r="F94" s="31">
        <f>COUNTA(G20:G26)</f>
        <v>0</v>
      </c>
      <c r="G94" s="31">
        <f>COUNTA(G4:G18)</f>
        <v>3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JANSEN VAN VUUREN</v>
      </c>
      <c r="B95" s="25" t="str">
        <f>J2</f>
        <v>M</v>
      </c>
      <c r="C95" s="30">
        <f>SUM(J27)</f>
        <v>0</v>
      </c>
      <c r="D95" s="30">
        <f>SUM(J19)</f>
        <v>11.299999999999999</v>
      </c>
      <c r="E95" s="30">
        <f t="shared" si="2"/>
        <v>11.299999999999999</v>
      </c>
      <c r="F95" s="31">
        <f>COUNTA(I20:I26)</f>
        <v>0</v>
      </c>
      <c r="G95" s="31">
        <f>COUNTA(I4:I18)</f>
        <v>2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HUGO</v>
      </c>
      <c r="B96" s="25" t="str">
        <f>L2</f>
        <v>M</v>
      </c>
      <c r="C96" s="30">
        <f>SUM(L27)</f>
        <v>0</v>
      </c>
      <c r="D96" s="30">
        <f>SUM(L19)</f>
        <v>13.6</v>
      </c>
      <c r="E96" s="30">
        <f t="shared" si="2"/>
        <v>13.6</v>
      </c>
      <c r="F96" s="31">
        <f>COUNTA(K20:K26)</f>
        <v>0</v>
      </c>
      <c r="G96" s="31">
        <f>COUNTA(K4:K18)</f>
        <v>3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KRUAER</v>
      </c>
      <c r="B97" s="25" t="str">
        <f>N2</f>
        <v>G</v>
      </c>
      <c r="C97" s="30">
        <f>SUM(N27)</f>
        <v>1</v>
      </c>
      <c r="D97" s="30">
        <f>SUM(N19)</f>
        <v>0</v>
      </c>
      <c r="E97" s="30">
        <f t="shared" si="2"/>
        <v>1</v>
      </c>
      <c r="F97" s="31">
        <f>COUNTA(M20:M26)</f>
        <v>1</v>
      </c>
      <c r="G97" s="31">
        <f>COUNTA(M4:M18)</f>
        <v>0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1</v>
      </c>
      <c r="D98" s="38">
        <f t="shared" si="3"/>
        <v>69.5</v>
      </c>
      <c r="E98" s="38">
        <f t="shared" si="3"/>
        <v>70.5</v>
      </c>
      <c r="F98" s="50">
        <f t="shared" si="3"/>
        <v>1</v>
      </c>
      <c r="G98" s="50">
        <f t="shared" si="3"/>
        <v>19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VAN DEN HEUVEL</v>
      </c>
      <c r="B104" s="25" t="str">
        <f>B2</f>
        <v>S</v>
      </c>
      <c r="C104" s="30">
        <f>SUM(B56)</f>
        <v>0</v>
      </c>
      <c r="D104" s="30">
        <f>SUM(B48)</f>
        <v>71.3</v>
      </c>
      <c r="E104" s="30">
        <f t="shared" ref="E104:E110" si="4">SUM(D104+C104)</f>
        <v>71.3</v>
      </c>
      <c r="F104" s="31">
        <f>COUNTA(A49:A56)</f>
        <v>0</v>
      </c>
      <c r="G104" s="31">
        <f>COUNTA(A33:A47)</f>
        <v>4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SWANEPOEL</v>
      </c>
      <c r="B105" s="25" t="str">
        <f>D2</f>
        <v>S</v>
      </c>
      <c r="C105" s="30">
        <f>SUM(D56)</f>
        <v>1.4</v>
      </c>
      <c r="D105" s="30">
        <f>SUM(D48)</f>
        <v>19.399999999999999</v>
      </c>
      <c r="E105" s="30">
        <f t="shared" si="4"/>
        <v>20.799999999999997</v>
      </c>
      <c r="F105" s="31">
        <f>COUNTA(C49:C56)</f>
        <v>1</v>
      </c>
      <c r="G105" s="31">
        <f>COUNTA(C33:C47)</f>
        <v>4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VAN ZYL</v>
      </c>
      <c r="B106" s="25" t="str">
        <f>F2</f>
        <v>R</v>
      </c>
      <c r="C106" s="30">
        <f>SUM(F56)</f>
        <v>0</v>
      </c>
      <c r="D106" s="30">
        <f>SUM(F48)</f>
        <v>30.799999999999997</v>
      </c>
      <c r="E106" s="30">
        <f t="shared" si="4"/>
        <v>30.799999999999997</v>
      </c>
      <c r="F106" s="31">
        <f>COUNTA(E49:E56)</f>
        <v>0</v>
      </c>
      <c r="G106" s="31">
        <f>COUNTA(E33:E47)</f>
        <v>3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DOLL</v>
      </c>
      <c r="B107" s="25" t="str">
        <f>H2</f>
        <v>H</v>
      </c>
      <c r="C107" s="30">
        <f>SUM(H56)</f>
        <v>0</v>
      </c>
      <c r="D107" s="30">
        <f>SUM(H48)</f>
        <v>31.799999999999997</v>
      </c>
      <c r="E107" s="30">
        <f t="shared" si="4"/>
        <v>31.799999999999997</v>
      </c>
      <c r="F107" s="31">
        <f>COUNTA(G49:G56)</f>
        <v>0</v>
      </c>
      <c r="G107" s="31">
        <f>COUNTA(G33:G47)</f>
        <v>5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JANSEN VAN VUUREN</v>
      </c>
      <c r="B108" s="25" t="str">
        <f>J2</f>
        <v>M</v>
      </c>
      <c r="C108" s="30">
        <f>SUM(J56)</f>
        <v>0</v>
      </c>
      <c r="D108" s="30">
        <f>SUM(J48)</f>
        <v>31.1</v>
      </c>
      <c r="E108" s="30">
        <f t="shared" si="4"/>
        <v>31.1</v>
      </c>
      <c r="F108" s="31">
        <f>COUNTA(I49:I56)</f>
        <v>0</v>
      </c>
      <c r="G108" s="31">
        <f>COUNTA(I33:I47)</f>
        <v>6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HUGO</v>
      </c>
      <c r="B109" s="25" t="str">
        <f>L2</f>
        <v>M</v>
      </c>
      <c r="C109" s="30">
        <f>SUM(L56)</f>
        <v>0</v>
      </c>
      <c r="D109" s="30">
        <f>SUM(L48)</f>
        <v>31.7</v>
      </c>
      <c r="E109" s="30">
        <f t="shared" si="4"/>
        <v>31.7</v>
      </c>
      <c r="F109" s="31">
        <f>COUNTA(K49:K56)</f>
        <v>0</v>
      </c>
      <c r="G109" s="31">
        <f>COUNTA(K33:K48)</f>
        <v>5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KRUAER</v>
      </c>
      <c r="B110" s="25" t="str">
        <f>N2</f>
        <v>G</v>
      </c>
      <c r="C110" s="30">
        <f>SUM(N56)</f>
        <v>0</v>
      </c>
      <c r="D110" s="30">
        <f>SUM(N48)</f>
        <v>22.8</v>
      </c>
      <c r="E110" s="30">
        <f t="shared" si="4"/>
        <v>22.8</v>
      </c>
      <c r="F110" s="31">
        <f>COUNTA(M49:M56)</f>
        <v>0</v>
      </c>
      <c r="G110" s="31">
        <f>COUNTA(M33:M47)</f>
        <v>2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1.4</v>
      </c>
      <c r="D111" s="38">
        <f t="shared" si="5"/>
        <v>238.89999999999998</v>
      </c>
      <c r="E111" s="38">
        <f t="shared" si="5"/>
        <v>240.29999999999998</v>
      </c>
      <c r="F111" s="50">
        <f t="shared" si="5"/>
        <v>1</v>
      </c>
      <c r="G111" s="50">
        <f t="shared" si="5"/>
        <v>29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VAN DEN HEUVEL</v>
      </c>
      <c r="B117" s="25" t="str">
        <f>B2</f>
        <v>S</v>
      </c>
      <c r="C117" s="30">
        <f>SUM(B85)</f>
        <v>0</v>
      </c>
      <c r="D117" s="30">
        <f>SUM(B77)</f>
        <v>3.5</v>
      </c>
      <c r="E117" s="30">
        <f t="shared" ref="E117:E123" si="6">SUM(D117+C117)</f>
        <v>3.5</v>
      </c>
      <c r="F117" s="31">
        <f>COUNTA(A78:A84)</f>
        <v>0</v>
      </c>
      <c r="G117" s="31">
        <f>COUNTA(A62:A76)</f>
        <v>1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SWANEPOEL</v>
      </c>
      <c r="B118" s="25" t="str">
        <f>D2</f>
        <v>S</v>
      </c>
      <c r="C118" s="30">
        <f>SUM(D85)</f>
        <v>0</v>
      </c>
      <c r="D118" s="30">
        <f>SUM(D77)</f>
        <v>2</v>
      </c>
      <c r="E118" s="30">
        <f t="shared" si="6"/>
        <v>2</v>
      </c>
      <c r="F118" s="31">
        <f>COUNTA(C78:C84)</f>
        <v>0</v>
      </c>
      <c r="G118" s="31">
        <f>COUNTA(C62:C76)</f>
        <v>1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VAN ZYL</v>
      </c>
      <c r="B119" s="25" t="str">
        <f>F2</f>
        <v>R</v>
      </c>
      <c r="C119" s="30">
        <f>SUM(F85)</f>
        <v>0</v>
      </c>
      <c r="D119" s="30">
        <f>SUM(F77)</f>
        <v>0</v>
      </c>
      <c r="E119" s="30">
        <f t="shared" si="6"/>
        <v>0</v>
      </c>
      <c r="F119" s="31">
        <f>COUNTA(E78:E84)</f>
        <v>0</v>
      </c>
      <c r="G119" s="31">
        <f>COUNTA(E62:E76)</f>
        <v>0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DOLL</v>
      </c>
      <c r="B120" s="25" t="str">
        <f>H2</f>
        <v>H</v>
      </c>
      <c r="C120" s="30">
        <f>SUM(H85)</f>
        <v>0</v>
      </c>
      <c r="D120" s="30">
        <f>SUM(H77)</f>
        <v>0</v>
      </c>
      <c r="E120" s="30">
        <f t="shared" si="6"/>
        <v>0</v>
      </c>
      <c r="F120" s="31">
        <f>COUNTA(G78:G84)</f>
        <v>0</v>
      </c>
      <c r="G120" s="31">
        <f>COUNTA(G62:G76)</f>
        <v>0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JANSEN VAN VUUREN</v>
      </c>
      <c r="B121" s="25" t="str">
        <f>J2</f>
        <v>M</v>
      </c>
      <c r="C121" s="30">
        <f>SUM(J85)</f>
        <v>0</v>
      </c>
      <c r="D121" s="30">
        <f>SUM(J77)</f>
        <v>9.8000000000000007</v>
      </c>
      <c r="E121" s="30">
        <f t="shared" si="6"/>
        <v>9.8000000000000007</v>
      </c>
      <c r="F121" s="31">
        <f>COUNTA(I78:I84)</f>
        <v>0</v>
      </c>
      <c r="G121" s="31">
        <f>COUNTA(I62:I76)</f>
        <v>1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HUGO</v>
      </c>
      <c r="B122" s="25" t="str">
        <f>L2</f>
        <v>M</v>
      </c>
      <c r="C122" s="30">
        <f>SUM(L85)</f>
        <v>0</v>
      </c>
      <c r="D122" s="30">
        <f>SUM(L77)</f>
        <v>1.3</v>
      </c>
      <c r="E122" s="30">
        <f t="shared" si="6"/>
        <v>1.3</v>
      </c>
      <c r="F122" s="31">
        <f>COUNTA(K78:K84)</f>
        <v>0</v>
      </c>
      <c r="G122" s="31">
        <f>COUNTA(K62:K76)</f>
        <v>1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KRUAER</v>
      </c>
      <c r="B123" s="25" t="str">
        <f>N2</f>
        <v>G</v>
      </c>
      <c r="C123" s="30">
        <f>SUM(N85)</f>
        <v>0</v>
      </c>
      <c r="D123" s="30">
        <f>SUM(N77)</f>
        <v>0</v>
      </c>
      <c r="E123" s="30">
        <f t="shared" si="6"/>
        <v>0</v>
      </c>
      <c r="F123" s="31">
        <f>COUNTA(M78:M84)</f>
        <v>0</v>
      </c>
      <c r="G123" s="31">
        <f>COUNTA(M62:M76)</f>
        <v>0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16.600000000000001</v>
      </c>
      <c r="E124" s="38">
        <f t="shared" si="7"/>
        <v>16.600000000000001</v>
      </c>
      <c r="F124" s="50">
        <f t="shared" si="7"/>
        <v>0</v>
      </c>
      <c r="G124" s="50">
        <f t="shared" si="7"/>
        <v>4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VAN DEN HEUVEL</v>
      </c>
      <c r="B130" s="25" t="str">
        <f>B2</f>
        <v>S</v>
      </c>
      <c r="C130" s="30">
        <f t="shared" ref="C130:C136" si="8">SUM(C117+C104+C91)</f>
        <v>0</v>
      </c>
      <c r="D130" s="30">
        <f t="shared" ref="D130:D136" si="9">SUM(D91+D104+D117)</f>
        <v>81.099999999999994</v>
      </c>
      <c r="E130" s="30">
        <f t="shared" ref="E130:E136" si="10">SUM(E117+E104+E91)</f>
        <v>81.099999999999994</v>
      </c>
      <c r="F130" s="31">
        <f t="shared" ref="F130:G136" si="11">SUM(F91+F104+F117)</f>
        <v>0</v>
      </c>
      <c r="G130" s="31">
        <f t="shared" si="11"/>
        <v>7</v>
      </c>
      <c r="H130" s="31">
        <f t="shared" ref="H130:H136" si="12">SUM(F130:G130)</f>
        <v>7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SWANEPOEL</v>
      </c>
      <c r="B131" s="25" t="str">
        <f>D2</f>
        <v>S</v>
      </c>
      <c r="C131" s="30">
        <f t="shared" si="8"/>
        <v>1.4</v>
      </c>
      <c r="D131" s="30">
        <f t="shared" si="9"/>
        <v>24.7</v>
      </c>
      <c r="E131" s="30">
        <f t="shared" si="10"/>
        <v>26.099999999999998</v>
      </c>
      <c r="F131" s="31">
        <f t="shared" si="11"/>
        <v>1</v>
      </c>
      <c r="G131" s="31">
        <f t="shared" si="11"/>
        <v>7</v>
      </c>
      <c r="H131" s="31">
        <f t="shared" si="12"/>
        <v>8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VAN ZYL</v>
      </c>
      <c r="B132" s="25" t="str">
        <f>F2</f>
        <v>R</v>
      </c>
      <c r="C132" s="30">
        <f t="shared" si="8"/>
        <v>0</v>
      </c>
      <c r="D132" s="30">
        <f t="shared" si="9"/>
        <v>58.199999999999996</v>
      </c>
      <c r="E132" s="30">
        <f t="shared" si="10"/>
        <v>58.199999999999996</v>
      </c>
      <c r="F132" s="31">
        <f t="shared" si="11"/>
        <v>0</v>
      </c>
      <c r="G132" s="31">
        <f t="shared" si="11"/>
        <v>10</v>
      </c>
      <c r="H132" s="31">
        <f t="shared" si="12"/>
        <v>10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DOLL</v>
      </c>
      <c r="B133" s="25" t="str">
        <f>H2</f>
        <v>H</v>
      </c>
      <c r="C133" s="30">
        <f t="shared" si="8"/>
        <v>0</v>
      </c>
      <c r="D133" s="30">
        <f t="shared" si="9"/>
        <v>39.4</v>
      </c>
      <c r="E133" s="30">
        <f t="shared" si="10"/>
        <v>39.4</v>
      </c>
      <c r="F133" s="31">
        <f t="shared" si="11"/>
        <v>0</v>
      </c>
      <c r="G133" s="31">
        <f t="shared" si="11"/>
        <v>8</v>
      </c>
      <c r="H133" s="31">
        <f t="shared" si="12"/>
        <v>8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JANSEN VAN VUUREN</v>
      </c>
      <c r="B134" s="25" t="str">
        <f>J2</f>
        <v>M</v>
      </c>
      <c r="C134" s="30">
        <f t="shared" si="8"/>
        <v>0</v>
      </c>
      <c r="D134" s="30">
        <f t="shared" si="9"/>
        <v>52.2</v>
      </c>
      <c r="E134" s="30">
        <f t="shared" si="10"/>
        <v>52.2</v>
      </c>
      <c r="F134" s="31">
        <f t="shared" si="11"/>
        <v>0</v>
      </c>
      <c r="G134" s="31">
        <f t="shared" si="11"/>
        <v>9</v>
      </c>
      <c r="H134" s="31">
        <f t="shared" si="12"/>
        <v>9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HUGO</v>
      </c>
      <c r="B135" s="25" t="str">
        <f>L2</f>
        <v>M</v>
      </c>
      <c r="C135" s="30">
        <f t="shared" si="8"/>
        <v>0</v>
      </c>
      <c r="D135" s="30">
        <f t="shared" si="9"/>
        <v>46.599999999999994</v>
      </c>
      <c r="E135" s="30">
        <f t="shared" si="10"/>
        <v>46.6</v>
      </c>
      <c r="F135" s="31">
        <f t="shared" si="11"/>
        <v>0</v>
      </c>
      <c r="G135" s="31">
        <f t="shared" si="11"/>
        <v>9</v>
      </c>
      <c r="H135" s="31">
        <f>SUM(F135+G135)</f>
        <v>9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KRUAER</v>
      </c>
      <c r="B136" s="25" t="str">
        <f>N2</f>
        <v>G</v>
      </c>
      <c r="C136" s="30">
        <f t="shared" si="8"/>
        <v>1</v>
      </c>
      <c r="D136" s="30">
        <f t="shared" si="9"/>
        <v>22.8</v>
      </c>
      <c r="E136" s="30">
        <f t="shared" si="10"/>
        <v>23.8</v>
      </c>
      <c r="F136" s="31">
        <f t="shared" si="11"/>
        <v>1</v>
      </c>
      <c r="G136" s="31">
        <f t="shared" si="11"/>
        <v>2</v>
      </c>
      <c r="H136" s="31">
        <f t="shared" si="12"/>
        <v>3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2.4</v>
      </c>
      <c r="D137" s="38">
        <f t="shared" si="13"/>
        <v>325.00000000000006</v>
      </c>
      <c r="E137" s="38">
        <f t="shared" si="13"/>
        <v>327.40000000000003</v>
      </c>
      <c r="F137" s="50">
        <f t="shared" si="13"/>
        <v>2</v>
      </c>
      <c r="G137" s="50">
        <f t="shared" si="13"/>
        <v>52</v>
      </c>
      <c r="H137" s="50">
        <f t="shared" si="13"/>
        <v>54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&amp;C&amp;"Calibri,Bold"NAMIBIA PRESIDENT VETERANS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FBAA8-A4A0-42D0-BF21-2019CB1C4D26}">
  <sheetPr>
    <tabColor rgb="FF0000CC"/>
  </sheetPr>
  <dimension ref="A1:O137"/>
  <sheetViews>
    <sheetView workbookViewId="0">
      <selection sqref="A1:N1"/>
    </sheetView>
  </sheetViews>
  <sheetFormatPr defaultRowHeight="12.75" x14ac:dyDescent="0.2"/>
  <cols>
    <col min="1" max="1" width="12.7109375" style="2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6.42578125" style="33" bestFit="1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107</v>
      </c>
      <c r="B2" s="29" t="s">
        <v>32</v>
      </c>
      <c r="C2" s="37" t="s">
        <v>108</v>
      </c>
      <c r="D2" s="29" t="s">
        <v>40</v>
      </c>
      <c r="E2" s="37" t="s">
        <v>109</v>
      </c>
      <c r="F2" s="29" t="s">
        <v>34</v>
      </c>
      <c r="G2" s="37" t="s">
        <v>110</v>
      </c>
      <c r="H2" s="29" t="s">
        <v>70</v>
      </c>
      <c r="I2" s="37" t="s">
        <v>23</v>
      </c>
      <c r="J2" s="29" t="s">
        <v>32</v>
      </c>
      <c r="K2" s="37" t="s">
        <v>111</v>
      </c>
      <c r="L2" s="29" t="s">
        <v>17</v>
      </c>
      <c r="M2" s="37" t="s">
        <v>112</v>
      </c>
      <c r="N2" s="29" t="s">
        <v>34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138</v>
      </c>
      <c r="B4" s="41">
        <v>6.2</v>
      </c>
      <c r="C4" s="40"/>
      <c r="D4" s="41"/>
      <c r="E4" s="40" t="s">
        <v>143</v>
      </c>
      <c r="F4" s="41">
        <v>2.7</v>
      </c>
      <c r="G4" s="40"/>
      <c r="H4" s="41"/>
      <c r="I4" s="40" t="s">
        <v>140</v>
      </c>
      <c r="J4" s="41">
        <v>3</v>
      </c>
      <c r="K4" s="40"/>
      <c r="L4" s="41"/>
      <c r="M4" s="40" t="s">
        <v>140</v>
      </c>
      <c r="N4" s="41">
        <v>1.9</v>
      </c>
    </row>
    <row r="5" spans="1:14" x14ac:dyDescent="0.2">
      <c r="A5" s="40" t="s">
        <v>138</v>
      </c>
      <c r="B5" s="41">
        <v>7.1</v>
      </c>
      <c r="C5" s="40"/>
      <c r="D5" s="41"/>
      <c r="E5" s="40"/>
      <c r="F5" s="41"/>
      <c r="G5" s="40"/>
      <c r="H5" s="41"/>
      <c r="I5" s="40"/>
      <c r="J5" s="41"/>
      <c r="K5" s="40"/>
      <c r="L5" s="41"/>
      <c r="M5" s="40"/>
      <c r="N5" s="41"/>
    </row>
    <row r="6" spans="1:14" x14ac:dyDescent="0.2">
      <c r="A6" s="40" t="s">
        <v>140</v>
      </c>
      <c r="B6" s="41">
        <v>1.1000000000000001</v>
      </c>
      <c r="C6" s="40"/>
      <c r="D6" s="41"/>
      <c r="E6" s="40"/>
      <c r="F6" s="41"/>
      <c r="G6" s="40"/>
      <c r="H6" s="41"/>
      <c r="I6" s="40"/>
      <c r="J6" s="41"/>
      <c r="K6" s="40"/>
      <c r="L6" s="41"/>
      <c r="M6" s="40"/>
      <c r="N6" s="41"/>
    </row>
    <row r="7" spans="1:14" x14ac:dyDescent="0.2">
      <c r="A7" s="40"/>
      <c r="B7" s="41"/>
      <c r="C7" s="40"/>
      <c r="D7" s="41"/>
      <c r="E7" s="40"/>
      <c r="F7" s="41"/>
      <c r="G7" s="40"/>
      <c r="H7" s="41"/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/>
      <c r="D8" s="41"/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14.4</v>
      </c>
      <c r="C19" s="44"/>
      <c r="D19" s="43">
        <f>SUM(D4:D18)</f>
        <v>0</v>
      </c>
      <c r="E19" s="44"/>
      <c r="F19" s="43">
        <f>SUM(F4:F18)</f>
        <v>2.7</v>
      </c>
      <c r="G19" s="44"/>
      <c r="H19" s="43">
        <f>SUM(H4:H18)</f>
        <v>0</v>
      </c>
      <c r="I19" s="44"/>
      <c r="J19" s="43">
        <f>SUM(J4:J18)</f>
        <v>3</v>
      </c>
      <c r="K19" s="45"/>
      <c r="L19" s="43">
        <f>SUM(L4:L18)</f>
        <v>0</v>
      </c>
      <c r="M19" s="46"/>
      <c r="N19" s="43">
        <f>SUM(N4:N18)</f>
        <v>1.9</v>
      </c>
      <c r="O19" s="21">
        <f>SUM(A19:N19)</f>
        <v>22</v>
      </c>
    </row>
    <row r="20" spans="1:15" x14ac:dyDescent="0.2">
      <c r="A20" s="40"/>
      <c r="B20" s="41"/>
      <c r="C20" s="40"/>
      <c r="D20" s="41"/>
      <c r="E20" s="40" t="s">
        <v>142</v>
      </c>
      <c r="F20" s="41">
        <v>17.399999999999999</v>
      </c>
      <c r="G20" s="40"/>
      <c r="H20" s="41"/>
      <c r="I20" s="40"/>
      <c r="J20" s="41"/>
      <c r="K20" s="40"/>
      <c r="L20" s="41"/>
      <c r="M20" s="40"/>
      <c r="N20" s="41"/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39.4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17.399999999999999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0</v>
      </c>
      <c r="O27" s="21">
        <f>SUM(A27:N27)</f>
        <v>17.399999999999999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AGENBACH</v>
      </c>
      <c r="B31" s="61" t="str">
        <f t="shared" si="0"/>
        <v>J</v>
      </c>
      <c r="C31" s="37" t="str">
        <f t="shared" si="0"/>
        <v>DIEDERICKS</v>
      </c>
      <c r="D31" s="61" t="str">
        <f t="shared" si="0"/>
        <v>B</v>
      </c>
      <c r="E31" s="37" t="str">
        <f t="shared" si="0"/>
        <v>ANDERSON</v>
      </c>
      <c r="F31" s="61" t="str">
        <f t="shared" si="0"/>
        <v>S</v>
      </c>
      <c r="G31" s="37" t="str">
        <f t="shared" si="0"/>
        <v>FERREIRA</v>
      </c>
      <c r="H31" s="61" t="str">
        <f t="shared" si="0"/>
        <v>F</v>
      </c>
      <c r="I31" s="37" t="str">
        <f t="shared" si="0"/>
        <v>VENTER</v>
      </c>
      <c r="J31" s="61" t="str">
        <f t="shared" si="0"/>
        <v>J</v>
      </c>
      <c r="K31" s="37" t="str">
        <f>K2</f>
        <v>BEZUIDENHOUT</v>
      </c>
      <c r="L31" s="67" t="str">
        <f>L2</f>
        <v>A</v>
      </c>
      <c r="M31" s="37" t="str">
        <f t="shared" si="0"/>
        <v>KRUGER</v>
      </c>
      <c r="N31" s="61" t="str">
        <f t="shared" si="0"/>
        <v>S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12.6</v>
      </c>
      <c r="C33" s="40" t="s">
        <v>137</v>
      </c>
      <c r="D33" s="41">
        <v>8.1999999999999993</v>
      </c>
      <c r="E33" s="40" t="s">
        <v>137</v>
      </c>
      <c r="F33" s="41">
        <v>2.6</v>
      </c>
      <c r="G33" s="40" t="s">
        <v>137</v>
      </c>
      <c r="H33" s="41">
        <v>19.2</v>
      </c>
      <c r="I33" s="40" t="s">
        <v>137</v>
      </c>
      <c r="J33" s="41">
        <v>3.3</v>
      </c>
      <c r="K33" s="40" t="s">
        <v>151</v>
      </c>
      <c r="L33" s="41">
        <v>1.2</v>
      </c>
      <c r="M33" s="40" t="s">
        <v>140</v>
      </c>
      <c r="N33" s="41">
        <v>1.5</v>
      </c>
    </row>
    <row r="34" spans="1:15" x14ac:dyDescent="0.2">
      <c r="A34" s="40" t="s">
        <v>137</v>
      </c>
      <c r="B34" s="41">
        <v>9.6999999999999993</v>
      </c>
      <c r="C34" s="40"/>
      <c r="D34" s="41"/>
      <c r="E34" s="40" t="s">
        <v>137</v>
      </c>
      <c r="F34" s="41">
        <v>10.8</v>
      </c>
      <c r="G34" s="40"/>
      <c r="H34" s="41"/>
      <c r="I34" s="40"/>
      <c r="J34" s="41"/>
      <c r="K34" s="40" t="s">
        <v>137</v>
      </c>
      <c r="L34" s="41">
        <v>16.8</v>
      </c>
      <c r="M34" s="40" t="s">
        <v>137</v>
      </c>
      <c r="N34" s="41">
        <v>13.9</v>
      </c>
    </row>
    <row r="35" spans="1:15" x14ac:dyDescent="0.2">
      <c r="A35" s="40" t="s">
        <v>137</v>
      </c>
      <c r="B35" s="41">
        <v>11.4</v>
      </c>
      <c r="C35" s="40"/>
      <c r="D35" s="41"/>
      <c r="E35" s="40" t="s">
        <v>137</v>
      </c>
      <c r="F35" s="41">
        <v>13.2</v>
      </c>
      <c r="G35" s="40"/>
      <c r="H35" s="41"/>
      <c r="I35" s="40"/>
      <c r="J35" s="41"/>
      <c r="K35" s="40" t="s">
        <v>137</v>
      </c>
      <c r="L35" s="41">
        <v>10.8</v>
      </c>
      <c r="M35" s="40" t="s">
        <v>137</v>
      </c>
      <c r="N35" s="41">
        <v>12.6</v>
      </c>
    </row>
    <row r="36" spans="1:15" x14ac:dyDescent="0.2">
      <c r="A36" s="40" t="s">
        <v>137</v>
      </c>
      <c r="B36" s="41">
        <v>10.8</v>
      </c>
      <c r="C36" s="40"/>
      <c r="D36" s="41"/>
      <c r="E36" s="40" t="s">
        <v>137</v>
      </c>
      <c r="F36" s="41">
        <v>11.4</v>
      </c>
      <c r="G36" s="40"/>
      <c r="H36" s="41"/>
      <c r="I36" s="40"/>
      <c r="J36" s="41"/>
      <c r="K36" s="40" t="s">
        <v>137</v>
      </c>
      <c r="L36" s="41">
        <v>3.3</v>
      </c>
      <c r="M36" s="40" t="s">
        <v>137</v>
      </c>
      <c r="N36" s="41">
        <v>10.199999999999999</v>
      </c>
    </row>
    <row r="37" spans="1:15" x14ac:dyDescent="0.2">
      <c r="A37" s="40" t="s">
        <v>137</v>
      </c>
      <c r="B37" s="41">
        <v>12.6</v>
      </c>
      <c r="C37" s="40"/>
      <c r="D37" s="41"/>
      <c r="E37" s="40" t="s">
        <v>137</v>
      </c>
      <c r="F37" s="41">
        <v>3.8</v>
      </c>
      <c r="G37" s="40"/>
      <c r="H37" s="41"/>
      <c r="I37" s="40"/>
      <c r="J37" s="41"/>
      <c r="K37" s="40" t="s">
        <v>137</v>
      </c>
      <c r="L37" s="41">
        <v>10.8</v>
      </c>
      <c r="M37" s="40"/>
      <c r="N37" s="41"/>
    </row>
    <row r="38" spans="1:15" x14ac:dyDescent="0.2">
      <c r="A38" s="40"/>
      <c r="B38" s="41"/>
      <c r="C38" s="40"/>
      <c r="D38" s="41"/>
      <c r="E38" s="40" t="s">
        <v>137</v>
      </c>
      <c r="F38" s="41">
        <v>14.6</v>
      </c>
      <c r="G38" s="40"/>
      <c r="H38" s="41"/>
      <c r="I38" s="40"/>
      <c r="J38" s="41"/>
      <c r="K38" s="40"/>
      <c r="L38" s="41"/>
      <c r="M38" s="40"/>
      <c r="N38" s="41"/>
    </row>
    <row r="39" spans="1:15" x14ac:dyDescent="0.2">
      <c r="A39" s="40"/>
      <c r="B39" s="41"/>
      <c r="C39" s="40"/>
      <c r="D39" s="41"/>
      <c r="E39" s="40" t="s">
        <v>137</v>
      </c>
      <c r="F39" s="41">
        <v>2.2999999999999998</v>
      </c>
      <c r="G39" s="40"/>
      <c r="H39" s="41"/>
      <c r="I39" s="40"/>
      <c r="J39" s="41"/>
      <c r="K39" s="40"/>
      <c r="L39" s="41"/>
      <c r="M39" s="40"/>
      <c r="N39" s="41"/>
    </row>
    <row r="40" spans="1:15" x14ac:dyDescent="0.2">
      <c r="A40" s="40"/>
      <c r="B40" s="41"/>
      <c r="C40" s="40"/>
      <c r="D40" s="41"/>
      <c r="E40" s="40"/>
      <c r="F40" s="41"/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57.1</v>
      </c>
      <c r="C48" s="44"/>
      <c r="D48" s="43">
        <f>SUM(D33:D47)</f>
        <v>8.1999999999999993</v>
      </c>
      <c r="E48" s="44"/>
      <c r="F48" s="43">
        <f>SUM(F33:F47)</f>
        <v>58.699999999999996</v>
      </c>
      <c r="G48" s="44"/>
      <c r="H48" s="43">
        <f>SUM(H33:H47)</f>
        <v>19.2</v>
      </c>
      <c r="I48" s="44"/>
      <c r="J48" s="43">
        <f>SUM(J33:J47)</f>
        <v>3.3</v>
      </c>
      <c r="K48" s="45"/>
      <c r="L48" s="48">
        <f>SUM(L33:L47)</f>
        <v>42.900000000000006</v>
      </c>
      <c r="M48" s="46"/>
      <c r="N48" s="43">
        <f>SUM(N33:N47)</f>
        <v>38.200000000000003</v>
      </c>
      <c r="O48" s="21">
        <f>SUM(A48:N48)</f>
        <v>227.60000000000002</v>
      </c>
    </row>
    <row r="49" spans="1:15" x14ac:dyDescent="0.2">
      <c r="A49" s="40"/>
      <c r="B49" s="41"/>
      <c r="C49" s="40" t="s">
        <v>142</v>
      </c>
      <c r="D49" s="41">
        <v>5</v>
      </c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232.60000000000002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5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5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AGENBACH</v>
      </c>
      <c r="B60" s="61" t="str">
        <f t="shared" si="1"/>
        <v>J</v>
      </c>
      <c r="C60" s="37" t="str">
        <f t="shared" si="1"/>
        <v>DIEDERICKS</v>
      </c>
      <c r="D60" s="61" t="str">
        <f t="shared" si="1"/>
        <v>B</v>
      </c>
      <c r="E60" s="37" t="str">
        <f t="shared" si="1"/>
        <v>ANDERSON</v>
      </c>
      <c r="F60" s="61" t="str">
        <f t="shared" si="1"/>
        <v>S</v>
      </c>
      <c r="G60" s="37" t="str">
        <f t="shared" si="1"/>
        <v>FERREIRA</v>
      </c>
      <c r="H60" s="61" t="str">
        <f t="shared" si="1"/>
        <v>F</v>
      </c>
      <c r="I60" s="37" t="str">
        <f t="shared" si="1"/>
        <v>VENTER</v>
      </c>
      <c r="J60" s="61" t="str">
        <f t="shared" si="1"/>
        <v>J</v>
      </c>
      <c r="K60" s="37" t="str">
        <f>K2</f>
        <v>BEZUIDENHOUT</v>
      </c>
      <c r="L60" s="67" t="str">
        <f>L2</f>
        <v>A</v>
      </c>
      <c r="M60" s="37" t="str">
        <f t="shared" si="1"/>
        <v>KRUGER</v>
      </c>
      <c r="N60" s="61" t="str">
        <f t="shared" si="1"/>
        <v>S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/>
      <c r="B62" s="41"/>
      <c r="C62" s="40" t="s">
        <v>137</v>
      </c>
      <c r="D62" s="41">
        <v>1.5</v>
      </c>
      <c r="E62" s="40"/>
      <c r="F62" s="41"/>
      <c r="G62" s="40"/>
      <c r="H62" s="41"/>
      <c r="I62" s="40" t="s">
        <v>137</v>
      </c>
      <c r="J62" s="41">
        <v>12</v>
      </c>
      <c r="K62" s="40" t="s">
        <v>150</v>
      </c>
      <c r="L62" s="41">
        <v>10.5</v>
      </c>
      <c r="M62" s="40"/>
      <c r="N62" s="41"/>
    </row>
    <row r="63" spans="1:15" x14ac:dyDescent="0.2">
      <c r="A63" s="40"/>
      <c r="B63" s="41"/>
      <c r="C63" s="40"/>
      <c r="D63" s="41"/>
      <c r="E63" s="40"/>
      <c r="F63" s="41"/>
      <c r="G63" s="40"/>
      <c r="H63" s="41"/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0</v>
      </c>
      <c r="C77" s="44"/>
      <c r="D77" s="43">
        <f>SUM(D62:D76)</f>
        <v>1.5</v>
      </c>
      <c r="E77" s="44"/>
      <c r="F77" s="43">
        <f>SUM(F62:F76)</f>
        <v>0</v>
      </c>
      <c r="G77" s="44"/>
      <c r="H77" s="43">
        <f>SUM(H62:H76)</f>
        <v>0</v>
      </c>
      <c r="I77" s="44"/>
      <c r="J77" s="43">
        <f>SUM(J62:J76)</f>
        <v>12</v>
      </c>
      <c r="K77" s="45"/>
      <c r="L77" s="43">
        <f>SUM(L62:L76)</f>
        <v>10.5</v>
      </c>
      <c r="M77" s="46"/>
      <c r="N77" s="43">
        <f>SUM(N62:N76)</f>
        <v>0</v>
      </c>
      <c r="O77" s="21">
        <f>SUM(A77:N77)</f>
        <v>24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 t="s">
        <v>142</v>
      </c>
      <c r="N78" s="41">
        <v>3.6</v>
      </c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27.6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3.6</v>
      </c>
      <c r="O85" s="21">
        <f>SUM(A85:N85)</f>
        <v>3.6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AGENBACH</v>
      </c>
      <c r="B91" s="25" t="str">
        <f>B2</f>
        <v>J</v>
      </c>
      <c r="C91" s="30">
        <f>SUM(B27)</f>
        <v>0</v>
      </c>
      <c r="D91" s="30">
        <f>SUM(B19)</f>
        <v>14.4</v>
      </c>
      <c r="E91" s="30">
        <f t="shared" ref="E91:E97" si="2">SUM(D91+C91)</f>
        <v>14.4</v>
      </c>
      <c r="F91" s="31">
        <f>COUNTA(A20:A26)</f>
        <v>0</v>
      </c>
      <c r="G91" s="31">
        <f>COUNTA(A4:A18)</f>
        <v>3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DIEDERICKS</v>
      </c>
      <c r="B92" s="25" t="str">
        <f>D2</f>
        <v>B</v>
      </c>
      <c r="C92" s="30">
        <f>SUM(D27)</f>
        <v>0</v>
      </c>
      <c r="D92" s="30">
        <f>SUM(D19)</f>
        <v>0</v>
      </c>
      <c r="E92" s="30">
        <f t="shared" si="2"/>
        <v>0</v>
      </c>
      <c r="F92" s="31">
        <f>COUNTA(C20:C26)</f>
        <v>0</v>
      </c>
      <c r="G92" s="31">
        <f>COUNTA(C4:C18)</f>
        <v>0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ANDERSON</v>
      </c>
      <c r="B93" s="25" t="str">
        <f>F2</f>
        <v>S</v>
      </c>
      <c r="C93" s="30">
        <f>SUM(F27)</f>
        <v>17.399999999999999</v>
      </c>
      <c r="D93" s="30">
        <f>SUM(F19)</f>
        <v>2.7</v>
      </c>
      <c r="E93" s="30">
        <f t="shared" si="2"/>
        <v>20.099999999999998</v>
      </c>
      <c r="F93" s="31">
        <f>COUNTA(E20:E26)</f>
        <v>1</v>
      </c>
      <c r="G93" s="31">
        <f>COUNTA(E4:E18)</f>
        <v>1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FERREIRA</v>
      </c>
      <c r="B94" s="25" t="str">
        <f>H2</f>
        <v>F</v>
      </c>
      <c r="C94" s="30">
        <f>SUM(H27)</f>
        <v>0</v>
      </c>
      <c r="D94" s="30">
        <f>SUM(H19)</f>
        <v>0</v>
      </c>
      <c r="E94" s="30">
        <f t="shared" si="2"/>
        <v>0</v>
      </c>
      <c r="F94" s="31">
        <f>COUNTA(G20:G26)</f>
        <v>0</v>
      </c>
      <c r="G94" s="31">
        <f>COUNTA(G4:G18)</f>
        <v>0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VENTER</v>
      </c>
      <c r="B95" s="25" t="str">
        <f>J2</f>
        <v>J</v>
      </c>
      <c r="C95" s="30">
        <f>SUM(J27)</f>
        <v>0</v>
      </c>
      <c r="D95" s="30">
        <f>SUM(J19)</f>
        <v>3</v>
      </c>
      <c r="E95" s="30">
        <f t="shared" si="2"/>
        <v>3</v>
      </c>
      <c r="F95" s="31">
        <f>COUNTA(I20:I26)</f>
        <v>0</v>
      </c>
      <c r="G95" s="31">
        <f>COUNTA(I4:I18)</f>
        <v>1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BEZUIDENHOUT</v>
      </c>
      <c r="B96" s="25" t="str">
        <f>L2</f>
        <v>A</v>
      </c>
      <c r="C96" s="30">
        <f>SUM(L27)</f>
        <v>0</v>
      </c>
      <c r="D96" s="30">
        <f>SUM(L19)</f>
        <v>0</v>
      </c>
      <c r="E96" s="30">
        <f t="shared" si="2"/>
        <v>0</v>
      </c>
      <c r="F96" s="31">
        <f>COUNTA(K20:K26)</f>
        <v>0</v>
      </c>
      <c r="G96" s="31">
        <f>COUNTA(K4:K18)</f>
        <v>0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KRUGER</v>
      </c>
      <c r="B97" s="25" t="str">
        <f>N2</f>
        <v>S</v>
      </c>
      <c r="C97" s="30">
        <f>SUM(N27)</f>
        <v>0</v>
      </c>
      <c r="D97" s="30">
        <f>SUM(N19)</f>
        <v>1.9</v>
      </c>
      <c r="E97" s="30">
        <f t="shared" si="2"/>
        <v>1.9</v>
      </c>
      <c r="F97" s="31">
        <f>COUNTA(M20:M26)</f>
        <v>0</v>
      </c>
      <c r="G97" s="31">
        <f>COUNTA(M4:M18)</f>
        <v>1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17.399999999999999</v>
      </c>
      <c r="D98" s="38">
        <f t="shared" si="3"/>
        <v>22</v>
      </c>
      <c r="E98" s="38">
        <f t="shared" si="3"/>
        <v>39.4</v>
      </c>
      <c r="F98" s="50">
        <f t="shared" si="3"/>
        <v>1</v>
      </c>
      <c r="G98" s="50">
        <f t="shared" si="3"/>
        <v>6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AGENBACH</v>
      </c>
      <c r="B104" s="25" t="str">
        <f>B2</f>
        <v>J</v>
      </c>
      <c r="C104" s="30">
        <f>SUM(B56)</f>
        <v>0</v>
      </c>
      <c r="D104" s="30">
        <f>SUM(B48)</f>
        <v>57.1</v>
      </c>
      <c r="E104" s="30">
        <f t="shared" ref="E104:E110" si="4">SUM(D104+C104)</f>
        <v>57.1</v>
      </c>
      <c r="F104" s="31">
        <f>COUNTA(A49:A56)</f>
        <v>0</v>
      </c>
      <c r="G104" s="31">
        <f>COUNTA(A33:A47)</f>
        <v>5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DIEDERICKS</v>
      </c>
      <c r="B105" s="25" t="str">
        <f>D2</f>
        <v>B</v>
      </c>
      <c r="C105" s="30">
        <f>SUM(D56)</f>
        <v>5</v>
      </c>
      <c r="D105" s="30">
        <f>SUM(D48)</f>
        <v>8.1999999999999993</v>
      </c>
      <c r="E105" s="30">
        <f t="shared" si="4"/>
        <v>13.2</v>
      </c>
      <c r="F105" s="31">
        <f>COUNTA(C49:C56)</f>
        <v>1</v>
      </c>
      <c r="G105" s="31">
        <f>COUNTA(C33:C47)</f>
        <v>1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ANDERSON</v>
      </c>
      <c r="B106" s="25" t="str">
        <f>F2</f>
        <v>S</v>
      </c>
      <c r="C106" s="30">
        <f>SUM(F56)</f>
        <v>0</v>
      </c>
      <c r="D106" s="30">
        <f>SUM(F48)</f>
        <v>58.699999999999996</v>
      </c>
      <c r="E106" s="30">
        <f t="shared" si="4"/>
        <v>58.699999999999996</v>
      </c>
      <c r="F106" s="31">
        <f>COUNTA(E49:E56)</f>
        <v>0</v>
      </c>
      <c r="G106" s="31">
        <f>COUNTA(E33:E47)</f>
        <v>7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FERREIRA</v>
      </c>
      <c r="B107" s="25" t="str">
        <f>H2</f>
        <v>F</v>
      </c>
      <c r="C107" s="30">
        <f>SUM(H56)</f>
        <v>0</v>
      </c>
      <c r="D107" s="30">
        <f>SUM(H48)</f>
        <v>19.2</v>
      </c>
      <c r="E107" s="30">
        <f t="shared" si="4"/>
        <v>19.2</v>
      </c>
      <c r="F107" s="31">
        <f>COUNTA(G49:G56)</f>
        <v>0</v>
      </c>
      <c r="G107" s="31">
        <f>COUNTA(G33:G47)</f>
        <v>1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VENTER</v>
      </c>
      <c r="B108" s="25" t="str">
        <f>J2</f>
        <v>J</v>
      </c>
      <c r="C108" s="30">
        <f>SUM(J56)</f>
        <v>0</v>
      </c>
      <c r="D108" s="30">
        <f>SUM(J48)</f>
        <v>3.3</v>
      </c>
      <c r="E108" s="30">
        <f t="shared" si="4"/>
        <v>3.3</v>
      </c>
      <c r="F108" s="31">
        <f>COUNTA(I49:I56)</f>
        <v>0</v>
      </c>
      <c r="G108" s="31">
        <f>COUNTA(I33:I47)</f>
        <v>1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BEZUIDENHOUT</v>
      </c>
      <c r="B109" s="25" t="str">
        <f>L2</f>
        <v>A</v>
      </c>
      <c r="C109" s="30">
        <f>SUM(L56)</f>
        <v>0</v>
      </c>
      <c r="D109" s="30">
        <f>SUM(L48)</f>
        <v>42.900000000000006</v>
      </c>
      <c r="E109" s="30">
        <f t="shared" si="4"/>
        <v>42.900000000000006</v>
      </c>
      <c r="F109" s="31">
        <f>COUNTA(K49:K56)</f>
        <v>0</v>
      </c>
      <c r="G109" s="31">
        <f>COUNTA(K33:K48)</f>
        <v>5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KRUGER</v>
      </c>
      <c r="B110" s="25" t="str">
        <f>N2</f>
        <v>S</v>
      </c>
      <c r="C110" s="30">
        <f>SUM(N56)</f>
        <v>0</v>
      </c>
      <c r="D110" s="30">
        <f>SUM(N48)</f>
        <v>38.200000000000003</v>
      </c>
      <c r="E110" s="30">
        <f t="shared" si="4"/>
        <v>38.200000000000003</v>
      </c>
      <c r="F110" s="31">
        <f>COUNTA(M49:M56)</f>
        <v>0</v>
      </c>
      <c r="G110" s="31">
        <f>COUNTA(M33:M47)</f>
        <v>4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5</v>
      </c>
      <c r="D111" s="38">
        <f t="shared" si="5"/>
        <v>227.60000000000002</v>
      </c>
      <c r="E111" s="38">
        <f t="shared" si="5"/>
        <v>232.60000000000002</v>
      </c>
      <c r="F111" s="50">
        <f t="shared" si="5"/>
        <v>1</v>
      </c>
      <c r="G111" s="50">
        <f t="shared" si="5"/>
        <v>24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AGENBACH</v>
      </c>
      <c r="B117" s="25" t="str">
        <f>B2</f>
        <v>J</v>
      </c>
      <c r="C117" s="30">
        <f>SUM(B85)</f>
        <v>0</v>
      </c>
      <c r="D117" s="30">
        <f>SUM(B77)</f>
        <v>0</v>
      </c>
      <c r="E117" s="30">
        <f t="shared" ref="E117:E123" si="6">SUM(D117+C117)</f>
        <v>0</v>
      </c>
      <c r="F117" s="31">
        <f>COUNTA(A78:A84)</f>
        <v>0</v>
      </c>
      <c r="G117" s="31">
        <f>COUNTA(A62:A76)</f>
        <v>0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DIEDERICKS</v>
      </c>
      <c r="B118" s="25" t="str">
        <f>D2</f>
        <v>B</v>
      </c>
      <c r="C118" s="30">
        <f>SUM(D85)</f>
        <v>0</v>
      </c>
      <c r="D118" s="30">
        <f>SUM(D77)</f>
        <v>1.5</v>
      </c>
      <c r="E118" s="30">
        <f t="shared" si="6"/>
        <v>1.5</v>
      </c>
      <c r="F118" s="31">
        <f>COUNTA(C78:C84)</f>
        <v>0</v>
      </c>
      <c r="G118" s="31">
        <f>COUNTA(C62:C76)</f>
        <v>1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ANDERSON</v>
      </c>
      <c r="B119" s="25" t="str">
        <f>F2</f>
        <v>S</v>
      </c>
      <c r="C119" s="30">
        <f>SUM(F85)</f>
        <v>0</v>
      </c>
      <c r="D119" s="30">
        <f>SUM(F77)</f>
        <v>0</v>
      </c>
      <c r="E119" s="30">
        <f t="shared" si="6"/>
        <v>0</v>
      </c>
      <c r="F119" s="31">
        <f>COUNTA(E78:E84)</f>
        <v>0</v>
      </c>
      <c r="G119" s="31">
        <f>COUNTA(E62:E76)</f>
        <v>0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FERREIRA</v>
      </c>
      <c r="B120" s="25" t="str">
        <f>H2</f>
        <v>F</v>
      </c>
      <c r="C120" s="30">
        <f>SUM(H85)</f>
        <v>0</v>
      </c>
      <c r="D120" s="30">
        <f>SUM(H77)</f>
        <v>0</v>
      </c>
      <c r="E120" s="30">
        <f t="shared" si="6"/>
        <v>0</v>
      </c>
      <c r="F120" s="31">
        <f>COUNTA(G78:G84)</f>
        <v>0</v>
      </c>
      <c r="G120" s="31">
        <f>COUNTA(G62:G76)</f>
        <v>0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VENTER</v>
      </c>
      <c r="B121" s="25" t="str">
        <f>J2</f>
        <v>J</v>
      </c>
      <c r="C121" s="30">
        <f>SUM(J85)</f>
        <v>0</v>
      </c>
      <c r="D121" s="30">
        <f>SUM(J77)</f>
        <v>12</v>
      </c>
      <c r="E121" s="30">
        <f t="shared" si="6"/>
        <v>12</v>
      </c>
      <c r="F121" s="31">
        <f>COUNTA(I78:I84)</f>
        <v>0</v>
      </c>
      <c r="G121" s="31">
        <f>COUNTA(I62:I76)</f>
        <v>1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BEZUIDENHOUT</v>
      </c>
      <c r="B122" s="25" t="str">
        <f>L2</f>
        <v>A</v>
      </c>
      <c r="C122" s="30">
        <f>SUM(L85)</f>
        <v>0</v>
      </c>
      <c r="D122" s="30">
        <f>SUM(L77)</f>
        <v>10.5</v>
      </c>
      <c r="E122" s="30">
        <f t="shared" si="6"/>
        <v>10.5</v>
      </c>
      <c r="F122" s="31">
        <f>COUNTA(K78:K84)</f>
        <v>0</v>
      </c>
      <c r="G122" s="31">
        <f>COUNTA(K62:K76)</f>
        <v>1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KRUGER</v>
      </c>
      <c r="B123" s="25" t="str">
        <f>N2</f>
        <v>S</v>
      </c>
      <c r="C123" s="30">
        <f>SUM(N85)</f>
        <v>3.6</v>
      </c>
      <c r="D123" s="30">
        <f>SUM(N77)</f>
        <v>0</v>
      </c>
      <c r="E123" s="30">
        <f t="shared" si="6"/>
        <v>3.6</v>
      </c>
      <c r="F123" s="31">
        <f>COUNTA(M78:M84)</f>
        <v>1</v>
      </c>
      <c r="G123" s="31">
        <f>COUNTA(M62:M76)</f>
        <v>0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3.6</v>
      </c>
      <c r="D124" s="38">
        <f t="shared" si="7"/>
        <v>24</v>
      </c>
      <c r="E124" s="38">
        <f t="shared" si="7"/>
        <v>27.6</v>
      </c>
      <c r="F124" s="50">
        <f t="shared" si="7"/>
        <v>1</v>
      </c>
      <c r="G124" s="50">
        <f t="shared" si="7"/>
        <v>3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AGENBACH</v>
      </c>
      <c r="B130" s="25" t="str">
        <f>B2</f>
        <v>J</v>
      </c>
      <c r="C130" s="30">
        <f t="shared" ref="C130:C136" si="8">SUM(C117+C104+C91)</f>
        <v>0</v>
      </c>
      <c r="D130" s="30">
        <f t="shared" ref="D130:D136" si="9">SUM(D91+D104+D117)</f>
        <v>71.5</v>
      </c>
      <c r="E130" s="30">
        <f t="shared" ref="E130:E136" si="10">SUM(E117+E104+E91)</f>
        <v>71.5</v>
      </c>
      <c r="F130" s="31">
        <f t="shared" ref="F130:G136" si="11">SUM(F91+F104+F117)</f>
        <v>0</v>
      </c>
      <c r="G130" s="31">
        <f t="shared" si="11"/>
        <v>8</v>
      </c>
      <c r="H130" s="31">
        <f t="shared" ref="H130:H136" si="12">SUM(F130:G130)</f>
        <v>8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DIEDERICKS</v>
      </c>
      <c r="B131" s="25" t="str">
        <f>D2</f>
        <v>B</v>
      </c>
      <c r="C131" s="30">
        <f t="shared" si="8"/>
        <v>5</v>
      </c>
      <c r="D131" s="30">
        <f t="shared" si="9"/>
        <v>9.6999999999999993</v>
      </c>
      <c r="E131" s="30">
        <f t="shared" si="10"/>
        <v>14.7</v>
      </c>
      <c r="F131" s="31">
        <f t="shared" si="11"/>
        <v>1</v>
      </c>
      <c r="G131" s="31">
        <f t="shared" si="11"/>
        <v>2</v>
      </c>
      <c r="H131" s="31">
        <f t="shared" si="12"/>
        <v>3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ANDERSON</v>
      </c>
      <c r="B132" s="25" t="str">
        <f>F2</f>
        <v>S</v>
      </c>
      <c r="C132" s="30">
        <f t="shared" si="8"/>
        <v>17.399999999999999</v>
      </c>
      <c r="D132" s="30">
        <f t="shared" si="9"/>
        <v>61.4</v>
      </c>
      <c r="E132" s="30">
        <f t="shared" si="10"/>
        <v>78.8</v>
      </c>
      <c r="F132" s="31">
        <f t="shared" si="11"/>
        <v>1</v>
      </c>
      <c r="G132" s="31">
        <f t="shared" si="11"/>
        <v>8</v>
      </c>
      <c r="H132" s="31">
        <f t="shared" si="12"/>
        <v>9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FERREIRA</v>
      </c>
      <c r="B133" s="25" t="str">
        <f>H2</f>
        <v>F</v>
      </c>
      <c r="C133" s="30">
        <f t="shared" si="8"/>
        <v>0</v>
      </c>
      <c r="D133" s="30">
        <f t="shared" si="9"/>
        <v>19.2</v>
      </c>
      <c r="E133" s="30">
        <f t="shared" si="10"/>
        <v>19.2</v>
      </c>
      <c r="F133" s="31">
        <f t="shared" si="11"/>
        <v>0</v>
      </c>
      <c r="G133" s="31">
        <f t="shared" si="11"/>
        <v>1</v>
      </c>
      <c r="H133" s="31">
        <f t="shared" si="12"/>
        <v>1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VENTER</v>
      </c>
      <c r="B134" s="25" t="str">
        <f>J2</f>
        <v>J</v>
      </c>
      <c r="C134" s="30">
        <f t="shared" si="8"/>
        <v>0</v>
      </c>
      <c r="D134" s="30">
        <f t="shared" si="9"/>
        <v>18.3</v>
      </c>
      <c r="E134" s="30">
        <f t="shared" si="10"/>
        <v>18.3</v>
      </c>
      <c r="F134" s="31">
        <f t="shared" si="11"/>
        <v>0</v>
      </c>
      <c r="G134" s="31">
        <f t="shared" si="11"/>
        <v>3</v>
      </c>
      <c r="H134" s="31">
        <f t="shared" si="12"/>
        <v>3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BEZUIDENHOUT</v>
      </c>
      <c r="B135" s="25" t="str">
        <f>L2</f>
        <v>A</v>
      </c>
      <c r="C135" s="30">
        <f t="shared" si="8"/>
        <v>0</v>
      </c>
      <c r="D135" s="30">
        <f t="shared" si="9"/>
        <v>53.400000000000006</v>
      </c>
      <c r="E135" s="30">
        <f t="shared" si="10"/>
        <v>53.400000000000006</v>
      </c>
      <c r="F135" s="31">
        <f t="shared" si="11"/>
        <v>0</v>
      </c>
      <c r="G135" s="31">
        <f t="shared" si="11"/>
        <v>6</v>
      </c>
      <c r="H135" s="31">
        <f>SUM(F135+G135)</f>
        <v>6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KRUGER</v>
      </c>
      <c r="B136" s="25" t="str">
        <f>N2</f>
        <v>S</v>
      </c>
      <c r="C136" s="30">
        <f t="shared" si="8"/>
        <v>3.6</v>
      </c>
      <c r="D136" s="30">
        <f t="shared" si="9"/>
        <v>40.1</v>
      </c>
      <c r="E136" s="30">
        <f t="shared" si="10"/>
        <v>43.7</v>
      </c>
      <c r="F136" s="31">
        <f t="shared" si="11"/>
        <v>1</v>
      </c>
      <c r="G136" s="31">
        <f t="shared" si="11"/>
        <v>5</v>
      </c>
      <c r="H136" s="31">
        <f t="shared" si="12"/>
        <v>6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26</v>
      </c>
      <c r="D137" s="38">
        <f t="shared" si="13"/>
        <v>273.60000000000002</v>
      </c>
      <c r="E137" s="38">
        <f t="shared" si="13"/>
        <v>299.60000000000002</v>
      </c>
      <c r="F137" s="50">
        <f t="shared" si="13"/>
        <v>3</v>
      </c>
      <c r="G137" s="50">
        <f t="shared" si="13"/>
        <v>33</v>
      </c>
      <c r="H137" s="50">
        <f t="shared" si="13"/>
        <v>36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31496062992125984" right="0.31496062992125984" top="0.74803149606299213" bottom="0.74803149606299213" header="0.51181102362204722" footer="0.51181102362204722"/>
  <pageSetup paperSize="9" orientation="landscape" r:id="rId1"/>
  <headerFooter>
    <oddHeader>&amp;C&amp;"Calibri,Bold"NAMIBIA PRESIDENT MASTERS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862C-39B4-4BDE-BAB4-F2FFCE0CE500}">
  <sheetPr>
    <tabColor rgb="FF0000CC"/>
  </sheetPr>
  <dimension ref="A1:O137"/>
  <sheetViews>
    <sheetView workbookViewId="0">
      <selection activeCell="P9" sqref="P9"/>
    </sheetView>
  </sheetViews>
  <sheetFormatPr defaultRowHeight="12.75" x14ac:dyDescent="0.2"/>
  <cols>
    <col min="1" max="1" width="15.7109375" style="2" bestFit="1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5.7109375" style="2" bestFit="1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118</v>
      </c>
      <c r="B2" s="29" t="s">
        <v>16</v>
      </c>
      <c r="C2" s="37" t="s">
        <v>183</v>
      </c>
      <c r="D2" s="29" t="s">
        <v>34</v>
      </c>
      <c r="E2" s="37" t="s">
        <v>119</v>
      </c>
      <c r="F2" s="29" t="s">
        <v>28</v>
      </c>
      <c r="G2" s="37" t="s">
        <v>120</v>
      </c>
      <c r="H2" s="29" t="s">
        <v>36</v>
      </c>
      <c r="I2" s="37" t="s">
        <v>121</v>
      </c>
      <c r="J2" s="29" t="s">
        <v>34</v>
      </c>
      <c r="K2" s="37" t="s">
        <v>122</v>
      </c>
      <c r="L2" s="29" t="s">
        <v>22</v>
      </c>
      <c r="M2" s="37" t="s">
        <v>136</v>
      </c>
      <c r="N2" s="29" t="s">
        <v>41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/>
      <c r="B4" s="41"/>
      <c r="C4" s="40" t="s">
        <v>137</v>
      </c>
      <c r="D4" s="41">
        <v>3.5</v>
      </c>
      <c r="E4" s="40" t="s">
        <v>137</v>
      </c>
      <c r="F4" s="41">
        <v>3.3</v>
      </c>
      <c r="G4" s="40" t="s">
        <v>137</v>
      </c>
      <c r="H4" s="41">
        <v>8.6999999999999993</v>
      </c>
      <c r="I4" s="40" t="s">
        <v>140</v>
      </c>
      <c r="J4" s="41">
        <v>1.6</v>
      </c>
      <c r="K4" s="40" t="s">
        <v>140</v>
      </c>
      <c r="L4" s="41">
        <v>1.1000000000000001</v>
      </c>
      <c r="M4" s="40"/>
      <c r="N4" s="41"/>
    </row>
    <row r="5" spans="1:14" x14ac:dyDescent="0.2">
      <c r="A5" s="40"/>
      <c r="B5" s="41"/>
      <c r="C5" s="40" t="s">
        <v>137</v>
      </c>
      <c r="D5" s="41">
        <v>2.6</v>
      </c>
      <c r="E5" s="40" t="s">
        <v>137</v>
      </c>
      <c r="F5" s="41">
        <v>3.3</v>
      </c>
      <c r="G5" s="40" t="s">
        <v>137</v>
      </c>
      <c r="H5" s="41">
        <v>2.6</v>
      </c>
      <c r="I5" s="40"/>
      <c r="J5" s="41"/>
      <c r="K5" s="40" t="s">
        <v>140</v>
      </c>
      <c r="L5" s="41">
        <v>1.4</v>
      </c>
      <c r="M5" s="40"/>
      <c r="N5" s="41"/>
    </row>
    <row r="6" spans="1:14" x14ac:dyDescent="0.2">
      <c r="A6" s="40"/>
      <c r="B6" s="41"/>
      <c r="C6" s="40"/>
      <c r="D6" s="41"/>
      <c r="E6" s="40" t="s">
        <v>137</v>
      </c>
      <c r="F6" s="41">
        <v>2.6</v>
      </c>
      <c r="G6" s="40"/>
      <c r="H6" s="41"/>
      <c r="I6" s="40"/>
      <c r="J6" s="41"/>
      <c r="K6" s="40"/>
      <c r="L6" s="41"/>
      <c r="M6" s="40"/>
      <c r="N6" s="41"/>
    </row>
    <row r="7" spans="1:14" x14ac:dyDescent="0.2">
      <c r="A7" s="40"/>
      <c r="B7" s="41"/>
      <c r="C7" s="40"/>
      <c r="D7" s="41"/>
      <c r="E7" s="40" t="s">
        <v>137</v>
      </c>
      <c r="F7" s="41">
        <v>2.4</v>
      </c>
      <c r="G7" s="40"/>
      <c r="H7" s="41"/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/>
      <c r="D8" s="41"/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0</v>
      </c>
      <c r="C19" s="44"/>
      <c r="D19" s="43">
        <f>SUM(D4:D18)</f>
        <v>6.1</v>
      </c>
      <c r="E19" s="44"/>
      <c r="F19" s="43">
        <f>SUM(F4:F18)</f>
        <v>11.6</v>
      </c>
      <c r="G19" s="44"/>
      <c r="H19" s="43">
        <f>SUM(H4:H18)</f>
        <v>11.299999999999999</v>
      </c>
      <c r="I19" s="44"/>
      <c r="J19" s="43">
        <f>SUM(J4:J18)</f>
        <v>1.6</v>
      </c>
      <c r="K19" s="45"/>
      <c r="L19" s="43">
        <f>SUM(L4:L18)</f>
        <v>2.5</v>
      </c>
      <c r="M19" s="46"/>
      <c r="N19" s="43">
        <f>SUM(N4:N18)</f>
        <v>0</v>
      </c>
      <c r="O19" s="21">
        <f>SUM(A19:N19)</f>
        <v>33.1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/>
      <c r="N20" s="41"/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33.1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0</v>
      </c>
      <c r="O27" s="21">
        <f>SUM(A27:N27)</f>
        <v>0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Schickerling</v>
      </c>
      <c r="B31" s="61" t="str">
        <f t="shared" si="0"/>
        <v>W</v>
      </c>
      <c r="C31" s="37" t="str">
        <f t="shared" si="0"/>
        <v>WELZIG</v>
      </c>
      <c r="D31" s="61" t="str">
        <f t="shared" si="0"/>
        <v>S</v>
      </c>
      <c r="E31" s="37" t="str">
        <f t="shared" si="0"/>
        <v>Mostert</v>
      </c>
      <c r="F31" s="61" t="str">
        <f t="shared" si="0"/>
        <v>T</v>
      </c>
      <c r="G31" s="37" t="str">
        <f t="shared" si="0"/>
        <v>Bachran</v>
      </c>
      <c r="H31" s="61" t="str">
        <f t="shared" si="0"/>
        <v>K</v>
      </c>
      <c r="I31" s="37" t="str">
        <f t="shared" si="0"/>
        <v>Strappazon</v>
      </c>
      <c r="J31" s="61" t="str">
        <f t="shared" si="0"/>
        <v>S</v>
      </c>
      <c r="K31" s="37" t="str">
        <f>K2</f>
        <v>Duvenhage</v>
      </c>
      <c r="L31" s="67" t="str">
        <f>L2</f>
        <v>R</v>
      </c>
      <c r="M31" s="37" t="str">
        <f t="shared" si="0"/>
        <v>Smith</v>
      </c>
      <c r="N31" s="61" t="str">
        <f t="shared" si="0"/>
        <v>D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153</v>
      </c>
      <c r="B33" s="41">
        <v>5.6</v>
      </c>
      <c r="C33" s="40" t="s">
        <v>140</v>
      </c>
      <c r="D33" s="41">
        <v>2.6</v>
      </c>
      <c r="E33" s="40" t="s">
        <v>137</v>
      </c>
      <c r="F33" s="41">
        <v>2.6</v>
      </c>
      <c r="G33" s="40" t="s">
        <v>137</v>
      </c>
      <c r="H33" s="41">
        <v>1.4</v>
      </c>
      <c r="I33" s="40" t="s">
        <v>153</v>
      </c>
      <c r="J33" s="41">
        <v>4.2</v>
      </c>
      <c r="K33" s="40" t="s">
        <v>137</v>
      </c>
      <c r="L33" s="41">
        <v>2.1</v>
      </c>
      <c r="M33" s="40" t="s">
        <v>137</v>
      </c>
      <c r="N33" s="41">
        <v>10.8</v>
      </c>
    </row>
    <row r="34" spans="1:15" x14ac:dyDescent="0.2">
      <c r="A34" s="40" t="s">
        <v>137</v>
      </c>
      <c r="B34" s="41">
        <v>13.2</v>
      </c>
      <c r="C34" s="40" t="s">
        <v>137</v>
      </c>
      <c r="D34" s="41">
        <v>10.8</v>
      </c>
      <c r="E34" s="40" t="s">
        <v>137</v>
      </c>
      <c r="F34" s="41">
        <v>3.3</v>
      </c>
      <c r="G34" s="40" t="s">
        <v>137</v>
      </c>
      <c r="H34" s="41">
        <v>2.5</v>
      </c>
      <c r="I34" s="40" t="s">
        <v>137</v>
      </c>
      <c r="J34" s="41">
        <v>1.5</v>
      </c>
      <c r="K34" s="40" t="s">
        <v>137</v>
      </c>
      <c r="L34" s="41">
        <v>1.2</v>
      </c>
      <c r="M34" s="40" t="s">
        <v>137</v>
      </c>
      <c r="N34" s="41">
        <v>11.4</v>
      </c>
    </row>
    <row r="35" spans="1:15" x14ac:dyDescent="0.2">
      <c r="A35" s="40" t="s">
        <v>137</v>
      </c>
      <c r="B35" s="41">
        <v>7.7</v>
      </c>
      <c r="C35" s="40" t="s">
        <v>137</v>
      </c>
      <c r="D35" s="41">
        <v>2.8</v>
      </c>
      <c r="E35" s="40" t="s">
        <v>137</v>
      </c>
      <c r="F35" s="41">
        <v>3.5</v>
      </c>
      <c r="G35" s="40" t="s">
        <v>158</v>
      </c>
      <c r="H35" s="41">
        <v>2.7</v>
      </c>
      <c r="I35" s="40" t="s">
        <v>137</v>
      </c>
      <c r="J35" s="41">
        <v>14.6</v>
      </c>
      <c r="K35" s="40" t="s">
        <v>137</v>
      </c>
      <c r="L35" s="41">
        <v>7.3</v>
      </c>
      <c r="M35" s="40"/>
      <c r="N35" s="41"/>
    </row>
    <row r="36" spans="1:15" x14ac:dyDescent="0.2">
      <c r="A36" s="40"/>
      <c r="B36" s="41"/>
      <c r="C36" s="40" t="s">
        <v>137</v>
      </c>
      <c r="D36" s="41">
        <v>10.199999999999999</v>
      </c>
      <c r="E36" s="40" t="s">
        <v>137</v>
      </c>
      <c r="F36" s="41">
        <v>2.2999999999999998</v>
      </c>
      <c r="G36" s="40" t="s">
        <v>158</v>
      </c>
      <c r="H36" s="41">
        <v>2.7</v>
      </c>
      <c r="I36" s="40" t="s">
        <v>137</v>
      </c>
      <c r="J36" s="41">
        <v>2.6</v>
      </c>
      <c r="K36" s="40" t="s">
        <v>137</v>
      </c>
      <c r="L36" s="41">
        <v>1.3</v>
      </c>
      <c r="M36" s="40"/>
      <c r="N36" s="41"/>
    </row>
    <row r="37" spans="1:15" x14ac:dyDescent="0.2">
      <c r="A37" s="40"/>
      <c r="B37" s="41"/>
      <c r="C37" s="40" t="s">
        <v>137</v>
      </c>
      <c r="D37" s="41">
        <v>10.199999999999999</v>
      </c>
      <c r="E37" s="40" t="s">
        <v>137</v>
      </c>
      <c r="F37" s="41">
        <v>2.6</v>
      </c>
      <c r="G37" s="40" t="s">
        <v>137</v>
      </c>
      <c r="H37" s="41">
        <v>2.5</v>
      </c>
      <c r="I37" s="40" t="s">
        <v>137</v>
      </c>
      <c r="J37" s="41">
        <v>11.4</v>
      </c>
      <c r="K37" s="40" t="s">
        <v>137</v>
      </c>
      <c r="L37" s="41">
        <v>1.7</v>
      </c>
      <c r="M37" s="40"/>
      <c r="N37" s="41"/>
    </row>
    <row r="38" spans="1:15" x14ac:dyDescent="0.2">
      <c r="A38" s="40"/>
      <c r="B38" s="41"/>
      <c r="C38" s="40" t="s">
        <v>137</v>
      </c>
      <c r="D38" s="41">
        <v>10.8</v>
      </c>
      <c r="E38" s="40"/>
      <c r="F38" s="41"/>
      <c r="G38" s="40" t="s">
        <v>137</v>
      </c>
      <c r="H38" s="41">
        <v>2</v>
      </c>
      <c r="I38" s="40" t="s">
        <v>137</v>
      </c>
      <c r="J38" s="41">
        <v>3.3</v>
      </c>
      <c r="K38" s="40" t="s">
        <v>137</v>
      </c>
      <c r="L38" s="41">
        <v>2.6</v>
      </c>
      <c r="M38" s="40"/>
      <c r="N38" s="41"/>
    </row>
    <row r="39" spans="1:15" x14ac:dyDescent="0.2">
      <c r="A39" s="40"/>
      <c r="B39" s="41"/>
      <c r="C39" s="40" t="s">
        <v>137</v>
      </c>
      <c r="D39" s="41">
        <v>9.6999999999999993</v>
      </c>
      <c r="E39" s="40"/>
      <c r="F39" s="41"/>
      <c r="G39" s="40" t="s">
        <v>137</v>
      </c>
      <c r="H39" s="41">
        <v>3.3</v>
      </c>
      <c r="I39" s="40"/>
      <c r="J39" s="41"/>
      <c r="K39" s="40" t="s">
        <v>137</v>
      </c>
      <c r="L39" s="41">
        <v>1.4</v>
      </c>
      <c r="M39" s="40"/>
      <c r="N39" s="41"/>
    </row>
    <row r="40" spans="1:15" x14ac:dyDescent="0.2">
      <c r="A40" s="40"/>
      <c r="B40" s="41"/>
      <c r="C40" s="40" t="s">
        <v>137</v>
      </c>
      <c r="D40" s="41">
        <v>12.6</v>
      </c>
      <c r="E40" s="40"/>
      <c r="F40" s="41"/>
      <c r="G40" s="40" t="s">
        <v>137</v>
      </c>
      <c r="H40" s="41">
        <v>3.3</v>
      </c>
      <c r="I40" s="40"/>
      <c r="J40" s="41"/>
      <c r="K40" s="40" t="s">
        <v>140</v>
      </c>
      <c r="L40" s="41">
        <v>1.1000000000000001</v>
      </c>
      <c r="M40" s="40"/>
      <c r="N40" s="41"/>
    </row>
    <row r="41" spans="1:15" x14ac:dyDescent="0.2">
      <c r="A41" s="40"/>
      <c r="B41" s="41"/>
      <c r="C41" s="40" t="s">
        <v>137</v>
      </c>
      <c r="D41" s="41">
        <v>11.4</v>
      </c>
      <c r="E41" s="40"/>
      <c r="F41" s="41"/>
      <c r="G41" s="40"/>
      <c r="H41" s="41"/>
      <c r="I41" s="40"/>
      <c r="J41" s="41"/>
      <c r="K41" s="40" t="s">
        <v>137</v>
      </c>
      <c r="L41" s="41">
        <v>1.7</v>
      </c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 t="s">
        <v>137</v>
      </c>
      <c r="L42" s="41">
        <v>7.7</v>
      </c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 t="s">
        <v>137</v>
      </c>
      <c r="L43" s="41">
        <v>1.5</v>
      </c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 t="s">
        <v>140</v>
      </c>
      <c r="L44" s="41">
        <v>1.3</v>
      </c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 t="s">
        <v>137</v>
      </c>
      <c r="L45" s="41">
        <v>2</v>
      </c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 t="s">
        <v>140</v>
      </c>
      <c r="L46" s="41">
        <v>1.8</v>
      </c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 t="s">
        <v>137</v>
      </c>
      <c r="L47" s="41">
        <v>4.8</v>
      </c>
      <c r="M47" s="40"/>
      <c r="N47" s="41"/>
    </row>
    <row r="48" spans="1:15" x14ac:dyDescent="0.2">
      <c r="A48" s="42"/>
      <c r="B48" s="43">
        <f>SUM(B33:B47)</f>
        <v>26.499999999999996</v>
      </c>
      <c r="C48" s="44"/>
      <c r="D48" s="43">
        <f>SUM(D33:D47)</f>
        <v>81.099999999999994</v>
      </c>
      <c r="E48" s="44"/>
      <c r="F48" s="43">
        <f>SUM(F33:F47)</f>
        <v>14.299999999999999</v>
      </c>
      <c r="G48" s="44"/>
      <c r="H48" s="43">
        <f>SUM(H33:H47)</f>
        <v>20.400000000000002</v>
      </c>
      <c r="I48" s="44"/>
      <c r="J48" s="43">
        <f>SUM(J33:J47)</f>
        <v>37.6</v>
      </c>
      <c r="K48" s="45"/>
      <c r="L48" s="48">
        <f>SUM(L33:L47)</f>
        <v>39.499999999999993</v>
      </c>
      <c r="M48" s="46"/>
      <c r="N48" s="43">
        <f>SUM(N33:N47)</f>
        <v>22.200000000000003</v>
      </c>
      <c r="O48" s="21">
        <f>SUM(A48:N48)</f>
        <v>241.59999999999997</v>
      </c>
    </row>
    <row r="49" spans="1:15" x14ac:dyDescent="0.2">
      <c r="A49" s="40"/>
      <c r="B49" s="41"/>
      <c r="C49" s="40"/>
      <c r="D49" s="41"/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241.59999999999997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0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0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Schickerling</v>
      </c>
      <c r="B60" s="61" t="str">
        <f t="shared" si="1"/>
        <v>W</v>
      </c>
      <c r="C60" s="37" t="str">
        <f t="shared" si="1"/>
        <v>WELZIG</v>
      </c>
      <c r="D60" s="61" t="str">
        <f t="shared" si="1"/>
        <v>S</v>
      </c>
      <c r="E60" s="37" t="str">
        <f t="shared" si="1"/>
        <v>Mostert</v>
      </c>
      <c r="F60" s="61" t="str">
        <f t="shared" si="1"/>
        <v>T</v>
      </c>
      <c r="G60" s="37" t="str">
        <f t="shared" si="1"/>
        <v>Bachran</v>
      </c>
      <c r="H60" s="61" t="str">
        <f t="shared" si="1"/>
        <v>K</v>
      </c>
      <c r="I60" s="37" t="str">
        <f t="shared" si="1"/>
        <v>Strappazon</v>
      </c>
      <c r="J60" s="61" t="str">
        <f t="shared" si="1"/>
        <v>S</v>
      </c>
      <c r="K60" s="37" t="str">
        <f>K2</f>
        <v>Duvenhage</v>
      </c>
      <c r="L60" s="67" t="str">
        <f>L2</f>
        <v>R</v>
      </c>
      <c r="M60" s="37" t="str">
        <f t="shared" si="1"/>
        <v>Smith</v>
      </c>
      <c r="N60" s="61" t="str">
        <f t="shared" si="1"/>
        <v>D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 t="s">
        <v>140</v>
      </c>
      <c r="B62" s="41">
        <v>1.7</v>
      </c>
      <c r="C62" s="40" t="s">
        <v>150</v>
      </c>
      <c r="D62" s="41">
        <v>13.5</v>
      </c>
      <c r="E62" s="40" t="s">
        <v>140</v>
      </c>
      <c r="F62" s="41">
        <v>1.8</v>
      </c>
      <c r="G62" s="40" t="s">
        <v>137</v>
      </c>
      <c r="H62" s="41">
        <v>1.4</v>
      </c>
      <c r="I62" s="40" t="s">
        <v>152</v>
      </c>
      <c r="J62" s="41">
        <v>3.6</v>
      </c>
      <c r="K62" s="40" t="s">
        <v>140</v>
      </c>
      <c r="L62" s="41">
        <v>3.1</v>
      </c>
      <c r="M62" s="40" t="s">
        <v>140</v>
      </c>
      <c r="N62" s="41">
        <v>1</v>
      </c>
    </row>
    <row r="63" spans="1:15" x14ac:dyDescent="0.2">
      <c r="A63" s="40"/>
      <c r="B63" s="41"/>
      <c r="C63" s="40" t="s">
        <v>137</v>
      </c>
      <c r="D63" s="41">
        <v>1</v>
      </c>
      <c r="E63" s="40"/>
      <c r="F63" s="41"/>
      <c r="G63" s="40" t="s">
        <v>137</v>
      </c>
      <c r="H63" s="41">
        <v>14.6</v>
      </c>
      <c r="I63" s="40"/>
      <c r="J63" s="41"/>
      <c r="K63" s="40"/>
      <c r="L63" s="41"/>
      <c r="M63" s="40"/>
      <c r="N63" s="41"/>
    </row>
    <row r="64" spans="1:15" x14ac:dyDescent="0.2">
      <c r="A64" s="40"/>
      <c r="B64" s="41"/>
      <c r="C64" s="40" t="s">
        <v>140</v>
      </c>
      <c r="D64" s="41">
        <v>1.7</v>
      </c>
      <c r="E64" s="40"/>
      <c r="F64" s="41"/>
      <c r="G64" s="40"/>
      <c r="H64" s="41"/>
      <c r="I64" s="40"/>
      <c r="J64" s="41"/>
      <c r="K64" s="40"/>
      <c r="L64" s="41"/>
      <c r="M64" s="40"/>
      <c r="N64" s="41"/>
    </row>
    <row r="65" spans="1:15" x14ac:dyDescent="0.2">
      <c r="A65" s="40"/>
      <c r="B65" s="41"/>
      <c r="C65" s="40" t="s">
        <v>140</v>
      </c>
      <c r="D65" s="41">
        <v>1.2</v>
      </c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1.7</v>
      </c>
      <c r="C77" s="44"/>
      <c r="D77" s="43">
        <f>SUM(D62:D76)</f>
        <v>17.399999999999999</v>
      </c>
      <c r="E77" s="44"/>
      <c r="F77" s="43">
        <f>SUM(F62:F76)</f>
        <v>1.8</v>
      </c>
      <c r="G77" s="44"/>
      <c r="H77" s="43">
        <f>SUM(H62:H76)</f>
        <v>16</v>
      </c>
      <c r="I77" s="44"/>
      <c r="J77" s="43">
        <f>SUM(J62:J76)</f>
        <v>3.6</v>
      </c>
      <c r="K77" s="45"/>
      <c r="L77" s="43">
        <f>SUM(L62:L76)</f>
        <v>3.1</v>
      </c>
      <c r="M77" s="46"/>
      <c r="N77" s="43">
        <f>SUM(N62:N76)</f>
        <v>1</v>
      </c>
      <c r="O77" s="21">
        <f>SUM(A77:N77)</f>
        <v>44.6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44.6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Schickerling</v>
      </c>
      <c r="B91" s="25" t="str">
        <f>B2</f>
        <v>W</v>
      </c>
      <c r="C91" s="30">
        <f>SUM(B27)</f>
        <v>0</v>
      </c>
      <c r="D91" s="30">
        <f>SUM(B19)</f>
        <v>0</v>
      </c>
      <c r="E91" s="30">
        <f t="shared" ref="E91:E97" si="2">SUM(D91+C91)</f>
        <v>0</v>
      </c>
      <c r="F91" s="31">
        <f>COUNTA(A20:A26)</f>
        <v>0</v>
      </c>
      <c r="G91" s="31">
        <f>COUNTA(A4:A18)</f>
        <v>0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WELZIG</v>
      </c>
      <c r="B92" s="25" t="str">
        <f>D2</f>
        <v>S</v>
      </c>
      <c r="C92" s="30">
        <f>SUM(D27)</f>
        <v>0</v>
      </c>
      <c r="D92" s="30">
        <f>SUM(D19)</f>
        <v>6.1</v>
      </c>
      <c r="E92" s="30">
        <f t="shared" si="2"/>
        <v>6.1</v>
      </c>
      <c r="F92" s="31">
        <f>COUNTA(C20:C26)</f>
        <v>0</v>
      </c>
      <c r="G92" s="31">
        <f>COUNTA(C4:C18)</f>
        <v>2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Mostert</v>
      </c>
      <c r="B93" s="25" t="str">
        <f>F2</f>
        <v>T</v>
      </c>
      <c r="C93" s="30">
        <f>SUM(F27)</f>
        <v>0</v>
      </c>
      <c r="D93" s="30">
        <f>SUM(F19)</f>
        <v>11.6</v>
      </c>
      <c r="E93" s="30">
        <f t="shared" si="2"/>
        <v>11.6</v>
      </c>
      <c r="F93" s="31">
        <f>COUNTA(E20:E26)</f>
        <v>0</v>
      </c>
      <c r="G93" s="31">
        <f>COUNTA(E4:E18)</f>
        <v>4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Bachran</v>
      </c>
      <c r="B94" s="25" t="str">
        <f>H2</f>
        <v>K</v>
      </c>
      <c r="C94" s="30">
        <f>SUM(H27)</f>
        <v>0</v>
      </c>
      <c r="D94" s="30">
        <f>SUM(H19)</f>
        <v>11.299999999999999</v>
      </c>
      <c r="E94" s="30">
        <f t="shared" si="2"/>
        <v>11.299999999999999</v>
      </c>
      <c r="F94" s="31">
        <f>COUNTA(G20:G26)</f>
        <v>0</v>
      </c>
      <c r="G94" s="31">
        <f>COUNTA(G4:G18)</f>
        <v>2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Strappazon</v>
      </c>
      <c r="B95" s="25" t="str">
        <f>J2</f>
        <v>S</v>
      </c>
      <c r="C95" s="30">
        <f>SUM(J27)</f>
        <v>0</v>
      </c>
      <c r="D95" s="30">
        <f>SUM(J19)</f>
        <v>1.6</v>
      </c>
      <c r="E95" s="30">
        <f t="shared" si="2"/>
        <v>1.6</v>
      </c>
      <c r="F95" s="31">
        <f>COUNTA(I20:I26)</f>
        <v>0</v>
      </c>
      <c r="G95" s="31">
        <f>COUNTA(I4:I18)</f>
        <v>1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Duvenhage</v>
      </c>
      <c r="B96" s="25" t="str">
        <f>L2</f>
        <v>R</v>
      </c>
      <c r="C96" s="30">
        <f>SUM(L27)</f>
        <v>0</v>
      </c>
      <c r="D96" s="30">
        <f>SUM(L19)</f>
        <v>2.5</v>
      </c>
      <c r="E96" s="30">
        <f t="shared" si="2"/>
        <v>2.5</v>
      </c>
      <c r="F96" s="31">
        <f>COUNTA(K20:K26)</f>
        <v>0</v>
      </c>
      <c r="G96" s="31">
        <f>COUNTA(K4:K18)</f>
        <v>2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Smith</v>
      </c>
      <c r="B97" s="25" t="str">
        <f>N2</f>
        <v>D</v>
      </c>
      <c r="C97" s="30">
        <f>SUM(N27)</f>
        <v>0</v>
      </c>
      <c r="D97" s="30">
        <f>SUM(N19)</f>
        <v>0</v>
      </c>
      <c r="E97" s="30">
        <f t="shared" si="2"/>
        <v>0</v>
      </c>
      <c r="F97" s="31">
        <f>COUNTA(M20:M26)</f>
        <v>0</v>
      </c>
      <c r="G97" s="31">
        <f>COUNTA(M4:M18)</f>
        <v>0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0</v>
      </c>
      <c r="D98" s="38">
        <f t="shared" si="3"/>
        <v>33.1</v>
      </c>
      <c r="E98" s="38">
        <f t="shared" si="3"/>
        <v>33.1</v>
      </c>
      <c r="F98" s="50">
        <f t="shared" si="3"/>
        <v>0</v>
      </c>
      <c r="G98" s="50">
        <f t="shared" si="3"/>
        <v>11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Schickerling</v>
      </c>
      <c r="B104" s="25" t="str">
        <f>B2</f>
        <v>W</v>
      </c>
      <c r="C104" s="30">
        <f>SUM(B56)</f>
        <v>0</v>
      </c>
      <c r="D104" s="30">
        <f>SUM(B48)</f>
        <v>26.499999999999996</v>
      </c>
      <c r="E104" s="30">
        <f t="shared" ref="E104:E110" si="4">SUM(D104+C104)</f>
        <v>26.499999999999996</v>
      </c>
      <c r="F104" s="31">
        <f>COUNTA(A49:A56)</f>
        <v>0</v>
      </c>
      <c r="G104" s="31">
        <f>COUNTA(A33:A47)</f>
        <v>3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WELZIG</v>
      </c>
      <c r="B105" s="25" t="str">
        <f>D2</f>
        <v>S</v>
      </c>
      <c r="C105" s="30">
        <f>SUM(D56)</f>
        <v>0</v>
      </c>
      <c r="D105" s="30">
        <f>SUM(D48)</f>
        <v>81.099999999999994</v>
      </c>
      <c r="E105" s="30">
        <f t="shared" si="4"/>
        <v>81.099999999999994</v>
      </c>
      <c r="F105" s="31">
        <f>COUNTA(C49:C56)</f>
        <v>0</v>
      </c>
      <c r="G105" s="31">
        <f>COUNTA(C33:C47)</f>
        <v>9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Mostert</v>
      </c>
      <c r="B106" s="25" t="str">
        <f>F2</f>
        <v>T</v>
      </c>
      <c r="C106" s="30">
        <f>SUM(F56)</f>
        <v>0</v>
      </c>
      <c r="D106" s="30">
        <f>SUM(F48)</f>
        <v>14.299999999999999</v>
      </c>
      <c r="E106" s="30">
        <f t="shared" si="4"/>
        <v>14.299999999999999</v>
      </c>
      <c r="F106" s="31">
        <f>COUNTA(E49:E56)</f>
        <v>0</v>
      </c>
      <c r="G106" s="31">
        <f>COUNTA(E33:E47)</f>
        <v>5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Bachran</v>
      </c>
      <c r="B107" s="25" t="str">
        <f>H2</f>
        <v>K</v>
      </c>
      <c r="C107" s="30">
        <f>SUM(H56)</f>
        <v>0</v>
      </c>
      <c r="D107" s="30">
        <f>SUM(H48)</f>
        <v>20.400000000000002</v>
      </c>
      <c r="E107" s="30">
        <f t="shared" si="4"/>
        <v>20.400000000000002</v>
      </c>
      <c r="F107" s="31">
        <f>COUNTA(G49:G56)</f>
        <v>0</v>
      </c>
      <c r="G107" s="31">
        <f>COUNTA(G33:G47)</f>
        <v>8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Strappazon</v>
      </c>
      <c r="B108" s="25" t="str">
        <f>J2</f>
        <v>S</v>
      </c>
      <c r="C108" s="30">
        <f>SUM(J56)</f>
        <v>0</v>
      </c>
      <c r="D108" s="30">
        <f>SUM(J48)</f>
        <v>37.6</v>
      </c>
      <c r="E108" s="30">
        <f t="shared" si="4"/>
        <v>37.6</v>
      </c>
      <c r="F108" s="31">
        <f>COUNTA(I49:I56)</f>
        <v>0</v>
      </c>
      <c r="G108" s="31">
        <f>COUNTA(I33:I47)</f>
        <v>6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Duvenhage</v>
      </c>
      <c r="B109" s="25" t="str">
        <f>L2</f>
        <v>R</v>
      </c>
      <c r="C109" s="30">
        <f>SUM(L56)</f>
        <v>0</v>
      </c>
      <c r="D109" s="30">
        <f>SUM(L48)</f>
        <v>39.499999999999993</v>
      </c>
      <c r="E109" s="30">
        <f t="shared" si="4"/>
        <v>39.499999999999993</v>
      </c>
      <c r="F109" s="31">
        <f>COUNTA(K49:K56)</f>
        <v>0</v>
      </c>
      <c r="G109" s="31">
        <f>COUNTA(K33:K48)</f>
        <v>15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Smith</v>
      </c>
      <c r="B110" s="25" t="str">
        <f>N2</f>
        <v>D</v>
      </c>
      <c r="C110" s="30">
        <f>SUM(N56)</f>
        <v>0</v>
      </c>
      <c r="D110" s="30">
        <f>SUM(N48)</f>
        <v>22.200000000000003</v>
      </c>
      <c r="E110" s="30">
        <f t="shared" si="4"/>
        <v>22.200000000000003</v>
      </c>
      <c r="F110" s="31">
        <f>COUNTA(M49:M56)</f>
        <v>0</v>
      </c>
      <c r="G110" s="31">
        <f>COUNTA(M33:M47)</f>
        <v>2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0</v>
      </c>
      <c r="D111" s="38">
        <f t="shared" si="5"/>
        <v>241.59999999999997</v>
      </c>
      <c r="E111" s="38">
        <f t="shared" si="5"/>
        <v>241.59999999999997</v>
      </c>
      <c r="F111" s="50">
        <f t="shared" si="5"/>
        <v>0</v>
      </c>
      <c r="G111" s="50">
        <f t="shared" si="5"/>
        <v>48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Schickerling</v>
      </c>
      <c r="B117" s="25" t="str">
        <f>B2</f>
        <v>W</v>
      </c>
      <c r="C117" s="30">
        <f>SUM(B85)</f>
        <v>0</v>
      </c>
      <c r="D117" s="30">
        <f>SUM(B77)</f>
        <v>1.7</v>
      </c>
      <c r="E117" s="30">
        <f t="shared" ref="E117:E123" si="6">SUM(D117+C117)</f>
        <v>1.7</v>
      </c>
      <c r="F117" s="31">
        <f>COUNTA(A78:A84)</f>
        <v>0</v>
      </c>
      <c r="G117" s="31">
        <f>COUNTA(A62:A76)</f>
        <v>1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WELZIG</v>
      </c>
      <c r="B118" s="25" t="str">
        <f>D2</f>
        <v>S</v>
      </c>
      <c r="C118" s="30">
        <f>SUM(D85)</f>
        <v>0</v>
      </c>
      <c r="D118" s="30">
        <f>SUM(D77)</f>
        <v>17.399999999999999</v>
      </c>
      <c r="E118" s="30">
        <f t="shared" si="6"/>
        <v>17.399999999999999</v>
      </c>
      <c r="F118" s="31">
        <f>COUNTA(C78:C84)</f>
        <v>0</v>
      </c>
      <c r="G118" s="31">
        <f>COUNTA(C62:C76)</f>
        <v>4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Mostert</v>
      </c>
      <c r="B119" s="25" t="str">
        <f>F2</f>
        <v>T</v>
      </c>
      <c r="C119" s="30">
        <f>SUM(F85)</f>
        <v>0</v>
      </c>
      <c r="D119" s="30">
        <f>SUM(F77)</f>
        <v>1.8</v>
      </c>
      <c r="E119" s="30">
        <f t="shared" si="6"/>
        <v>1.8</v>
      </c>
      <c r="F119" s="31">
        <f>COUNTA(E78:E84)</f>
        <v>0</v>
      </c>
      <c r="G119" s="31">
        <f>COUNTA(E62:E76)</f>
        <v>1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Bachran</v>
      </c>
      <c r="B120" s="25" t="str">
        <f>H2</f>
        <v>K</v>
      </c>
      <c r="C120" s="30">
        <f>SUM(H85)</f>
        <v>0</v>
      </c>
      <c r="D120" s="30">
        <f>SUM(H77)</f>
        <v>16</v>
      </c>
      <c r="E120" s="30">
        <f t="shared" si="6"/>
        <v>16</v>
      </c>
      <c r="F120" s="31">
        <f>COUNTA(G78:G84)</f>
        <v>0</v>
      </c>
      <c r="G120" s="31">
        <f>COUNTA(G62:G76)</f>
        <v>2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Strappazon</v>
      </c>
      <c r="B121" s="25" t="str">
        <f>J2</f>
        <v>S</v>
      </c>
      <c r="C121" s="30">
        <f>SUM(J85)</f>
        <v>0</v>
      </c>
      <c r="D121" s="30">
        <f>SUM(J77)</f>
        <v>3.6</v>
      </c>
      <c r="E121" s="30">
        <f t="shared" si="6"/>
        <v>3.6</v>
      </c>
      <c r="F121" s="31">
        <f>COUNTA(I78:I84)</f>
        <v>0</v>
      </c>
      <c r="G121" s="31">
        <f>COUNTA(I62:I76)</f>
        <v>1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Duvenhage</v>
      </c>
      <c r="B122" s="25" t="str">
        <f>L2</f>
        <v>R</v>
      </c>
      <c r="C122" s="30">
        <f>SUM(L85)</f>
        <v>0</v>
      </c>
      <c r="D122" s="30">
        <f>SUM(L77)</f>
        <v>3.1</v>
      </c>
      <c r="E122" s="30">
        <f t="shared" si="6"/>
        <v>3.1</v>
      </c>
      <c r="F122" s="31">
        <f>COUNTA(K78:K84)</f>
        <v>0</v>
      </c>
      <c r="G122" s="31">
        <f>COUNTA(K62:K76)</f>
        <v>1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Smith</v>
      </c>
      <c r="B123" s="25" t="str">
        <f>N2</f>
        <v>D</v>
      </c>
      <c r="C123" s="30">
        <f>SUM(N85)</f>
        <v>0</v>
      </c>
      <c r="D123" s="30">
        <f>SUM(N77)</f>
        <v>1</v>
      </c>
      <c r="E123" s="30">
        <f t="shared" si="6"/>
        <v>1</v>
      </c>
      <c r="F123" s="31">
        <f>COUNTA(M78:M84)</f>
        <v>0</v>
      </c>
      <c r="G123" s="31">
        <f>COUNTA(M62:M76)</f>
        <v>1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44.6</v>
      </c>
      <c r="E124" s="38">
        <f t="shared" si="7"/>
        <v>44.6</v>
      </c>
      <c r="F124" s="50">
        <f t="shared" si="7"/>
        <v>0</v>
      </c>
      <c r="G124" s="50">
        <f t="shared" si="7"/>
        <v>11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Schickerling</v>
      </c>
      <c r="B130" s="25" t="str">
        <f>B2</f>
        <v>W</v>
      </c>
      <c r="C130" s="30">
        <f t="shared" ref="C130:C136" si="8">SUM(C117+C104+C91)</f>
        <v>0</v>
      </c>
      <c r="D130" s="30">
        <f t="shared" ref="D130:D136" si="9">SUM(D91+D104+D117)</f>
        <v>28.199999999999996</v>
      </c>
      <c r="E130" s="30">
        <f>SUM(E117+E104+E91)</f>
        <v>28.199999999999996</v>
      </c>
      <c r="F130" s="31">
        <f t="shared" ref="F130:G136" si="10">SUM(F91+F104+F117)</f>
        <v>0</v>
      </c>
      <c r="G130" s="31">
        <f t="shared" si="10"/>
        <v>4</v>
      </c>
      <c r="H130" s="31">
        <f t="shared" ref="H130:H136" si="11">SUM(F130:G130)</f>
        <v>4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WELZIG</v>
      </c>
      <c r="B131" s="25" t="str">
        <f>D2</f>
        <v>S</v>
      </c>
      <c r="C131" s="30">
        <f t="shared" si="8"/>
        <v>0</v>
      </c>
      <c r="D131" s="30">
        <f t="shared" si="9"/>
        <v>104.6</v>
      </c>
      <c r="E131" s="30">
        <f t="shared" ref="E131:E136" si="12">SUM(E118+E105+E92)</f>
        <v>104.6</v>
      </c>
      <c r="F131" s="31">
        <f t="shared" si="10"/>
        <v>0</v>
      </c>
      <c r="G131" s="31">
        <f t="shared" si="10"/>
        <v>15</v>
      </c>
      <c r="H131" s="31">
        <f t="shared" si="11"/>
        <v>15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Mostert</v>
      </c>
      <c r="B132" s="25" t="str">
        <f>F2</f>
        <v>T</v>
      </c>
      <c r="C132" s="30">
        <f t="shared" si="8"/>
        <v>0</v>
      </c>
      <c r="D132" s="30">
        <f t="shared" si="9"/>
        <v>27.7</v>
      </c>
      <c r="E132" s="30">
        <f t="shared" si="12"/>
        <v>27.699999999999996</v>
      </c>
      <c r="F132" s="31">
        <f t="shared" si="10"/>
        <v>0</v>
      </c>
      <c r="G132" s="31">
        <f t="shared" si="10"/>
        <v>10</v>
      </c>
      <c r="H132" s="31">
        <f t="shared" si="11"/>
        <v>10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Bachran</v>
      </c>
      <c r="B133" s="25" t="str">
        <f>H2</f>
        <v>K</v>
      </c>
      <c r="C133" s="30">
        <f t="shared" si="8"/>
        <v>0</v>
      </c>
      <c r="D133" s="30">
        <f t="shared" si="9"/>
        <v>47.7</v>
      </c>
      <c r="E133" s="30">
        <f t="shared" si="12"/>
        <v>47.7</v>
      </c>
      <c r="F133" s="31">
        <f t="shared" si="10"/>
        <v>0</v>
      </c>
      <c r="G133" s="31">
        <f t="shared" si="10"/>
        <v>12</v>
      </c>
      <c r="H133" s="31">
        <f t="shared" si="11"/>
        <v>12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Strappazon</v>
      </c>
      <c r="B134" s="25" t="str">
        <f>J2</f>
        <v>S</v>
      </c>
      <c r="C134" s="30">
        <f t="shared" si="8"/>
        <v>0</v>
      </c>
      <c r="D134" s="30">
        <f t="shared" si="9"/>
        <v>42.800000000000004</v>
      </c>
      <c r="E134" s="30">
        <f t="shared" si="12"/>
        <v>42.800000000000004</v>
      </c>
      <c r="F134" s="31">
        <f t="shared" si="10"/>
        <v>0</v>
      </c>
      <c r="G134" s="31">
        <f t="shared" si="10"/>
        <v>8</v>
      </c>
      <c r="H134" s="31">
        <f t="shared" si="11"/>
        <v>8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Duvenhage</v>
      </c>
      <c r="B135" s="25" t="str">
        <f>L2</f>
        <v>R</v>
      </c>
      <c r="C135" s="30">
        <f t="shared" si="8"/>
        <v>0</v>
      </c>
      <c r="D135" s="30">
        <f t="shared" si="9"/>
        <v>45.099999999999994</v>
      </c>
      <c r="E135" s="30">
        <f t="shared" si="12"/>
        <v>45.099999999999994</v>
      </c>
      <c r="F135" s="31">
        <f t="shared" si="10"/>
        <v>0</v>
      </c>
      <c r="G135" s="31">
        <f t="shared" si="10"/>
        <v>18</v>
      </c>
      <c r="H135" s="31">
        <f>SUM(F135+G135)</f>
        <v>18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Smith</v>
      </c>
      <c r="B136" s="25" t="str">
        <f>N2</f>
        <v>D</v>
      </c>
      <c r="C136" s="30">
        <f t="shared" si="8"/>
        <v>0</v>
      </c>
      <c r="D136" s="30">
        <f t="shared" si="9"/>
        <v>23.200000000000003</v>
      </c>
      <c r="E136" s="30">
        <f t="shared" si="12"/>
        <v>23.200000000000003</v>
      </c>
      <c r="F136" s="31">
        <f t="shared" si="10"/>
        <v>0</v>
      </c>
      <c r="G136" s="31">
        <f t="shared" si="10"/>
        <v>3</v>
      </c>
      <c r="H136" s="31">
        <f t="shared" si="11"/>
        <v>3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0</v>
      </c>
      <c r="D137" s="38">
        <f t="shared" si="13"/>
        <v>319.3</v>
      </c>
      <c r="E137" s="38">
        <f t="shared" si="13"/>
        <v>319.3</v>
      </c>
      <c r="F137" s="50">
        <f t="shared" si="13"/>
        <v>0</v>
      </c>
      <c r="G137" s="50">
        <f t="shared" si="13"/>
        <v>70</v>
      </c>
      <c r="H137" s="50">
        <f t="shared" si="13"/>
        <v>70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31496062992125984" right="0.31496062992125984" top="0.74803149606299213" bottom="0.74803149606299213" header="0.51181102362204722" footer="0.51181102362204722"/>
  <pageSetup paperSize="9" orientation="landscape" r:id="rId1"/>
  <headerFooter>
    <oddHeader>&amp;C&amp;"Calibri,Bold"NAMIBIA PRESIDENT DEVELOPMENT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CC"/>
  </sheetPr>
  <dimension ref="A1:O137"/>
  <sheetViews>
    <sheetView zoomScaleNormal="100" workbookViewId="0">
      <selection sqref="A1:N1"/>
    </sheetView>
  </sheetViews>
  <sheetFormatPr defaultRowHeight="12.75" x14ac:dyDescent="0.2"/>
  <cols>
    <col min="1" max="1" width="13.28515625" style="2" bestFit="1" customWidth="1"/>
    <col min="2" max="2" width="6.42578125" style="49" bestFit="1" customWidth="1"/>
    <col min="3" max="3" width="12.7109375" style="2" customWidth="1"/>
    <col min="4" max="4" width="7.42578125" style="33" bestFit="1" customWidth="1"/>
    <col min="5" max="5" width="12.7109375" style="2" customWidth="1"/>
    <col min="6" max="6" width="8.28515625" style="33" bestFit="1" customWidth="1"/>
    <col min="7" max="7" width="12.7109375" style="2" customWidth="1"/>
    <col min="8" max="8" width="8.28515625" style="33" bestFit="1" customWidth="1"/>
    <col min="9" max="9" width="12.7109375" style="2" customWidth="1"/>
    <col min="10" max="10" width="6.42578125" style="33" bestFit="1" customWidth="1"/>
    <col min="11" max="11" width="12.7109375" style="33" customWidth="1"/>
    <col min="12" max="12" width="4.42578125" style="33" bestFit="1" customWidth="1"/>
    <col min="13" max="13" width="12.7109375" style="49" customWidth="1"/>
    <col min="14" max="14" width="4.42578125" style="33" bestFit="1" customWidth="1"/>
    <col min="15" max="15" width="5.42578125" style="21" bestFit="1" customWidth="1"/>
    <col min="16" max="16" width="8.85546875" style="2" customWidth="1"/>
    <col min="17" max="17" width="9.28515625" style="2" customWidth="1"/>
    <col min="18" max="18" width="9.7109375" style="2" customWidth="1"/>
    <col min="19" max="19" width="7.5703125" style="2" customWidth="1"/>
    <col min="20" max="20" width="9.28515625" style="2" customWidth="1"/>
    <col min="21" max="22" width="10.5703125" style="2" customWidth="1"/>
    <col min="23" max="23" width="8.28515625" style="2" customWidth="1"/>
    <col min="24" max="16384" width="9.140625" style="2"/>
  </cols>
  <sheetData>
    <row r="1" spans="1:14" x14ac:dyDescent="0.2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">
      <c r="A2" s="37" t="s">
        <v>129</v>
      </c>
      <c r="B2" s="29" t="s">
        <v>25</v>
      </c>
      <c r="C2" s="37" t="s">
        <v>130</v>
      </c>
      <c r="D2" s="29" t="s">
        <v>36</v>
      </c>
      <c r="E2" s="37" t="s">
        <v>131</v>
      </c>
      <c r="F2" s="29" t="s">
        <v>17</v>
      </c>
      <c r="G2" s="37" t="s">
        <v>132</v>
      </c>
      <c r="H2" s="29" t="s">
        <v>40</v>
      </c>
      <c r="I2" s="37" t="s">
        <v>133</v>
      </c>
      <c r="J2" s="29" t="s">
        <v>31</v>
      </c>
      <c r="K2" s="37" t="s">
        <v>134</v>
      </c>
      <c r="L2" s="29" t="s">
        <v>32</v>
      </c>
      <c r="M2" s="37" t="s">
        <v>31</v>
      </c>
      <c r="N2" s="29" t="s">
        <v>25</v>
      </c>
    </row>
    <row r="3" spans="1:14" x14ac:dyDescent="0.2">
      <c r="A3" s="37" t="s">
        <v>5</v>
      </c>
      <c r="B3" s="38" t="s">
        <v>6</v>
      </c>
      <c r="C3" s="37" t="s">
        <v>5</v>
      </c>
      <c r="D3" s="38" t="s">
        <v>6</v>
      </c>
      <c r="E3" s="37" t="s">
        <v>5</v>
      </c>
      <c r="F3" s="38" t="s">
        <v>6</v>
      </c>
      <c r="G3" s="37" t="s">
        <v>5</v>
      </c>
      <c r="H3" s="38" t="s">
        <v>6</v>
      </c>
      <c r="I3" s="37" t="s">
        <v>5</v>
      </c>
      <c r="J3" s="38" t="s">
        <v>6</v>
      </c>
      <c r="K3" s="37" t="s">
        <v>5</v>
      </c>
      <c r="L3" s="38" t="s">
        <v>6</v>
      </c>
      <c r="M3" s="39" t="s">
        <v>5</v>
      </c>
      <c r="N3" s="38" t="s">
        <v>6</v>
      </c>
    </row>
    <row r="4" spans="1:14" x14ac:dyDescent="0.2">
      <c r="A4" s="40" t="s">
        <v>137</v>
      </c>
      <c r="B4" s="41">
        <v>2.5</v>
      </c>
      <c r="C4" s="40" t="s">
        <v>137</v>
      </c>
      <c r="D4" s="41">
        <v>13.2</v>
      </c>
      <c r="E4" s="40" t="s">
        <v>137</v>
      </c>
      <c r="F4" s="41">
        <v>5.7</v>
      </c>
      <c r="G4" s="40" t="s">
        <v>137</v>
      </c>
      <c r="H4" s="41">
        <v>6.9</v>
      </c>
      <c r="I4" s="40" t="s">
        <v>137</v>
      </c>
      <c r="J4" s="41">
        <v>4.0999999999999996</v>
      </c>
      <c r="K4" s="40" t="s">
        <v>137</v>
      </c>
      <c r="L4" s="41">
        <v>8.6999999999999993</v>
      </c>
      <c r="M4" s="40"/>
      <c r="N4" s="41"/>
    </row>
    <row r="5" spans="1:14" x14ac:dyDescent="0.2">
      <c r="A5" s="40" t="s">
        <v>140</v>
      </c>
      <c r="B5" s="41">
        <v>1.9</v>
      </c>
      <c r="C5" s="40"/>
      <c r="D5" s="41"/>
      <c r="E5" s="40"/>
      <c r="F5" s="41"/>
      <c r="G5" s="40"/>
      <c r="H5" s="41"/>
      <c r="I5" s="40"/>
      <c r="J5" s="41"/>
      <c r="K5" s="40"/>
      <c r="L5" s="41"/>
      <c r="M5" s="40"/>
      <c r="N5" s="41"/>
    </row>
    <row r="6" spans="1:14" x14ac:dyDescent="0.2">
      <c r="A6" s="40"/>
      <c r="B6" s="41"/>
      <c r="C6" s="40"/>
      <c r="D6" s="41"/>
      <c r="E6" s="40"/>
      <c r="F6" s="41"/>
      <c r="G6" s="40"/>
      <c r="H6" s="41"/>
      <c r="I6" s="40"/>
      <c r="J6" s="41"/>
      <c r="K6" s="40"/>
      <c r="L6" s="41"/>
      <c r="M6" s="40"/>
      <c r="N6" s="41"/>
    </row>
    <row r="7" spans="1:14" x14ac:dyDescent="0.2">
      <c r="A7" s="40"/>
      <c r="B7" s="41"/>
      <c r="C7" s="40"/>
      <c r="D7" s="41"/>
      <c r="E7" s="40"/>
      <c r="F7" s="41"/>
      <c r="G7" s="40"/>
      <c r="H7" s="41"/>
      <c r="I7" s="40"/>
      <c r="J7" s="41"/>
      <c r="K7" s="40"/>
      <c r="L7" s="41"/>
      <c r="M7" s="40"/>
      <c r="N7" s="41"/>
    </row>
    <row r="8" spans="1:14" x14ac:dyDescent="0.2">
      <c r="A8" s="40"/>
      <c r="B8" s="41"/>
      <c r="C8" s="40"/>
      <c r="D8" s="41"/>
      <c r="E8" s="40"/>
      <c r="F8" s="41"/>
      <c r="G8" s="40"/>
      <c r="H8" s="41"/>
      <c r="I8" s="40"/>
      <c r="J8" s="41"/>
      <c r="K8" s="40"/>
      <c r="L8" s="41"/>
      <c r="M8" s="40"/>
      <c r="N8" s="41"/>
    </row>
    <row r="9" spans="1:14" x14ac:dyDescent="0.2">
      <c r="A9" s="40"/>
      <c r="B9" s="41"/>
      <c r="C9" s="40"/>
      <c r="D9" s="41"/>
      <c r="E9" s="40"/>
      <c r="F9" s="41"/>
      <c r="G9" s="40"/>
      <c r="H9" s="41"/>
      <c r="I9" s="40"/>
      <c r="J9" s="41"/>
      <c r="K9" s="40"/>
      <c r="L9" s="41"/>
      <c r="M9" s="40"/>
      <c r="N9" s="41"/>
    </row>
    <row r="10" spans="1:14" x14ac:dyDescent="0.2">
      <c r="A10" s="40"/>
      <c r="B10" s="41"/>
      <c r="C10" s="40"/>
      <c r="D10" s="41"/>
      <c r="E10" s="40"/>
      <c r="F10" s="41"/>
      <c r="G10" s="40"/>
      <c r="H10" s="41"/>
      <c r="I10" s="40"/>
      <c r="J10" s="41"/>
      <c r="K10" s="40"/>
      <c r="L10" s="41"/>
      <c r="M10" s="40"/>
      <c r="N10" s="41"/>
    </row>
    <row r="11" spans="1:14" x14ac:dyDescent="0.2">
      <c r="A11" s="40"/>
      <c r="B11" s="41"/>
      <c r="C11" s="40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</row>
    <row r="12" spans="1:14" x14ac:dyDescent="0.2">
      <c r="A12" s="40"/>
      <c r="B12" s="41"/>
      <c r="C12" s="40"/>
      <c r="D12" s="41"/>
      <c r="E12" s="40"/>
      <c r="F12" s="41"/>
      <c r="G12" s="40"/>
      <c r="H12" s="41"/>
      <c r="I12" s="40"/>
      <c r="J12" s="41"/>
      <c r="K12" s="40"/>
      <c r="L12" s="41"/>
      <c r="M12" s="40"/>
      <c r="N12" s="41"/>
    </row>
    <row r="13" spans="1:14" x14ac:dyDescent="0.2">
      <c r="A13" s="40"/>
      <c r="B13" s="41"/>
      <c r="C13" s="40"/>
      <c r="D13" s="41"/>
      <c r="E13" s="40"/>
      <c r="F13" s="41"/>
      <c r="G13" s="40"/>
      <c r="H13" s="41"/>
      <c r="I13" s="40"/>
      <c r="J13" s="41"/>
      <c r="K13" s="40"/>
      <c r="L13" s="41"/>
      <c r="M13" s="40"/>
      <c r="N13" s="41"/>
    </row>
    <row r="14" spans="1:14" x14ac:dyDescent="0.2">
      <c r="A14" s="40"/>
      <c r="B14" s="41"/>
      <c r="C14" s="40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</row>
    <row r="15" spans="1:14" x14ac:dyDescent="0.2">
      <c r="A15" s="40"/>
      <c r="B15" s="41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</row>
    <row r="16" spans="1:14" x14ac:dyDescent="0.2">
      <c r="A16" s="40"/>
      <c r="B16" s="4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</row>
    <row r="17" spans="1:15" x14ac:dyDescent="0.2">
      <c r="A17" s="40"/>
      <c r="B17" s="41"/>
      <c r="C17" s="40"/>
      <c r="D17" s="41"/>
      <c r="E17" s="40"/>
      <c r="F17" s="41"/>
      <c r="G17" s="40"/>
      <c r="H17" s="41"/>
      <c r="I17" s="40"/>
      <c r="J17" s="41"/>
      <c r="K17" s="40"/>
      <c r="L17" s="41"/>
      <c r="M17" s="40"/>
      <c r="N17" s="41"/>
    </row>
    <row r="18" spans="1:15" x14ac:dyDescent="0.2">
      <c r="A18" s="40"/>
      <c r="B18" s="41"/>
      <c r="C18" s="40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</row>
    <row r="19" spans="1:15" x14ac:dyDescent="0.2">
      <c r="A19" s="42"/>
      <c r="B19" s="43">
        <f>SUM(B4:B18)</f>
        <v>4.4000000000000004</v>
      </c>
      <c r="C19" s="44"/>
      <c r="D19" s="43">
        <f>SUM(D4:D18)</f>
        <v>13.2</v>
      </c>
      <c r="E19" s="44"/>
      <c r="F19" s="43">
        <f>SUM(F4:F18)</f>
        <v>5.7</v>
      </c>
      <c r="G19" s="44"/>
      <c r="H19" s="43">
        <f>SUM(H4:H18)</f>
        <v>6.9</v>
      </c>
      <c r="I19" s="44"/>
      <c r="J19" s="43">
        <f>SUM(J4:J18)</f>
        <v>4.0999999999999996</v>
      </c>
      <c r="K19" s="45"/>
      <c r="L19" s="43">
        <f>SUM(L4:L18)</f>
        <v>8.6999999999999993</v>
      </c>
      <c r="M19" s="46"/>
      <c r="N19" s="43">
        <f>SUM(N4:N18)</f>
        <v>0</v>
      </c>
      <c r="O19" s="21">
        <f>SUM(A19:N19)</f>
        <v>43</v>
      </c>
    </row>
    <row r="20" spans="1:15" x14ac:dyDescent="0.2">
      <c r="A20" s="40"/>
      <c r="B20" s="41"/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/>
      <c r="N20" s="41"/>
    </row>
    <row r="21" spans="1:15" x14ac:dyDescent="0.2">
      <c r="A21" s="40"/>
      <c r="B21" s="41"/>
      <c r="C21" s="40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</row>
    <row r="22" spans="1:15" x14ac:dyDescent="0.2">
      <c r="A22" s="40"/>
      <c r="B22" s="4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  <c r="N22" s="41"/>
    </row>
    <row r="23" spans="1:15" x14ac:dyDescent="0.2">
      <c r="A23" s="40"/>
      <c r="B23" s="41"/>
      <c r="C23" s="40"/>
      <c r="D23" s="41"/>
      <c r="E23" s="40"/>
      <c r="F23" s="41"/>
      <c r="G23" s="40"/>
      <c r="H23" s="41"/>
      <c r="I23" s="40"/>
      <c r="J23" s="41"/>
      <c r="K23" s="40"/>
      <c r="L23" s="41"/>
      <c r="M23" s="40"/>
      <c r="N23" s="41"/>
      <c r="O23" s="63">
        <f>SUM(O19+O27)</f>
        <v>43</v>
      </c>
    </row>
    <row r="24" spans="1:15" x14ac:dyDescent="0.2">
      <c r="A24" s="40"/>
      <c r="B24" s="4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</row>
    <row r="25" spans="1:15" x14ac:dyDescent="0.2">
      <c r="A25" s="40"/>
      <c r="B25" s="41"/>
      <c r="C25" s="40"/>
      <c r="D25" s="41"/>
      <c r="E25" s="40"/>
      <c r="F25" s="41"/>
      <c r="G25" s="40"/>
      <c r="H25" s="41"/>
      <c r="I25" s="40"/>
      <c r="J25" s="41"/>
      <c r="K25" s="40"/>
      <c r="L25" s="41"/>
      <c r="M25" s="40"/>
      <c r="N25" s="41"/>
    </row>
    <row r="26" spans="1:15" x14ac:dyDescent="0.2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</row>
    <row r="27" spans="1:15" x14ac:dyDescent="0.2">
      <c r="A27" s="42"/>
      <c r="B27" s="43">
        <f>SUM(B20:B26)</f>
        <v>0</v>
      </c>
      <c r="C27" s="44"/>
      <c r="D27" s="43">
        <f>SUM(D20:D26)</f>
        <v>0</v>
      </c>
      <c r="E27" s="44"/>
      <c r="F27" s="43">
        <f>SUM(F20:F26)</f>
        <v>0</v>
      </c>
      <c r="G27" s="44"/>
      <c r="H27" s="43">
        <f>SUM(H20:H26)</f>
        <v>0</v>
      </c>
      <c r="I27" s="44"/>
      <c r="J27" s="43">
        <f>SUM(J20:J26)</f>
        <v>0</v>
      </c>
      <c r="K27" s="45"/>
      <c r="L27" s="43">
        <f>SUM(L20:L26)</f>
        <v>0</v>
      </c>
      <c r="M27" s="46"/>
      <c r="N27" s="43">
        <f>SUM(N20:N26)</f>
        <v>0</v>
      </c>
      <c r="O27" s="21">
        <f>SUM(A27:N27)</f>
        <v>0</v>
      </c>
    </row>
    <row r="28" spans="1:15" x14ac:dyDescent="0.2">
      <c r="A28" s="1"/>
      <c r="B28" s="47"/>
      <c r="C28" s="1"/>
      <c r="D28" s="47"/>
      <c r="E28" s="1"/>
      <c r="F28" s="47"/>
      <c r="G28" s="1"/>
      <c r="H28" s="47"/>
      <c r="I28" s="1"/>
      <c r="J28" s="47"/>
      <c r="K28" s="47"/>
      <c r="L28" s="47"/>
      <c r="M28" s="33"/>
      <c r="N28" s="47"/>
    </row>
    <row r="29" spans="1:15" x14ac:dyDescent="0.2">
      <c r="A29" s="1"/>
      <c r="B29" s="47"/>
      <c r="C29" s="1"/>
      <c r="D29" s="47"/>
      <c r="E29" s="1"/>
      <c r="F29" s="47"/>
      <c r="G29" s="1"/>
      <c r="H29" s="47"/>
      <c r="I29" s="1"/>
      <c r="J29" s="47"/>
      <c r="K29" s="47"/>
      <c r="L29" s="47"/>
      <c r="M29" s="33"/>
      <c r="N29" s="47"/>
    </row>
    <row r="30" spans="1:15" x14ac:dyDescent="0.2">
      <c r="A30" s="84" t="s">
        <v>49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</row>
    <row r="31" spans="1:15" x14ac:dyDescent="0.2">
      <c r="A31" s="37" t="str">
        <f t="shared" ref="A31:N31" si="0">A2</f>
        <v>Downing</v>
      </c>
      <c r="B31" s="61" t="str">
        <f t="shared" si="0"/>
        <v>N</v>
      </c>
      <c r="C31" s="37" t="str">
        <f t="shared" si="0"/>
        <v>Mynhardt</v>
      </c>
      <c r="D31" s="61" t="str">
        <f t="shared" si="0"/>
        <v>K</v>
      </c>
      <c r="E31" s="37" t="str">
        <f t="shared" si="0"/>
        <v>Langenstrassen</v>
      </c>
      <c r="F31" s="61" t="str">
        <f t="shared" si="0"/>
        <v>A</v>
      </c>
      <c r="G31" s="37" t="str">
        <f t="shared" si="0"/>
        <v>Ferreira</v>
      </c>
      <c r="H31" s="61" t="str">
        <f t="shared" si="0"/>
        <v>B</v>
      </c>
      <c r="I31" s="37" t="str">
        <f t="shared" si="0"/>
        <v>Kruger</v>
      </c>
      <c r="J31" s="61" t="str">
        <f t="shared" si="0"/>
        <v>M</v>
      </c>
      <c r="K31" s="37" t="str">
        <f>K2</f>
        <v>Heath</v>
      </c>
      <c r="L31" s="67" t="str">
        <f>L2</f>
        <v>J</v>
      </c>
      <c r="M31" s="37" t="str">
        <f t="shared" si="0"/>
        <v>M</v>
      </c>
      <c r="N31" s="61" t="str">
        <f t="shared" si="0"/>
        <v>N</v>
      </c>
    </row>
    <row r="32" spans="1:15" x14ac:dyDescent="0.2">
      <c r="A32" s="37" t="s">
        <v>5</v>
      </c>
      <c r="B32" s="38" t="s">
        <v>6</v>
      </c>
      <c r="C32" s="37" t="s">
        <v>5</v>
      </c>
      <c r="D32" s="38" t="s">
        <v>6</v>
      </c>
      <c r="E32" s="37" t="s">
        <v>5</v>
      </c>
      <c r="F32" s="38" t="s">
        <v>6</v>
      </c>
      <c r="G32" s="37" t="s">
        <v>5</v>
      </c>
      <c r="H32" s="38" t="s">
        <v>6</v>
      </c>
      <c r="I32" s="37" t="s">
        <v>5</v>
      </c>
      <c r="J32" s="38" t="s">
        <v>6</v>
      </c>
      <c r="K32" s="37" t="s">
        <v>5</v>
      </c>
      <c r="L32" s="38" t="s">
        <v>6</v>
      </c>
      <c r="M32" s="39" t="s">
        <v>5</v>
      </c>
      <c r="N32" s="38" t="s">
        <v>6</v>
      </c>
    </row>
    <row r="33" spans="1:15" x14ac:dyDescent="0.2">
      <c r="A33" s="40" t="s">
        <v>137</v>
      </c>
      <c r="B33" s="41">
        <v>9.6999999999999993</v>
      </c>
      <c r="C33" s="40" t="s">
        <v>155</v>
      </c>
      <c r="D33" s="41">
        <v>2.1</v>
      </c>
      <c r="E33" s="40" t="s">
        <v>137</v>
      </c>
      <c r="F33" s="41">
        <v>12.6</v>
      </c>
      <c r="G33" s="40" t="s">
        <v>137</v>
      </c>
      <c r="H33" s="41">
        <v>2.6</v>
      </c>
      <c r="I33" s="40" t="s">
        <v>137</v>
      </c>
      <c r="J33" s="41">
        <v>9.6999999999999993</v>
      </c>
      <c r="K33" s="40" t="s">
        <v>137</v>
      </c>
      <c r="L33" s="41">
        <v>4.4000000000000004</v>
      </c>
      <c r="M33" s="40"/>
      <c r="N33" s="41"/>
    </row>
    <row r="34" spans="1:15" x14ac:dyDescent="0.2">
      <c r="A34" s="40" t="s">
        <v>137</v>
      </c>
      <c r="B34" s="41">
        <v>12.6</v>
      </c>
      <c r="C34" s="40"/>
      <c r="D34" s="41"/>
      <c r="E34" s="40" t="s">
        <v>137</v>
      </c>
      <c r="F34" s="41">
        <v>13.9</v>
      </c>
      <c r="G34" s="40"/>
      <c r="H34" s="41"/>
      <c r="I34" s="40"/>
      <c r="J34" s="41"/>
      <c r="K34" s="40" t="s">
        <v>140</v>
      </c>
      <c r="L34" s="41">
        <v>2.8</v>
      </c>
      <c r="M34" s="40"/>
      <c r="N34" s="41"/>
    </row>
    <row r="35" spans="1:15" x14ac:dyDescent="0.2">
      <c r="A35" s="40"/>
      <c r="B35" s="41"/>
      <c r="C35" s="40"/>
      <c r="D35" s="41"/>
      <c r="E35" s="40"/>
      <c r="F35" s="41"/>
      <c r="G35" s="40"/>
      <c r="H35" s="41"/>
      <c r="I35" s="40"/>
      <c r="J35" s="41"/>
      <c r="K35" s="40" t="s">
        <v>137</v>
      </c>
      <c r="L35" s="41">
        <v>3</v>
      </c>
      <c r="M35" s="40"/>
      <c r="N35" s="41"/>
    </row>
    <row r="36" spans="1:15" x14ac:dyDescent="0.2">
      <c r="A36" s="40"/>
      <c r="B36" s="41"/>
      <c r="C36" s="40"/>
      <c r="D36" s="41"/>
      <c r="E36" s="40"/>
      <c r="F36" s="41"/>
      <c r="G36" s="40"/>
      <c r="H36" s="41"/>
      <c r="I36" s="40"/>
      <c r="J36" s="41"/>
      <c r="K36" s="40" t="s">
        <v>137</v>
      </c>
      <c r="L36" s="41">
        <v>3.3</v>
      </c>
      <c r="M36" s="40"/>
      <c r="N36" s="41"/>
    </row>
    <row r="37" spans="1:15" x14ac:dyDescent="0.2">
      <c r="A37" s="40"/>
      <c r="B37" s="41"/>
      <c r="C37" s="40"/>
      <c r="D37" s="41"/>
      <c r="E37" s="40"/>
      <c r="F37" s="41"/>
      <c r="G37" s="40"/>
      <c r="H37" s="41"/>
      <c r="I37" s="40"/>
      <c r="J37" s="41"/>
      <c r="K37" s="40"/>
      <c r="L37" s="41"/>
      <c r="M37" s="40"/>
      <c r="N37" s="41"/>
    </row>
    <row r="38" spans="1:15" x14ac:dyDescent="0.2">
      <c r="A38" s="40"/>
      <c r="B38" s="41"/>
      <c r="C38" s="40"/>
      <c r="D38" s="41"/>
      <c r="E38" s="40"/>
      <c r="F38" s="41"/>
      <c r="G38" s="40"/>
      <c r="H38" s="41"/>
      <c r="I38" s="40"/>
      <c r="J38" s="41"/>
      <c r="K38" s="40"/>
      <c r="L38" s="41"/>
      <c r="M38" s="40"/>
      <c r="N38" s="41"/>
    </row>
    <row r="39" spans="1:15" x14ac:dyDescent="0.2">
      <c r="A39" s="40"/>
      <c r="B39" s="41"/>
      <c r="C39" s="40"/>
      <c r="D39" s="41"/>
      <c r="E39" s="40"/>
      <c r="F39" s="41"/>
      <c r="G39" s="40"/>
      <c r="H39" s="41"/>
      <c r="I39" s="40"/>
      <c r="J39" s="41"/>
      <c r="K39" s="40"/>
      <c r="L39" s="41"/>
      <c r="M39" s="40"/>
      <c r="N39" s="41"/>
    </row>
    <row r="40" spans="1:15" x14ac:dyDescent="0.2">
      <c r="A40" s="40"/>
      <c r="B40" s="41"/>
      <c r="C40" s="40"/>
      <c r="D40" s="41"/>
      <c r="E40" s="40"/>
      <c r="F40" s="41"/>
      <c r="G40" s="40"/>
      <c r="H40" s="41"/>
      <c r="I40" s="40"/>
      <c r="J40" s="41"/>
      <c r="K40" s="40"/>
      <c r="L40" s="41"/>
      <c r="M40" s="40"/>
      <c r="N40" s="41"/>
    </row>
    <row r="41" spans="1:15" x14ac:dyDescent="0.2">
      <c r="A41" s="40"/>
      <c r="B41" s="41"/>
      <c r="C41" s="40"/>
      <c r="D41" s="41"/>
      <c r="E41" s="40"/>
      <c r="F41" s="41"/>
      <c r="G41" s="40"/>
      <c r="H41" s="41"/>
      <c r="I41" s="40"/>
      <c r="J41" s="41"/>
      <c r="K41" s="40"/>
      <c r="L41" s="41"/>
      <c r="M41" s="40"/>
      <c r="N41" s="41"/>
    </row>
    <row r="42" spans="1:15" x14ac:dyDescent="0.2">
      <c r="A42" s="40"/>
      <c r="B42" s="41"/>
      <c r="C42" s="40"/>
      <c r="D42" s="41"/>
      <c r="E42" s="40"/>
      <c r="F42" s="41"/>
      <c r="G42" s="40"/>
      <c r="H42" s="41"/>
      <c r="I42" s="40"/>
      <c r="J42" s="41"/>
      <c r="K42" s="40"/>
      <c r="L42" s="41"/>
      <c r="M42" s="40"/>
      <c r="N42" s="41"/>
    </row>
    <row r="43" spans="1:15" x14ac:dyDescent="0.2">
      <c r="A43" s="40"/>
      <c r="B43" s="41"/>
      <c r="C43" s="40"/>
      <c r="D43" s="41"/>
      <c r="E43" s="40"/>
      <c r="F43" s="41"/>
      <c r="G43" s="40"/>
      <c r="H43" s="41"/>
      <c r="I43" s="40"/>
      <c r="J43" s="41"/>
      <c r="K43" s="40"/>
      <c r="L43" s="41"/>
      <c r="M43" s="40"/>
      <c r="N43" s="41"/>
    </row>
    <row r="44" spans="1:15" x14ac:dyDescent="0.2">
      <c r="A44" s="40"/>
      <c r="B44" s="41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41"/>
    </row>
    <row r="45" spans="1:15" x14ac:dyDescent="0.2">
      <c r="A45" s="40"/>
      <c r="B45" s="41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</row>
    <row r="46" spans="1:15" x14ac:dyDescent="0.2">
      <c r="A46" s="40"/>
      <c r="B46" s="41"/>
      <c r="C46" s="40"/>
      <c r="D46" s="41"/>
      <c r="E46" s="40"/>
      <c r="F46" s="41"/>
      <c r="G46" s="40"/>
      <c r="H46" s="41"/>
      <c r="I46" s="40"/>
      <c r="J46" s="41"/>
      <c r="K46" s="40"/>
      <c r="L46" s="41"/>
      <c r="M46" s="40"/>
      <c r="N46" s="41"/>
    </row>
    <row r="47" spans="1:15" x14ac:dyDescent="0.2">
      <c r="A47" s="40"/>
      <c r="B47" s="41"/>
      <c r="C47" s="40"/>
      <c r="D47" s="41"/>
      <c r="E47" s="40"/>
      <c r="F47" s="41"/>
      <c r="G47" s="40"/>
      <c r="H47" s="41"/>
      <c r="I47" s="40"/>
      <c r="J47" s="41"/>
      <c r="K47" s="40"/>
      <c r="L47" s="41"/>
      <c r="M47" s="40"/>
      <c r="N47" s="41"/>
    </row>
    <row r="48" spans="1:15" x14ac:dyDescent="0.2">
      <c r="A48" s="42"/>
      <c r="B48" s="43">
        <f>SUM(B33:B47)</f>
        <v>22.299999999999997</v>
      </c>
      <c r="C48" s="44"/>
      <c r="D48" s="43">
        <f>SUM(D33:D47)</f>
        <v>2.1</v>
      </c>
      <c r="E48" s="44"/>
      <c r="F48" s="43">
        <f>SUM(F33:F47)</f>
        <v>26.5</v>
      </c>
      <c r="G48" s="44"/>
      <c r="H48" s="43">
        <f>SUM(H33:H47)</f>
        <v>2.6</v>
      </c>
      <c r="I48" s="44"/>
      <c r="J48" s="43">
        <f>SUM(J33:J47)</f>
        <v>9.6999999999999993</v>
      </c>
      <c r="K48" s="45"/>
      <c r="L48" s="48">
        <f>SUM(L33:L47)</f>
        <v>13.5</v>
      </c>
      <c r="M48" s="46"/>
      <c r="N48" s="43">
        <f>SUM(N33:N47)</f>
        <v>0</v>
      </c>
      <c r="O48" s="21">
        <f>SUM(A48:N48)</f>
        <v>76.7</v>
      </c>
    </row>
    <row r="49" spans="1:15" x14ac:dyDescent="0.2">
      <c r="A49" s="40"/>
      <c r="B49" s="41"/>
      <c r="C49" s="40"/>
      <c r="D49" s="41"/>
      <c r="E49" s="40"/>
      <c r="F49" s="41"/>
      <c r="G49" s="40"/>
      <c r="H49" s="41"/>
      <c r="I49" s="40"/>
      <c r="J49" s="41"/>
      <c r="K49" s="40"/>
      <c r="L49" s="41"/>
      <c r="M49" s="40"/>
      <c r="N49" s="41"/>
    </row>
    <row r="50" spans="1:15" x14ac:dyDescent="0.2">
      <c r="A50" s="40"/>
      <c r="B50" s="41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41"/>
    </row>
    <row r="51" spans="1:15" x14ac:dyDescent="0.2">
      <c r="A51" s="40"/>
      <c r="B51" s="41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0"/>
      <c r="N51" s="41"/>
    </row>
    <row r="52" spans="1:15" x14ac:dyDescent="0.2">
      <c r="A52" s="40"/>
      <c r="B52" s="41"/>
      <c r="C52" s="40"/>
      <c r="D52" s="41"/>
      <c r="E52" s="40"/>
      <c r="F52" s="41"/>
      <c r="G52" s="40"/>
      <c r="H52" s="41"/>
      <c r="I52" s="40"/>
      <c r="J52" s="41"/>
      <c r="K52" s="40"/>
      <c r="L52" s="41"/>
      <c r="M52" s="40"/>
      <c r="N52" s="41"/>
      <c r="O52" s="63">
        <f>SUM(O48+O56)</f>
        <v>76.7</v>
      </c>
    </row>
    <row r="53" spans="1:15" x14ac:dyDescent="0.2">
      <c r="A53" s="40"/>
      <c r="B53" s="41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0"/>
      <c r="N53" s="41"/>
      <c r="O53" s="62"/>
    </row>
    <row r="54" spans="1:15" x14ac:dyDescent="0.2">
      <c r="A54" s="40"/>
      <c r="B54" s="41"/>
      <c r="C54" s="40"/>
      <c r="D54" s="41"/>
      <c r="E54" s="40"/>
      <c r="F54" s="41"/>
      <c r="G54" s="40"/>
      <c r="H54" s="41"/>
      <c r="I54" s="40"/>
      <c r="J54" s="41"/>
      <c r="K54" s="40"/>
      <c r="L54" s="41"/>
      <c r="M54" s="40"/>
      <c r="N54" s="41"/>
    </row>
    <row r="55" spans="1:15" x14ac:dyDescent="0.2">
      <c r="A55" s="40"/>
      <c r="B55" s="41"/>
      <c r="C55" s="40"/>
      <c r="D55" s="41"/>
      <c r="E55" s="40"/>
      <c r="F55" s="41"/>
      <c r="G55" s="40"/>
      <c r="H55" s="41"/>
      <c r="I55" s="40"/>
      <c r="J55" s="41"/>
      <c r="K55" s="40"/>
      <c r="L55" s="41"/>
      <c r="M55" s="40"/>
      <c r="N55" s="41"/>
    </row>
    <row r="56" spans="1:15" x14ac:dyDescent="0.2">
      <c r="A56" s="42"/>
      <c r="B56" s="43">
        <f>SUM(B49:B55)</f>
        <v>0</v>
      </c>
      <c r="C56" s="44"/>
      <c r="D56" s="43">
        <f>SUM(D49:D55)</f>
        <v>0</v>
      </c>
      <c r="E56" s="44"/>
      <c r="F56" s="43">
        <f>SUM(F49:F55)</f>
        <v>0</v>
      </c>
      <c r="G56" s="44"/>
      <c r="H56" s="43">
        <f>SUM(H49:H55)</f>
        <v>0</v>
      </c>
      <c r="I56" s="44"/>
      <c r="J56" s="43">
        <f>SUM(J49:J55)</f>
        <v>0</v>
      </c>
      <c r="K56" s="45"/>
      <c r="L56" s="48">
        <f>SUM(L49:L55)</f>
        <v>0</v>
      </c>
      <c r="M56" s="46"/>
      <c r="N56" s="43">
        <f>SUM(N49:N55)</f>
        <v>0</v>
      </c>
      <c r="O56" s="21">
        <f>SUM(A56:N56)</f>
        <v>0</v>
      </c>
    </row>
    <row r="57" spans="1:15" x14ac:dyDescent="0.2">
      <c r="A57" s="1"/>
      <c r="B57" s="47"/>
      <c r="C57" s="1"/>
      <c r="D57" s="47"/>
      <c r="E57" s="1"/>
      <c r="F57" s="47"/>
      <c r="G57" s="1"/>
      <c r="H57" s="47"/>
      <c r="I57" s="1"/>
      <c r="J57" s="47"/>
      <c r="K57" s="47"/>
      <c r="L57" s="47"/>
      <c r="M57" s="33"/>
      <c r="N57" s="47"/>
    </row>
    <row r="58" spans="1:15" x14ac:dyDescent="0.2">
      <c r="A58" s="1"/>
      <c r="B58" s="47"/>
      <c r="C58" s="1"/>
      <c r="D58" s="47"/>
      <c r="E58" s="1"/>
      <c r="F58" s="47"/>
      <c r="G58" s="1"/>
      <c r="H58" s="47"/>
      <c r="I58" s="1"/>
      <c r="J58" s="47"/>
      <c r="K58" s="47"/>
      <c r="L58" s="47"/>
      <c r="M58" s="33"/>
      <c r="N58" s="47"/>
    </row>
    <row r="59" spans="1:15" x14ac:dyDescent="0.2">
      <c r="A59" s="84" t="s">
        <v>50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5" x14ac:dyDescent="0.2">
      <c r="A60" s="37" t="str">
        <f t="shared" ref="A60:N60" si="1">A2</f>
        <v>Downing</v>
      </c>
      <c r="B60" s="61" t="str">
        <f t="shared" si="1"/>
        <v>N</v>
      </c>
      <c r="C60" s="37" t="str">
        <f t="shared" si="1"/>
        <v>Mynhardt</v>
      </c>
      <c r="D60" s="61" t="str">
        <f t="shared" si="1"/>
        <v>K</v>
      </c>
      <c r="E60" s="37" t="str">
        <f t="shared" si="1"/>
        <v>Langenstrassen</v>
      </c>
      <c r="F60" s="61" t="str">
        <f t="shared" si="1"/>
        <v>A</v>
      </c>
      <c r="G60" s="37" t="str">
        <f t="shared" si="1"/>
        <v>Ferreira</v>
      </c>
      <c r="H60" s="61" t="str">
        <f t="shared" si="1"/>
        <v>B</v>
      </c>
      <c r="I60" s="37" t="str">
        <f t="shared" si="1"/>
        <v>Kruger</v>
      </c>
      <c r="J60" s="61" t="str">
        <f t="shared" si="1"/>
        <v>M</v>
      </c>
      <c r="K60" s="37" t="str">
        <f>K2</f>
        <v>Heath</v>
      </c>
      <c r="L60" s="67" t="str">
        <f>L2</f>
        <v>J</v>
      </c>
      <c r="M60" s="37" t="str">
        <f t="shared" si="1"/>
        <v>M</v>
      </c>
      <c r="N60" s="61" t="str">
        <f t="shared" si="1"/>
        <v>N</v>
      </c>
    </row>
    <row r="61" spans="1:15" x14ac:dyDescent="0.2">
      <c r="A61" s="37" t="s">
        <v>5</v>
      </c>
      <c r="B61" s="38" t="s">
        <v>6</v>
      </c>
      <c r="C61" s="37" t="s">
        <v>5</v>
      </c>
      <c r="D61" s="38" t="s">
        <v>6</v>
      </c>
      <c r="E61" s="37" t="s">
        <v>5</v>
      </c>
      <c r="F61" s="38" t="s">
        <v>6</v>
      </c>
      <c r="G61" s="37" t="s">
        <v>5</v>
      </c>
      <c r="H61" s="38" t="s">
        <v>6</v>
      </c>
      <c r="I61" s="37" t="s">
        <v>5</v>
      </c>
      <c r="J61" s="38" t="s">
        <v>6</v>
      </c>
      <c r="K61" s="37" t="s">
        <v>5</v>
      </c>
      <c r="L61" s="38" t="s">
        <v>6</v>
      </c>
      <c r="M61" s="39" t="s">
        <v>5</v>
      </c>
      <c r="N61" s="38" t="s">
        <v>6</v>
      </c>
    </row>
    <row r="62" spans="1:15" x14ac:dyDescent="0.2">
      <c r="A62" s="40"/>
      <c r="B62" s="41"/>
      <c r="C62" s="40" t="s">
        <v>137</v>
      </c>
      <c r="D62" s="41">
        <v>1.7</v>
      </c>
      <c r="E62" s="40" t="s">
        <v>150</v>
      </c>
      <c r="F62" s="41">
        <v>1.6</v>
      </c>
      <c r="G62" s="40"/>
      <c r="H62" s="41"/>
      <c r="I62" s="40"/>
      <c r="J62" s="41"/>
      <c r="K62" s="40" t="s">
        <v>137</v>
      </c>
      <c r="L62" s="41">
        <v>6.1</v>
      </c>
      <c r="M62" s="40"/>
      <c r="N62" s="41"/>
    </row>
    <row r="63" spans="1:15" x14ac:dyDescent="0.2">
      <c r="A63" s="40"/>
      <c r="B63" s="41"/>
      <c r="C63" s="40"/>
      <c r="D63" s="41"/>
      <c r="E63" s="40" t="s">
        <v>143</v>
      </c>
      <c r="F63" s="41">
        <v>2.8</v>
      </c>
      <c r="G63" s="40"/>
      <c r="H63" s="41"/>
      <c r="I63" s="40"/>
      <c r="J63" s="41"/>
      <c r="K63" s="40" t="s">
        <v>137</v>
      </c>
      <c r="L63" s="41">
        <v>5.4</v>
      </c>
      <c r="M63" s="40"/>
      <c r="N63" s="41"/>
    </row>
    <row r="64" spans="1:15" x14ac:dyDescent="0.2">
      <c r="A64" s="40"/>
      <c r="B64" s="41"/>
      <c r="C64" s="40"/>
      <c r="D64" s="41"/>
      <c r="E64" s="40"/>
      <c r="F64" s="41"/>
      <c r="G64" s="40"/>
      <c r="H64" s="41"/>
      <c r="I64" s="40"/>
      <c r="J64" s="41"/>
      <c r="K64" s="40" t="s">
        <v>140</v>
      </c>
      <c r="L64" s="41">
        <v>1.3</v>
      </c>
      <c r="M64" s="40"/>
      <c r="N64" s="41"/>
    </row>
    <row r="65" spans="1:15" x14ac:dyDescent="0.2">
      <c r="A65" s="40"/>
      <c r="B65" s="41"/>
      <c r="C65" s="40"/>
      <c r="D65" s="41"/>
      <c r="E65" s="40"/>
      <c r="F65" s="41"/>
      <c r="G65" s="40"/>
      <c r="H65" s="41"/>
      <c r="I65" s="40"/>
      <c r="J65" s="41"/>
      <c r="K65" s="40"/>
      <c r="L65" s="41"/>
      <c r="M65" s="40"/>
      <c r="N65" s="41"/>
    </row>
    <row r="66" spans="1:15" x14ac:dyDescent="0.2">
      <c r="A66" s="40"/>
      <c r="B66" s="41"/>
      <c r="C66" s="40"/>
      <c r="D66" s="41"/>
      <c r="E66" s="40"/>
      <c r="F66" s="41"/>
      <c r="G66" s="40"/>
      <c r="H66" s="41"/>
      <c r="I66" s="40"/>
      <c r="J66" s="41"/>
      <c r="K66" s="40"/>
      <c r="L66" s="41"/>
      <c r="M66" s="40"/>
      <c r="N66" s="41"/>
    </row>
    <row r="67" spans="1:15" x14ac:dyDescent="0.2">
      <c r="A67" s="40"/>
      <c r="B67" s="41"/>
      <c r="C67" s="40"/>
      <c r="D67" s="41"/>
      <c r="E67" s="40"/>
      <c r="F67" s="41"/>
      <c r="G67" s="40"/>
      <c r="H67" s="41"/>
      <c r="I67" s="40"/>
      <c r="J67" s="41"/>
      <c r="K67" s="40"/>
      <c r="L67" s="41"/>
      <c r="M67" s="40"/>
      <c r="N67" s="41"/>
    </row>
    <row r="68" spans="1:15" x14ac:dyDescent="0.2">
      <c r="A68" s="40"/>
      <c r="B68" s="41"/>
      <c r="C68" s="40"/>
      <c r="D68" s="41"/>
      <c r="E68" s="40"/>
      <c r="F68" s="41"/>
      <c r="G68" s="40"/>
      <c r="H68" s="41"/>
      <c r="I68" s="40"/>
      <c r="J68" s="41"/>
      <c r="K68" s="40"/>
      <c r="L68" s="41"/>
      <c r="M68" s="40"/>
      <c r="N68" s="41"/>
    </row>
    <row r="69" spans="1:15" x14ac:dyDescent="0.2">
      <c r="A69" s="40"/>
      <c r="B69" s="41"/>
      <c r="C69" s="40"/>
      <c r="D69" s="41"/>
      <c r="E69" s="40"/>
      <c r="F69" s="41"/>
      <c r="G69" s="40"/>
      <c r="H69" s="41"/>
      <c r="I69" s="40"/>
      <c r="J69" s="41"/>
      <c r="K69" s="40"/>
      <c r="L69" s="41"/>
      <c r="M69" s="40"/>
      <c r="N69" s="41"/>
    </row>
    <row r="70" spans="1:15" x14ac:dyDescent="0.2">
      <c r="A70" s="40"/>
      <c r="B70" s="41"/>
      <c r="C70" s="40"/>
      <c r="D70" s="41"/>
      <c r="E70" s="40"/>
      <c r="F70" s="41"/>
      <c r="G70" s="40"/>
      <c r="H70" s="41"/>
      <c r="I70" s="40"/>
      <c r="J70" s="41"/>
      <c r="K70" s="40"/>
      <c r="L70" s="41"/>
      <c r="M70" s="40"/>
      <c r="N70" s="41"/>
    </row>
    <row r="71" spans="1:15" x14ac:dyDescent="0.2">
      <c r="A71" s="40"/>
      <c r="B71" s="41"/>
      <c r="C71" s="40"/>
      <c r="D71" s="41"/>
      <c r="E71" s="40"/>
      <c r="F71" s="41"/>
      <c r="G71" s="40"/>
      <c r="H71" s="41"/>
      <c r="I71" s="40"/>
      <c r="J71" s="41"/>
      <c r="K71" s="40"/>
      <c r="L71" s="41"/>
      <c r="M71" s="40"/>
      <c r="N71" s="41"/>
    </row>
    <row r="72" spans="1:15" x14ac:dyDescent="0.2">
      <c r="A72" s="40"/>
      <c r="B72" s="41"/>
      <c r="C72" s="40"/>
      <c r="D72" s="41"/>
      <c r="E72" s="40"/>
      <c r="F72" s="41"/>
      <c r="G72" s="40"/>
      <c r="H72" s="41"/>
      <c r="I72" s="40"/>
      <c r="J72" s="41"/>
      <c r="K72" s="40"/>
      <c r="L72" s="41"/>
      <c r="M72" s="40"/>
      <c r="N72" s="41"/>
    </row>
    <row r="73" spans="1:15" x14ac:dyDescent="0.2">
      <c r="A73" s="40"/>
      <c r="B73" s="41"/>
      <c r="C73" s="40"/>
      <c r="D73" s="41"/>
      <c r="E73" s="40"/>
      <c r="F73" s="41"/>
      <c r="G73" s="40"/>
      <c r="H73" s="41"/>
      <c r="I73" s="40"/>
      <c r="J73" s="41"/>
      <c r="K73" s="40"/>
      <c r="L73" s="41"/>
      <c r="M73" s="40"/>
      <c r="N73" s="41"/>
    </row>
    <row r="74" spans="1:15" x14ac:dyDescent="0.2">
      <c r="A74" s="40"/>
      <c r="B74" s="41"/>
      <c r="C74" s="40"/>
      <c r="D74" s="41"/>
      <c r="E74" s="40"/>
      <c r="F74" s="41"/>
      <c r="G74" s="40"/>
      <c r="H74" s="41"/>
      <c r="I74" s="40"/>
      <c r="J74" s="41"/>
      <c r="K74" s="40"/>
      <c r="L74" s="41"/>
      <c r="M74" s="40"/>
      <c r="N74" s="41"/>
    </row>
    <row r="75" spans="1:15" x14ac:dyDescent="0.2">
      <c r="A75" s="40"/>
      <c r="B75" s="41"/>
      <c r="C75" s="40"/>
      <c r="D75" s="41"/>
      <c r="E75" s="40"/>
      <c r="F75" s="41"/>
      <c r="G75" s="40"/>
      <c r="H75" s="41"/>
      <c r="I75" s="40"/>
      <c r="J75" s="41"/>
      <c r="K75" s="40"/>
      <c r="L75" s="41"/>
      <c r="M75" s="40"/>
      <c r="N75" s="41"/>
    </row>
    <row r="76" spans="1:15" x14ac:dyDescent="0.2">
      <c r="A76" s="40"/>
      <c r="B76" s="41"/>
      <c r="C76" s="40"/>
      <c r="D76" s="41"/>
      <c r="E76" s="40"/>
      <c r="F76" s="41"/>
      <c r="G76" s="40"/>
      <c r="H76" s="41"/>
      <c r="I76" s="40"/>
      <c r="J76" s="41"/>
      <c r="K76" s="40"/>
      <c r="L76" s="41"/>
      <c r="M76" s="40"/>
      <c r="N76" s="41"/>
    </row>
    <row r="77" spans="1:15" x14ac:dyDescent="0.2">
      <c r="A77" s="42"/>
      <c r="B77" s="43">
        <f>SUM(B62:B76)</f>
        <v>0</v>
      </c>
      <c r="C77" s="44"/>
      <c r="D77" s="43">
        <f>SUM(D62:D76)</f>
        <v>1.7</v>
      </c>
      <c r="E77" s="44"/>
      <c r="F77" s="43">
        <f>SUM(F62:F76)</f>
        <v>4.4000000000000004</v>
      </c>
      <c r="G77" s="44"/>
      <c r="H77" s="43">
        <f>SUM(H62:H76)</f>
        <v>0</v>
      </c>
      <c r="I77" s="44"/>
      <c r="J77" s="43">
        <f>SUM(J62:J76)</f>
        <v>0</v>
      </c>
      <c r="K77" s="45"/>
      <c r="L77" s="43">
        <f>SUM(L62:L76)</f>
        <v>12.8</v>
      </c>
      <c r="M77" s="46"/>
      <c r="N77" s="43">
        <f>SUM(N62:N76)</f>
        <v>0</v>
      </c>
      <c r="O77" s="21">
        <f>SUM(A77:N77)</f>
        <v>18.900000000000002</v>
      </c>
    </row>
    <row r="78" spans="1:15" x14ac:dyDescent="0.2">
      <c r="A78" s="40"/>
      <c r="B78" s="41"/>
      <c r="C78" s="40"/>
      <c r="D78" s="41"/>
      <c r="E78" s="40"/>
      <c r="F78" s="41"/>
      <c r="G78" s="40"/>
      <c r="H78" s="41"/>
      <c r="I78" s="40"/>
      <c r="J78" s="41"/>
      <c r="K78" s="40"/>
      <c r="L78" s="41"/>
      <c r="M78" s="40"/>
      <c r="N78" s="41"/>
    </row>
    <row r="79" spans="1:15" x14ac:dyDescent="0.2">
      <c r="A79" s="40"/>
      <c r="B79" s="41"/>
      <c r="C79" s="40"/>
      <c r="D79" s="41"/>
      <c r="E79" s="40"/>
      <c r="F79" s="41"/>
      <c r="G79" s="40"/>
      <c r="H79" s="41"/>
      <c r="I79" s="40"/>
      <c r="J79" s="41"/>
      <c r="K79" s="40"/>
      <c r="L79" s="41"/>
      <c r="M79" s="40"/>
      <c r="N79" s="41"/>
    </row>
    <row r="80" spans="1:15" x14ac:dyDescent="0.2">
      <c r="A80" s="40"/>
      <c r="B80" s="41"/>
      <c r="C80" s="40"/>
      <c r="D80" s="41"/>
      <c r="E80" s="40"/>
      <c r="F80" s="41"/>
      <c r="G80" s="40"/>
      <c r="H80" s="41"/>
      <c r="I80" s="40"/>
      <c r="J80" s="41"/>
      <c r="K80" s="40"/>
      <c r="L80" s="41"/>
      <c r="M80" s="40"/>
      <c r="N80" s="41"/>
    </row>
    <row r="81" spans="1:15" x14ac:dyDescent="0.2">
      <c r="A81" s="40"/>
      <c r="B81" s="41"/>
      <c r="C81" s="40"/>
      <c r="D81" s="41"/>
      <c r="E81" s="40"/>
      <c r="F81" s="41"/>
      <c r="G81" s="40"/>
      <c r="H81" s="41"/>
      <c r="I81" s="40"/>
      <c r="J81" s="41"/>
      <c r="K81" s="40"/>
      <c r="L81" s="41"/>
      <c r="M81" s="40"/>
      <c r="N81" s="41"/>
      <c r="O81" s="63">
        <f>SUM(O77+O85)</f>
        <v>18.900000000000002</v>
      </c>
    </row>
    <row r="82" spans="1:15" x14ac:dyDescent="0.2">
      <c r="A82" s="40"/>
      <c r="B82" s="41"/>
      <c r="C82" s="40"/>
      <c r="D82" s="41"/>
      <c r="E82" s="40"/>
      <c r="F82" s="41"/>
      <c r="G82" s="40"/>
      <c r="H82" s="41"/>
      <c r="I82" s="40"/>
      <c r="J82" s="41"/>
      <c r="K82" s="40"/>
      <c r="L82" s="41"/>
      <c r="M82" s="40"/>
      <c r="N82" s="41"/>
      <c r="O82" s="62"/>
    </row>
    <row r="83" spans="1:15" x14ac:dyDescent="0.2">
      <c r="A83" s="40"/>
      <c r="B83" s="41"/>
      <c r="C83" s="40"/>
      <c r="D83" s="41"/>
      <c r="E83" s="40"/>
      <c r="F83" s="41"/>
      <c r="G83" s="40"/>
      <c r="H83" s="41"/>
      <c r="I83" s="40"/>
      <c r="J83" s="41"/>
      <c r="K83" s="40"/>
      <c r="L83" s="41"/>
      <c r="M83" s="40"/>
      <c r="N83" s="41"/>
    </row>
    <row r="84" spans="1:15" x14ac:dyDescent="0.2">
      <c r="A84" s="40"/>
      <c r="B84" s="41"/>
      <c r="C84" s="40"/>
      <c r="D84" s="41"/>
      <c r="E84" s="40"/>
      <c r="F84" s="41"/>
      <c r="G84" s="40"/>
      <c r="H84" s="41"/>
      <c r="I84" s="40"/>
      <c r="J84" s="41"/>
      <c r="K84" s="40"/>
      <c r="L84" s="41"/>
      <c r="M84" s="40"/>
      <c r="N84" s="41"/>
    </row>
    <row r="85" spans="1:15" x14ac:dyDescent="0.2">
      <c r="A85" s="42"/>
      <c r="B85" s="43">
        <f>SUM(B78:B84)</f>
        <v>0</v>
      </c>
      <c r="C85" s="44"/>
      <c r="D85" s="43">
        <f>SUM(D78:D84)</f>
        <v>0</v>
      </c>
      <c r="E85" s="44"/>
      <c r="F85" s="43">
        <f>SUM(F78:F84)</f>
        <v>0</v>
      </c>
      <c r="G85" s="44"/>
      <c r="H85" s="43">
        <f>SUM(H78:H84)</f>
        <v>0</v>
      </c>
      <c r="I85" s="44"/>
      <c r="J85" s="43">
        <f>SUM(J78:J84)</f>
        <v>0</v>
      </c>
      <c r="K85" s="45"/>
      <c r="L85" s="43">
        <f>SUM(L78:L84)</f>
        <v>0</v>
      </c>
      <c r="M85" s="46"/>
      <c r="N85" s="43">
        <f>SUM(N78:N84)</f>
        <v>0</v>
      </c>
      <c r="O85" s="21">
        <f>SUM(A85:N85)</f>
        <v>0</v>
      </c>
    </row>
    <row r="86" spans="1:15" x14ac:dyDescent="0.2">
      <c r="A86" s="1"/>
      <c r="B86" s="47"/>
      <c r="C86" s="1"/>
      <c r="D86" s="47"/>
      <c r="E86" s="1"/>
      <c r="F86" s="47"/>
      <c r="G86" s="1"/>
      <c r="H86" s="47"/>
      <c r="I86" s="1"/>
      <c r="J86" s="47"/>
      <c r="K86" s="47"/>
      <c r="L86" s="47"/>
      <c r="M86" s="33"/>
      <c r="N86" s="47"/>
    </row>
    <row r="87" spans="1:15" x14ac:dyDescent="0.2">
      <c r="A87" s="1"/>
      <c r="B87" s="47"/>
      <c r="C87" s="1"/>
      <c r="D87" s="47"/>
      <c r="E87" s="1"/>
      <c r="F87" s="47"/>
      <c r="G87" s="1"/>
      <c r="H87" s="47"/>
      <c r="I87" s="1"/>
      <c r="J87" s="47"/>
      <c r="K87" s="47"/>
      <c r="L87" s="47"/>
      <c r="M87" s="33"/>
      <c r="N87" s="47"/>
    </row>
    <row r="88" spans="1:15" x14ac:dyDescent="0.2">
      <c r="A88" s="81" t="s">
        <v>48</v>
      </c>
      <c r="B88" s="82"/>
      <c r="C88" s="82"/>
      <c r="D88" s="82"/>
      <c r="E88" s="82"/>
      <c r="F88" s="82"/>
      <c r="G88" s="83"/>
      <c r="H88" s="24"/>
      <c r="I88" s="24"/>
      <c r="J88" s="24"/>
      <c r="K88" s="49"/>
      <c r="M88" s="21"/>
      <c r="N88" s="2"/>
      <c r="O88" s="2"/>
    </row>
    <row r="89" spans="1:15" x14ac:dyDescent="0.2">
      <c r="A89" s="61" t="s">
        <v>1</v>
      </c>
      <c r="B89" s="61"/>
      <c r="C89" s="61" t="s">
        <v>2</v>
      </c>
      <c r="D89" s="61" t="s">
        <v>2</v>
      </c>
      <c r="E89" s="38" t="s">
        <v>3</v>
      </c>
      <c r="F89" s="50" t="s">
        <v>4</v>
      </c>
      <c r="G89" s="50" t="s">
        <v>4</v>
      </c>
      <c r="H89" s="32"/>
      <c r="I89" s="32"/>
      <c r="J89" s="32"/>
      <c r="L89" s="21"/>
      <c r="M89" s="2"/>
      <c r="N89" s="2"/>
      <c r="O89" s="2"/>
    </row>
    <row r="90" spans="1:15" x14ac:dyDescent="0.2">
      <c r="A90" s="61" t="s">
        <v>7</v>
      </c>
      <c r="B90" s="61" t="s">
        <v>8</v>
      </c>
      <c r="C90" s="61" t="s">
        <v>9</v>
      </c>
      <c r="D90" s="61" t="s">
        <v>10</v>
      </c>
      <c r="E90" s="61" t="s">
        <v>11</v>
      </c>
      <c r="F90" s="50" t="s">
        <v>9</v>
      </c>
      <c r="G90" s="50" t="s">
        <v>10</v>
      </c>
      <c r="H90" s="32"/>
      <c r="I90" s="32"/>
      <c r="J90" s="32"/>
      <c r="L90" s="21"/>
      <c r="M90" s="2"/>
      <c r="N90" s="2"/>
      <c r="O90" s="2"/>
    </row>
    <row r="91" spans="1:15" x14ac:dyDescent="0.2">
      <c r="A91" s="3" t="str">
        <f>A2</f>
        <v>Downing</v>
      </c>
      <c r="B91" s="25" t="str">
        <f>B2</f>
        <v>N</v>
      </c>
      <c r="C91" s="30">
        <f>SUM(B27)</f>
        <v>0</v>
      </c>
      <c r="D91" s="30">
        <f>SUM(B19)</f>
        <v>4.4000000000000004</v>
      </c>
      <c r="E91" s="30">
        <f t="shared" ref="E91:E97" si="2">SUM(D91+C91)</f>
        <v>4.4000000000000004</v>
      </c>
      <c r="F91" s="31">
        <f>COUNTA(A20:A26)</f>
        <v>0</v>
      </c>
      <c r="G91" s="31">
        <f>COUNTA(A4:A18)</f>
        <v>2</v>
      </c>
      <c r="H91" s="32"/>
      <c r="I91" s="32"/>
      <c r="J91" s="32"/>
      <c r="L91" s="21"/>
      <c r="M91" s="2"/>
      <c r="N91" s="2"/>
      <c r="O91" s="2"/>
    </row>
    <row r="92" spans="1:15" x14ac:dyDescent="0.2">
      <c r="A92" s="3" t="str">
        <f>C2</f>
        <v>Mynhardt</v>
      </c>
      <c r="B92" s="25" t="str">
        <f>D2</f>
        <v>K</v>
      </c>
      <c r="C92" s="30">
        <f>SUM(D27)</f>
        <v>0</v>
      </c>
      <c r="D92" s="30">
        <f>SUM(D19)</f>
        <v>13.2</v>
      </c>
      <c r="E92" s="30">
        <f t="shared" si="2"/>
        <v>13.2</v>
      </c>
      <c r="F92" s="31">
        <f>COUNTA(C20:C26)</f>
        <v>0</v>
      </c>
      <c r="G92" s="31">
        <f>COUNTA(C4:C18)</f>
        <v>1</v>
      </c>
      <c r="H92" s="32"/>
      <c r="I92" s="32"/>
      <c r="J92" s="32"/>
      <c r="L92" s="21"/>
      <c r="M92" s="2"/>
      <c r="N92" s="2"/>
      <c r="O92" s="2"/>
    </row>
    <row r="93" spans="1:15" x14ac:dyDescent="0.2">
      <c r="A93" s="3" t="str">
        <f>E2</f>
        <v>Langenstrassen</v>
      </c>
      <c r="B93" s="25" t="str">
        <f>F2</f>
        <v>A</v>
      </c>
      <c r="C93" s="30">
        <f>SUM(F27)</f>
        <v>0</v>
      </c>
      <c r="D93" s="30">
        <f>SUM(F19)</f>
        <v>5.7</v>
      </c>
      <c r="E93" s="30">
        <f t="shared" si="2"/>
        <v>5.7</v>
      </c>
      <c r="F93" s="31">
        <f>COUNTA(E20:E26)</f>
        <v>0</v>
      </c>
      <c r="G93" s="31">
        <f>COUNTA(E4:E18)</f>
        <v>1</v>
      </c>
      <c r="H93" s="32"/>
      <c r="I93" s="32"/>
      <c r="J93" s="32"/>
      <c r="L93" s="21"/>
      <c r="M93" s="2"/>
      <c r="N93" s="2"/>
      <c r="O93" s="2"/>
    </row>
    <row r="94" spans="1:15" x14ac:dyDescent="0.2">
      <c r="A94" s="3" t="str">
        <f>G2</f>
        <v>Ferreira</v>
      </c>
      <c r="B94" s="25" t="str">
        <f>H2</f>
        <v>B</v>
      </c>
      <c r="C94" s="30">
        <f>SUM(H27)</f>
        <v>0</v>
      </c>
      <c r="D94" s="30">
        <f>SUM(H19)</f>
        <v>6.9</v>
      </c>
      <c r="E94" s="30">
        <f t="shared" si="2"/>
        <v>6.9</v>
      </c>
      <c r="F94" s="31">
        <f>COUNTA(G20:G26)</f>
        <v>0</v>
      </c>
      <c r="G94" s="31">
        <f>COUNTA(G4:G18)</f>
        <v>1</v>
      </c>
      <c r="H94" s="32"/>
      <c r="I94" s="32"/>
      <c r="J94" s="32"/>
      <c r="L94" s="21"/>
      <c r="M94" s="2"/>
      <c r="N94" s="2"/>
      <c r="O94" s="2"/>
    </row>
    <row r="95" spans="1:15" x14ac:dyDescent="0.2">
      <c r="A95" s="3" t="str">
        <f>I2</f>
        <v>Kruger</v>
      </c>
      <c r="B95" s="25" t="str">
        <f>J2</f>
        <v>M</v>
      </c>
      <c r="C95" s="30">
        <f>SUM(J27)</f>
        <v>0</v>
      </c>
      <c r="D95" s="30">
        <f>SUM(J19)</f>
        <v>4.0999999999999996</v>
      </c>
      <c r="E95" s="30">
        <f t="shared" si="2"/>
        <v>4.0999999999999996</v>
      </c>
      <c r="F95" s="31">
        <f>COUNTA(I20:I26)</f>
        <v>0</v>
      </c>
      <c r="G95" s="31">
        <f>COUNTA(I4:I18)</f>
        <v>1</v>
      </c>
      <c r="H95" s="32"/>
      <c r="I95" s="32"/>
      <c r="J95" s="32"/>
      <c r="L95" s="21"/>
      <c r="M95" s="2"/>
      <c r="N95" s="2"/>
      <c r="O95" s="2"/>
    </row>
    <row r="96" spans="1:15" x14ac:dyDescent="0.2">
      <c r="A96" s="16" t="str">
        <f>K2</f>
        <v>Heath</v>
      </c>
      <c r="B96" s="25" t="str">
        <f>L2</f>
        <v>J</v>
      </c>
      <c r="C96" s="30">
        <f>SUM(L27)</f>
        <v>0</v>
      </c>
      <c r="D96" s="30">
        <f>SUM(L19)</f>
        <v>8.6999999999999993</v>
      </c>
      <c r="E96" s="30">
        <f t="shared" si="2"/>
        <v>8.6999999999999993</v>
      </c>
      <c r="F96" s="31">
        <f>COUNTA(K20:K26)</f>
        <v>0</v>
      </c>
      <c r="G96" s="31">
        <f>COUNTA(K4:K18)</f>
        <v>1</v>
      </c>
      <c r="H96" s="32"/>
      <c r="I96" s="32"/>
      <c r="J96" s="32"/>
      <c r="L96" s="21"/>
      <c r="M96" s="2"/>
      <c r="N96" s="2"/>
      <c r="O96" s="2"/>
    </row>
    <row r="97" spans="1:15" x14ac:dyDescent="0.2">
      <c r="A97" s="3" t="str">
        <f>M2</f>
        <v>M</v>
      </c>
      <c r="B97" s="25" t="str">
        <f>N2</f>
        <v>N</v>
      </c>
      <c r="C97" s="30">
        <f>SUM(N27)</f>
        <v>0</v>
      </c>
      <c r="D97" s="30">
        <f>SUM(N19)</f>
        <v>0</v>
      </c>
      <c r="E97" s="30">
        <f t="shared" si="2"/>
        <v>0</v>
      </c>
      <c r="F97" s="31">
        <f>COUNTA(M20:M26)</f>
        <v>0</v>
      </c>
      <c r="G97" s="31">
        <f>COUNTA(M4:M18)</f>
        <v>0</v>
      </c>
      <c r="H97" s="32"/>
      <c r="I97" s="32"/>
      <c r="J97" s="32"/>
      <c r="L97" s="21"/>
      <c r="M97" s="2"/>
      <c r="N97" s="2"/>
      <c r="O97" s="2"/>
    </row>
    <row r="98" spans="1:15" x14ac:dyDescent="0.2">
      <c r="A98" s="37" t="s">
        <v>12</v>
      </c>
      <c r="B98" s="37"/>
      <c r="C98" s="38">
        <f t="shared" ref="C98:G98" si="3">SUM(C91:C97)</f>
        <v>0</v>
      </c>
      <c r="D98" s="38">
        <f t="shared" si="3"/>
        <v>43</v>
      </c>
      <c r="E98" s="38">
        <f t="shared" si="3"/>
        <v>43</v>
      </c>
      <c r="F98" s="50">
        <f t="shared" si="3"/>
        <v>0</v>
      </c>
      <c r="G98" s="50">
        <f t="shared" si="3"/>
        <v>7</v>
      </c>
      <c r="H98" s="32"/>
      <c r="I98" s="32"/>
      <c r="J98" s="32"/>
      <c r="L98" s="21"/>
      <c r="M98" s="2"/>
      <c r="N98" s="2"/>
      <c r="O98" s="2"/>
    </row>
    <row r="99" spans="1:15" x14ac:dyDescent="0.2">
      <c r="B99" s="2"/>
      <c r="E99" s="33"/>
      <c r="G99" s="33"/>
      <c r="I99" s="34"/>
      <c r="J99" s="34"/>
      <c r="K99" s="34"/>
      <c r="L99" s="34"/>
      <c r="M99" s="32"/>
    </row>
    <row r="100" spans="1:15" x14ac:dyDescent="0.2">
      <c r="B100" s="2"/>
      <c r="E100" s="33"/>
      <c r="G100" s="33"/>
      <c r="I100" s="34"/>
      <c r="J100" s="34"/>
      <c r="K100" s="34"/>
      <c r="L100" s="34"/>
      <c r="M100" s="32"/>
    </row>
    <row r="101" spans="1:15" x14ac:dyDescent="0.2">
      <c r="A101" s="81" t="s">
        <v>51</v>
      </c>
      <c r="B101" s="82"/>
      <c r="C101" s="82"/>
      <c r="D101" s="82"/>
      <c r="E101" s="82"/>
      <c r="F101" s="82"/>
      <c r="G101" s="83"/>
      <c r="H101" s="51"/>
      <c r="I101" s="51"/>
      <c r="J101" s="51"/>
      <c r="K101" s="32"/>
      <c r="M101" s="21"/>
      <c r="N101" s="2"/>
      <c r="O101" s="2"/>
    </row>
    <row r="102" spans="1:15" x14ac:dyDescent="0.2">
      <c r="A102" s="61" t="s">
        <v>1</v>
      </c>
      <c r="B102" s="61"/>
      <c r="C102" s="61" t="s">
        <v>2</v>
      </c>
      <c r="D102" s="61" t="s">
        <v>2</v>
      </c>
      <c r="E102" s="38" t="s">
        <v>3</v>
      </c>
      <c r="F102" s="50" t="s">
        <v>4</v>
      </c>
      <c r="G102" s="50" t="s">
        <v>4</v>
      </c>
      <c r="H102" s="32"/>
      <c r="I102" s="32"/>
      <c r="J102" s="32"/>
      <c r="L102" s="21"/>
      <c r="M102" s="2"/>
      <c r="N102" s="2"/>
      <c r="O102" s="2"/>
    </row>
    <row r="103" spans="1:15" x14ac:dyDescent="0.2">
      <c r="A103" s="61" t="s">
        <v>7</v>
      </c>
      <c r="B103" s="61" t="s">
        <v>8</v>
      </c>
      <c r="C103" s="61" t="s">
        <v>9</v>
      </c>
      <c r="D103" s="61" t="s">
        <v>10</v>
      </c>
      <c r="E103" s="61" t="s">
        <v>11</v>
      </c>
      <c r="F103" s="50" t="s">
        <v>9</v>
      </c>
      <c r="G103" s="50" t="s">
        <v>10</v>
      </c>
      <c r="H103" s="32"/>
      <c r="I103" s="32"/>
      <c r="J103" s="32"/>
      <c r="L103" s="21"/>
      <c r="M103" s="2"/>
      <c r="N103" s="2"/>
      <c r="O103" s="2"/>
    </row>
    <row r="104" spans="1:15" x14ac:dyDescent="0.2">
      <c r="A104" s="3" t="str">
        <f>A2</f>
        <v>Downing</v>
      </c>
      <c r="B104" s="25" t="str">
        <f>B2</f>
        <v>N</v>
      </c>
      <c r="C104" s="30">
        <f>SUM(B56)</f>
        <v>0</v>
      </c>
      <c r="D104" s="30">
        <f>SUM(B48)</f>
        <v>22.299999999999997</v>
      </c>
      <c r="E104" s="30">
        <f t="shared" ref="E104:E110" si="4">SUM(D104+C104)</f>
        <v>22.299999999999997</v>
      </c>
      <c r="F104" s="31">
        <f>COUNTA(A49:A56)</f>
        <v>0</v>
      </c>
      <c r="G104" s="31">
        <f>COUNTA(A33:A47)</f>
        <v>2</v>
      </c>
      <c r="H104" s="32"/>
      <c r="I104" s="32"/>
      <c r="J104" s="32"/>
      <c r="L104" s="21"/>
      <c r="M104" s="2"/>
      <c r="N104" s="2"/>
      <c r="O104" s="2"/>
    </row>
    <row r="105" spans="1:15" x14ac:dyDescent="0.2">
      <c r="A105" s="3" t="str">
        <f>C2</f>
        <v>Mynhardt</v>
      </c>
      <c r="B105" s="25" t="str">
        <f>D2</f>
        <v>K</v>
      </c>
      <c r="C105" s="30">
        <f>SUM(D56)</f>
        <v>0</v>
      </c>
      <c r="D105" s="30">
        <f>SUM(D48)</f>
        <v>2.1</v>
      </c>
      <c r="E105" s="30">
        <f t="shared" si="4"/>
        <v>2.1</v>
      </c>
      <c r="F105" s="31">
        <f>COUNTA(C49:C56)</f>
        <v>0</v>
      </c>
      <c r="G105" s="31">
        <f>COUNTA(C33:C47)</f>
        <v>1</v>
      </c>
      <c r="H105" s="32"/>
      <c r="I105" s="32"/>
      <c r="J105" s="32"/>
      <c r="L105" s="21"/>
      <c r="M105" s="2"/>
      <c r="N105" s="2"/>
      <c r="O105" s="2"/>
    </row>
    <row r="106" spans="1:15" x14ac:dyDescent="0.2">
      <c r="A106" s="3" t="str">
        <f>E2</f>
        <v>Langenstrassen</v>
      </c>
      <c r="B106" s="25" t="str">
        <f>F2</f>
        <v>A</v>
      </c>
      <c r="C106" s="30">
        <f>SUM(F56)</f>
        <v>0</v>
      </c>
      <c r="D106" s="30">
        <f>SUM(F48)</f>
        <v>26.5</v>
      </c>
      <c r="E106" s="30">
        <f t="shared" si="4"/>
        <v>26.5</v>
      </c>
      <c r="F106" s="31">
        <f>COUNTA(E49:E56)</f>
        <v>0</v>
      </c>
      <c r="G106" s="31">
        <f>COUNTA(E33:E47)</f>
        <v>2</v>
      </c>
      <c r="H106" s="32"/>
      <c r="I106" s="32"/>
      <c r="J106" s="32"/>
      <c r="L106" s="21"/>
      <c r="M106" s="2"/>
      <c r="N106" s="2"/>
      <c r="O106" s="2"/>
    </row>
    <row r="107" spans="1:15" x14ac:dyDescent="0.2">
      <c r="A107" s="3" t="str">
        <f>G2</f>
        <v>Ferreira</v>
      </c>
      <c r="B107" s="25" t="str">
        <f>H2</f>
        <v>B</v>
      </c>
      <c r="C107" s="30">
        <f>SUM(H56)</f>
        <v>0</v>
      </c>
      <c r="D107" s="30">
        <f>SUM(H48)</f>
        <v>2.6</v>
      </c>
      <c r="E107" s="30">
        <f t="shared" si="4"/>
        <v>2.6</v>
      </c>
      <c r="F107" s="31">
        <f>COUNTA(G49:G56)</f>
        <v>0</v>
      </c>
      <c r="G107" s="31">
        <f>COUNTA(G33:G47)</f>
        <v>1</v>
      </c>
      <c r="H107" s="32"/>
      <c r="I107" s="32"/>
      <c r="J107" s="32"/>
      <c r="L107" s="21"/>
      <c r="M107" s="2"/>
      <c r="N107" s="2"/>
      <c r="O107" s="2"/>
    </row>
    <row r="108" spans="1:15" x14ac:dyDescent="0.2">
      <c r="A108" s="3" t="str">
        <f>I2</f>
        <v>Kruger</v>
      </c>
      <c r="B108" s="25" t="str">
        <f>J2</f>
        <v>M</v>
      </c>
      <c r="C108" s="30">
        <f>SUM(J56)</f>
        <v>0</v>
      </c>
      <c r="D108" s="30">
        <f>SUM(J48)</f>
        <v>9.6999999999999993</v>
      </c>
      <c r="E108" s="30">
        <f t="shared" si="4"/>
        <v>9.6999999999999993</v>
      </c>
      <c r="F108" s="31">
        <f>COUNTA(I49:I56)</f>
        <v>0</v>
      </c>
      <c r="G108" s="31">
        <f>COUNTA(I33:I47)</f>
        <v>1</v>
      </c>
      <c r="H108" s="32"/>
      <c r="I108" s="32"/>
      <c r="J108" s="32"/>
      <c r="L108" s="21"/>
      <c r="M108" s="2"/>
      <c r="N108" s="2"/>
      <c r="O108" s="2"/>
    </row>
    <row r="109" spans="1:15" x14ac:dyDescent="0.2">
      <c r="A109" s="3" t="str">
        <f>K2</f>
        <v>Heath</v>
      </c>
      <c r="B109" s="25" t="str">
        <f>L2</f>
        <v>J</v>
      </c>
      <c r="C109" s="30">
        <f>SUM(L56)</f>
        <v>0</v>
      </c>
      <c r="D109" s="30">
        <f>SUM(L48)</f>
        <v>13.5</v>
      </c>
      <c r="E109" s="30">
        <f t="shared" si="4"/>
        <v>13.5</v>
      </c>
      <c r="F109" s="31">
        <f>COUNTA(K49:K56)</f>
        <v>0</v>
      </c>
      <c r="G109" s="31">
        <f>COUNTA(K33:K48)</f>
        <v>4</v>
      </c>
      <c r="H109" s="32"/>
      <c r="I109" s="32"/>
      <c r="J109" s="32"/>
      <c r="L109" s="21"/>
      <c r="M109" s="2"/>
      <c r="N109" s="2"/>
      <c r="O109" s="2"/>
    </row>
    <row r="110" spans="1:15" x14ac:dyDescent="0.2">
      <c r="A110" s="3" t="str">
        <f>M2</f>
        <v>M</v>
      </c>
      <c r="B110" s="25" t="str">
        <f>N2</f>
        <v>N</v>
      </c>
      <c r="C110" s="30">
        <f>SUM(N56)</f>
        <v>0</v>
      </c>
      <c r="D110" s="30">
        <f>SUM(N48)</f>
        <v>0</v>
      </c>
      <c r="E110" s="30">
        <f t="shared" si="4"/>
        <v>0</v>
      </c>
      <c r="F110" s="31">
        <f>COUNTA(M49:M56)</f>
        <v>0</v>
      </c>
      <c r="G110" s="31">
        <f>COUNTA(M33:M47)</f>
        <v>0</v>
      </c>
      <c r="H110" s="32"/>
      <c r="I110" s="32"/>
      <c r="J110" s="32"/>
      <c r="L110" s="21"/>
      <c r="M110" s="2"/>
      <c r="N110" s="2"/>
      <c r="O110" s="2"/>
    </row>
    <row r="111" spans="1:15" x14ac:dyDescent="0.2">
      <c r="A111" s="37" t="s">
        <v>12</v>
      </c>
      <c r="B111" s="37"/>
      <c r="C111" s="38">
        <f t="shared" ref="C111:G111" si="5">SUM(C104:C110)</f>
        <v>0</v>
      </c>
      <c r="D111" s="38">
        <f t="shared" si="5"/>
        <v>76.7</v>
      </c>
      <c r="E111" s="38">
        <f t="shared" si="5"/>
        <v>76.7</v>
      </c>
      <c r="F111" s="50">
        <f t="shared" si="5"/>
        <v>0</v>
      </c>
      <c r="G111" s="50">
        <f t="shared" si="5"/>
        <v>11</v>
      </c>
      <c r="H111" s="32"/>
      <c r="I111" s="32"/>
      <c r="J111" s="32"/>
      <c r="L111" s="21"/>
      <c r="M111" s="2"/>
      <c r="N111" s="2"/>
      <c r="O111" s="2"/>
    </row>
    <row r="112" spans="1:15" x14ac:dyDescent="0.2">
      <c r="B112" s="2"/>
      <c r="D112" s="52"/>
      <c r="E112" s="52"/>
      <c r="F112" s="52"/>
      <c r="G112" s="52"/>
      <c r="H112" s="52"/>
      <c r="I112" s="34"/>
      <c r="J112" s="34"/>
      <c r="K112" s="34"/>
      <c r="L112" s="34"/>
      <c r="M112" s="32"/>
    </row>
    <row r="113" spans="1:15" x14ac:dyDescent="0.2">
      <c r="B113" s="2"/>
      <c r="D113" s="52"/>
      <c r="E113" s="52"/>
      <c r="F113" s="52"/>
      <c r="G113" s="52"/>
      <c r="H113" s="52"/>
      <c r="I113" s="34"/>
      <c r="J113" s="34"/>
      <c r="K113" s="34"/>
      <c r="L113" s="34"/>
      <c r="M113" s="32"/>
    </row>
    <row r="114" spans="1:15" x14ac:dyDescent="0.2">
      <c r="A114" s="81" t="s">
        <v>52</v>
      </c>
      <c r="B114" s="82"/>
      <c r="C114" s="82"/>
      <c r="D114" s="82"/>
      <c r="E114" s="82"/>
      <c r="F114" s="82"/>
      <c r="G114" s="83"/>
      <c r="H114" s="51"/>
      <c r="I114" s="51"/>
      <c r="J114" s="51"/>
      <c r="K114" s="32"/>
      <c r="M114" s="21"/>
      <c r="N114" s="2"/>
      <c r="O114" s="2"/>
    </row>
    <row r="115" spans="1:15" x14ac:dyDescent="0.2">
      <c r="A115" s="61" t="s">
        <v>1</v>
      </c>
      <c r="B115" s="61"/>
      <c r="C115" s="61" t="s">
        <v>2</v>
      </c>
      <c r="D115" s="61" t="s">
        <v>2</v>
      </c>
      <c r="E115" s="38" t="s">
        <v>3</v>
      </c>
      <c r="F115" s="50" t="s">
        <v>4</v>
      </c>
      <c r="G115" s="50" t="s">
        <v>4</v>
      </c>
      <c r="H115" s="32"/>
      <c r="I115" s="32"/>
      <c r="J115" s="32"/>
      <c r="L115" s="21"/>
      <c r="M115" s="2"/>
      <c r="N115" s="2"/>
      <c r="O115" s="2"/>
    </row>
    <row r="116" spans="1:15" x14ac:dyDescent="0.2">
      <c r="A116" s="61" t="s">
        <v>7</v>
      </c>
      <c r="B116" s="61" t="s">
        <v>8</v>
      </c>
      <c r="C116" s="61" t="s">
        <v>9</v>
      </c>
      <c r="D116" s="61" t="s">
        <v>10</v>
      </c>
      <c r="E116" s="61" t="s">
        <v>11</v>
      </c>
      <c r="F116" s="50" t="s">
        <v>9</v>
      </c>
      <c r="G116" s="50" t="s">
        <v>10</v>
      </c>
      <c r="H116" s="32"/>
      <c r="I116" s="32"/>
      <c r="J116" s="32"/>
      <c r="L116" s="21"/>
      <c r="M116" s="2"/>
      <c r="N116" s="2"/>
      <c r="O116" s="2"/>
    </row>
    <row r="117" spans="1:15" x14ac:dyDescent="0.2">
      <c r="A117" s="3" t="str">
        <f>A2</f>
        <v>Downing</v>
      </c>
      <c r="B117" s="25" t="str">
        <f>B2</f>
        <v>N</v>
      </c>
      <c r="C117" s="30">
        <f>SUM(B85)</f>
        <v>0</v>
      </c>
      <c r="D117" s="30">
        <f>SUM(B77)</f>
        <v>0</v>
      </c>
      <c r="E117" s="30">
        <f t="shared" ref="E117:E123" si="6">SUM(D117+C117)</f>
        <v>0</v>
      </c>
      <c r="F117" s="31">
        <f>COUNTA(A78:A84)</f>
        <v>0</v>
      </c>
      <c r="G117" s="31">
        <f>COUNTA(A62:A76)</f>
        <v>0</v>
      </c>
      <c r="H117" s="32"/>
      <c r="I117" s="32"/>
      <c r="J117" s="32"/>
      <c r="L117" s="21"/>
      <c r="M117" s="2"/>
      <c r="N117" s="2"/>
      <c r="O117" s="2"/>
    </row>
    <row r="118" spans="1:15" x14ac:dyDescent="0.2">
      <c r="A118" s="3" t="str">
        <f>C2</f>
        <v>Mynhardt</v>
      </c>
      <c r="B118" s="25" t="str">
        <f>D2</f>
        <v>K</v>
      </c>
      <c r="C118" s="30">
        <f>SUM(D85)</f>
        <v>0</v>
      </c>
      <c r="D118" s="30">
        <f>SUM(D77)</f>
        <v>1.7</v>
      </c>
      <c r="E118" s="30">
        <f t="shared" si="6"/>
        <v>1.7</v>
      </c>
      <c r="F118" s="31">
        <f>COUNTA(C78:C84)</f>
        <v>0</v>
      </c>
      <c r="G118" s="31">
        <f>COUNTA(C62:C76)</f>
        <v>1</v>
      </c>
      <c r="H118" s="32"/>
      <c r="I118" s="32"/>
      <c r="J118" s="32"/>
      <c r="L118" s="21"/>
      <c r="M118" s="2"/>
      <c r="N118" s="2"/>
      <c r="O118" s="2"/>
    </row>
    <row r="119" spans="1:15" x14ac:dyDescent="0.2">
      <c r="A119" s="3" t="str">
        <f>E2</f>
        <v>Langenstrassen</v>
      </c>
      <c r="B119" s="25" t="str">
        <f>F2</f>
        <v>A</v>
      </c>
      <c r="C119" s="30">
        <f>SUM(F85)</f>
        <v>0</v>
      </c>
      <c r="D119" s="30">
        <f>SUM(F77)</f>
        <v>4.4000000000000004</v>
      </c>
      <c r="E119" s="30">
        <f t="shared" si="6"/>
        <v>4.4000000000000004</v>
      </c>
      <c r="F119" s="31">
        <f>COUNTA(E78:E84)</f>
        <v>0</v>
      </c>
      <c r="G119" s="31">
        <f>COUNTA(E62:E76)</f>
        <v>2</v>
      </c>
      <c r="H119" s="32"/>
      <c r="I119" s="32"/>
      <c r="J119" s="32"/>
      <c r="L119" s="21"/>
      <c r="M119" s="2"/>
      <c r="N119" s="2"/>
      <c r="O119" s="2"/>
    </row>
    <row r="120" spans="1:15" x14ac:dyDescent="0.2">
      <c r="A120" s="3" t="str">
        <f>G2</f>
        <v>Ferreira</v>
      </c>
      <c r="B120" s="25" t="str">
        <f>H2</f>
        <v>B</v>
      </c>
      <c r="C120" s="30">
        <f>SUM(H85)</f>
        <v>0</v>
      </c>
      <c r="D120" s="30">
        <f>SUM(H77)</f>
        <v>0</v>
      </c>
      <c r="E120" s="30">
        <f t="shared" si="6"/>
        <v>0</v>
      </c>
      <c r="F120" s="31">
        <f>COUNTA(G78:G84)</f>
        <v>0</v>
      </c>
      <c r="G120" s="31">
        <f>COUNTA(G62:G76)</f>
        <v>0</v>
      </c>
      <c r="H120" s="32"/>
      <c r="I120" s="32"/>
      <c r="J120" s="32"/>
      <c r="L120" s="21"/>
      <c r="M120" s="2"/>
      <c r="N120" s="2"/>
      <c r="O120" s="2"/>
    </row>
    <row r="121" spans="1:15" x14ac:dyDescent="0.2">
      <c r="A121" s="3" t="str">
        <f>I2</f>
        <v>Kruger</v>
      </c>
      <c r="B121" s="25" t="str">
        <f>J2</f>
        <v>M</v>
      </c>
      <c r="C121" s="30">
        <f>SUM(J85)</f>
        <v>0</v>
      </c>
      <c r="D121" s="30">
        <f>SUM(J77)</f>
        <v>0</v>
      </c>
      <c r="E121" s="30">
        <f t="shared" si="6"/>
        <v>0</v>
      </c>
      <c r="F121" s="31">
        <f>COUNTA(I78:I84)</f>
        <v>0</v>
      </c>
      <c r="G121" s="31">
        <f>COUNTA(I62:I76)</f>
        <v>0</v>
      </c>
      <c r="H121" s="32"/>
      <c r="I121" s="32"/>
      <c r="J121" s="32"/>
      <c r="L121" s="21"/>
      <c r="M121" s="2"/>
      <c r="N121" s="2"/>
      <c r="O121" s="2"/>
    </row>
    <row r="122" spans="1:15" x14ac:dyDescent="0.2">
      <c r="A122" s="3" t="str">
        <f>K2</f>
        <v>Heath</v>
      </c>
      <c r="B122" s="25" t="str">
        <f>L2</f>
        <v>J</v>
      </c>
      <c r="C122" s="30">
        <f>SUM(L85)</f>
        <v>0</v>
      </c>
      <c r="D122" s="30">
        <f>SUM(L77)</f>
        <v>12.8</v>
      </c>
      <c r="E122" s="30">
        <f t="shared" si="6"/>
        <v>12.8</v>
      </c>
      <c r="F122" s="31">
        <f>COUNTA(K78:K84)</f>
        <v>0</v>
      </c>
      <c r="G122" s="31">
        <f>COUNTA(K62:K76)</f>
        <v>3</v>
      </c>
      <c r="H122" s="32"/>
      <c r="I122" s="32"/>
      <c r="J122" s="32"/>
      <c r="L122" s="21"/>
      <c r="M122" s="2"/>
      <c r="N122" s="2"/>
      <c r="O122" s="2"/>
    </row>
    <row r="123" spans="1:15" x14ac:dyDescent="0.2">
      <c r="A123" s="3" t="str">
        <f>M2</f>
        <v>M</v>
      </c>
      <c r="B123" s="25" t="str">
        <f>N2</f>
        <v>N</v>
      </c>
      <c r="C123" s="30">
        <f>SUM(N85)</f>
        <v>0</v>
      </c>
      <c r="D123" s="30">
        <f>SUM(N77)</f>
        <v>0</v>
      </c>
      <c r="E123" s="30">
        <f t="shared" si="6"/>
        <v>0</v>
      </c>
      <c r="F123" s="31">
        <f>COUNTA(M78:M84)</f>
        <v>0</v>
      </c>
      <c r="G123" s="31">
        <f>COUNTA(M62:M76)</f>
        <v>0</v>
      </c>
      <c r="H123" s="32"/>
      <c r="I123" s="32"/>
      <c r="J123" s="32"/>
      <c r="L123" s="21"/>
      <c r="M123" s="2"/>
      <c r="N123" s="2"/>
      <c r="O123" s="2"/>
    </row>
    <row r="124" spans="1:15" x14ac:dyDescent="0.2">
      <c r="A124" s="37" t="s">
        <v>12</v>
      </c>
      <c r="B124" s="37"/>
      <c r="C124" s="38">
        <f t="shared" ref="C124:G124" si="7">SUM(C117:C123)</f>
        <v>0</v>
      </c>
      <c r="D124" s="38">
        <f t="shared" si="7"/>
        <v>18.900000000000002</v>
      </c>
      <c r="E124" s="38">
        <f t="shared" si="7"/>
        <v>18.900000000000002</v>
      </c>
      <c r="F124" s="50">
        <f t="shared" si="7"/>
        <v>0</v>
      </c>
      <c r="G124" s="50">
        <f t="shared" si="7"/>
        <v>6</v>
      </c>
      <c r="H124" s="32"/>
      <c r="I124" s="32"/>
      <c r="J124" s="32"/>
      <c r="L124" s="21"/>
      <c r="M124" s="2"/>
      <c r="N124" s="2"/>
      <c r="O124" s="2"/>
    </row>
    <row r="125" spans="1:15" x14ac:dyDescent="0.2">
      <c r="B125" s="2"/>
      <c r="D125" s="52"/>
      <c r="E125" s="52"/>
      <c r="F125" s="52"/>
      <c r="G125" s="52"/>
      <c r="H125" s="52"/>
      <c r="I125" s="34"/>
      <c r="J125" s="34"/>
      <c r="K125" s="34"/>
      <c r="L125" s="34"/>
      <c r="M125" s="32"/>
    </row>
    <row r="126" spans="1:15" x14ac:dyDescent="0.2">
      <c r="A126" s="32"/>
      <c r="B126" s="32"/>
      <c r="C126" s="32"/>
      <c r="D126" s="53"/>
      <c r="E126" s="53"/>
      <c r="F126" s="53"/>
      <c r="G126" s="53"/>
      <c r="H126" s="53"/>
      <c r="I126" s="54"/>
      <c r="J126" s="54"/>
      <c r="K126" s="54"/>
      <c r="L126" s="54"/>
      <c r="M126" s="32"/>
    </row>
    <row r="127" spans="1:15" x14ac:dyDescent="0.2">
      <c r="A127" s="81" t="s">
        <v>53</v>
      </c>
      <c r="B127" s="82"/>
      <c r="C127" s="82"/>
      <c r="D127" s="82"/>
      <c r="E127" s="82"/>
      <c r="F127" s="82"/>
      <c r="G127" s="82"/>
      <c r="H127" s="83"/>
      <c r="I127" s="55"/>
      <c r="J127" s="55"/>
      <c r="K127" s="51"/>
      <c r="M127" s="21"/>
      <c r="N127" s="2"/>
      <c r="O127" s="2"/>
    </row>
    <row r="128" spans="1:15" x14ac:dyDescent="0.2">
      <c r="A128" s="61" t="s">
        <v>1</v>
      </c>
      <c r="B128" s="61"/>
      <c r="C128" s="38" t="s">
        <v>2</v>
      </c>
      <c r="D128" s="38" t="s">
        <v>2</v>
      </c>
      <c r="E128" s="38" t="s">
        <v>3</v>
      </c>
      <c r="F128" s="50" t="s">
        <v>4</v>
      </c>
      <c r="G128" s="50" t="s">
        <v>4</v>
      </c>
      <c r="H128" s="61" t="s">
        <v>13</v>
      </c>
      <c r="I128" s="55"/>
      <c r="J128" s="55"/>
      <c r="L128" s="21"/>
      <c r="M128" s="2"/>
      <c r="N128" s="2"/>
      <c r="O128" s="2"/>
    </row>
    <row r="129" spans="1:15" x14ac:dyDescent="0.2">
      <c r="A129" s="61" t="s">
        <v>7</v>
      </c>
      <c r="B129" s="61" t="s">
        <v>8</v>
      </c>
      <c r="C129" s="38" t="s">
        <v>9</v>
      </c>
      <c r="D129" s="38" t="s">
        <v>10</v>
      </c>
      <c r="E129" s="38" t="s">
        <v>11</v>
      </c>
      <c r="F129" s="50" t="s">
        <v>9</v>
      </c>
      <c r="G129" s="50" t="s">
        <v>10</v>
      </c>
      <c r="H129" s="61" t="s">
        <v>14</v>
      </c>
      <c r="I129" s="55"/>
      <c r="J129" s="55"/>
      <c r="L129" s="21"/>
      <c r="M129" s="2"/>
      <c r="N129" s="2"/>
      <c r="O129" s="2"/>
    </row>
    <row r="130" spans="1:15" x14ac:dyDescent="0.2">
      <c r="A130" s="3" t="str">
        <f>A2</f>
        <v>Downing</v>
      </c>
      <c r="B130" s="25" t="str">
        <f>B2</f>
        <v>N</v>
      </c>
      <c r="C130" s="30">
        <f t="shared" ref="C130:C136" si="8">SUM(C117+C104+C91)</f>
        <v>0</v>
      </c>
      <c r="D130" s="30">
        <f t="shared" ref="D130:D136" si="9">SUM(D91+D104+D117)</f>
        <v>26.699999999999996</v>
      </c>
      <c r="E130" s="30">
        <f t="shared" ref="E130:E136" si="10">SUM(E117+E104+E91)</f>
        <v>26.699999999999996</v>
      </c>
      <c r="F130" s="31">
        <f t="shared" ref="F130:G136" si="11">SUM(F91+F104+F117)</f>
        <v>0</v>
      </c>
      <c r="G130" s="31">
        <f t="shared" si="11"/>
        <v>4</v>
      </c>
      <c r="H130" s="31">
        <f t="shared" ref="H130:H136" si="12">SUM(F130:G130)</f>
        <v>4</v>
      </c>
      <c r="I130" s="34"/>
      <c r="J130" s="34"/>
      <c r="L130" s="21"/>
      <c r="M130" s="2"/>
      <c r="N130" s="2"/>
      <c r="O130" s="2"/>
    </row>
    <row r="131" spans="1:15" x14ac:dyDescent="0.2">
      <c r="A131" s="3" t="str">
        <f>C2</f>
        <v>Mynhardt</v>
      </c>
      <c r="B131" s="25" t="str">
        <f>D2</f>
        <v>K</v>
      </c>
      <c r="C131" s="30">
        <f t="shared" si="8"/>
        <v>0</v>
      </c>
      <c r="D131" s="30">
        <f t="shared" si="9"/>
        <v>17</v>
      </c>
      <c r="E131" s="30">
        <f t="shared" si="10"/>
        <v>17</v>
      </c>
      <c r="F131" s="31">
        <f t="shared" si="11"/>
        <v>0</v>
      </c>
      <c r="G131" s="31">
        <f t="shared" si="11"/>
        <v>3</v>
      </c>
      <c r="H131" s="31">
        <f t="shared" si="12"/>
        <v>3</v>
      </c>
      <c r="I131" s="34"/>
      <c r="J131" s="34"/>
      <c r="L131" s="21"/>
      <c r="M131" s="2"/>
      <c r="N131" s="2"/>
      <c r="O131" s="2"/>
    </row>
    <row r="132" spans="1:15" x14ac:dyDescent="0.2">
      <c r="A132" s="3" t="str">
        <f>E2</f>
        <v>Langenstrassen</v>
      </c>
      <c r="B132" s="25" t="str">
        <f>F2</f>
        <v>A</v>
      </c>
      <c r="C132" s="30">
        <f t="shared" si="8"/>
        <v>0</v>
      </c>
      <c r="D132" s="30">
        <f t="shared" si="9"/>
        <v>36.6</v>
      </c>
      <c r="E132" s="30">
        <f t="shared" si="10"/>
        <v>36.6</v>
      </c>
      <c r="F132" s="31">
        <f t="shared" si="11"/>
        <v>0</v>
      </c>
      <c r="G132" s="31">
        <f t="shared" si="11"/>
        <v>5</v>
      </c>
      <c r="H132" s="31">
        <f t="shared" si="12"/>
        <v>5</v>
      </c>
      <c r="I132" s="34"/>
      <c r="J132" s="34"/>
      <c r="L132" s="21"/>
      <c r="M132" s="2"/>
      <c r="N132" s="2"/>
      <c r="O132" s="2"/>
    </row>
    <row r="133" spans="1:15" x14ac:dyDescent="0.2">
      <c r="A133" s="3" t="str">
        <f>G2</f>
        <v>Ferreira</v>
      </c>
      <c r="B133" s="25" t="str">
        <f>H2</f>
        <v>B</v>
      </c>
      <c r="C133" s="30">
        <f t="shared" si="8"/>
        <v>0</v>
      </c>
      <c r="D133" s="30">
        <f t="shared" si="9"/>
        <v>9.5</v>
      </c>
      <c r="E133" s="30">
        <f t="shared" si="10"/>
        <v>9.5</v>
      </c>
      <c r="F133" s="31">
        <f t="shared" si="11"/>
        <v>0</v>
      </c>
      <c r="G133" s="31">
        <f t="shared" si="11"/>
        <v>2</v>
      </c>
      <c r="H133" s="31">
        <f t="shared" si="12"/>
        <v>2</v>
      </c>
      <c r="I133" s="34"/>
      <c r="J133" s="34"/>
      <c r="L133" s="21"/>
      <c r="M133" s="2"/>
      <c r="N133" s="2"/>
      <c r="O133" s="2"/>
    </row>
    <row r="134" spans="1:15" x14ac:dyDescent="0.2">
      <c r="A134" s="3" t="str">
        <f>I2</f>
        <v>Kruger</v>
      </c>
      <c r="B134" s="25" t="str">
        <f>J2</f>
        <v>M</v>
      </c>
      <c r="C134" s="30">
        <f t="shared" si="8"/>
        <v>0</v>
      </c>
      <c r="D134" s="30">
        <f t="shared" si="9"/>
        <v>13.799999999999999</v>
      </c>
      <c r="E134" s="30">
        <f t="shared" si="10"/>
        <v>13.799999999999999</v>
      </c>
      <c r="F134" s="31">
        <f t="shared" si="11"/>
        <v>0</v>
      </c>
      <c r="G134" s="31">
        <f t="shared" si="11"/>
        <v>2</v>
      </c>
      <c r="H134" s="31">
        <f t="shared" si="12"/>
        <v>2</v>
      </c>
      <c r="I134" s="34"/>
      <c r="J134" s="34"/>
      <c r="L134" s="21"/>
      <c r="M134" s="2"/>
      <c r="N134" s="2"/>
      <c r="O134" s="2"/>
    </row>
    <row r="135" spans="1:15" x14ac:dyDescent="0.2">
      <c r="A135" s="3" t="str">
        <f>K2</f>
        <v>Heath</v>
      </c>
      <c r="B135" s="25" t="str">
        <f>L2</f>
        <v>J</v>
      </c>
      <c r="C135" s="30">
        <f t="shared" si="8"/>
        <v>0</v>
      </c>
      <c r="D135" s="30">
        <f t="shared" si="9"/>
        <v>35</v>
      </c>
      <c r="E135" s="30">
        <f t="shared" si="10"/>
        <v>35</v>
      </c>
      <c r="F135" s="31">
        <f t="shared" si="11"/>
        <v>0</v>
      </c>
      <c r="G135" s="31">
        <f t="shared" si="11"/>
        <v>8</v>
      </c>
      <c r="H135" s="31">
        <f>SUM(F135+G135)</f>
        <v>8</v>
      </c>
      <c r="I135" s="34"/>
      <c r="J135" s="34"/>
      <c r="L135" s="21"/>
      <c r="M135" s="2"/>
      <c r="N135" s="2"/>
      <c r="O135" s="2"/>
    </row>
    <row r="136" spans="1:15" x14ac:dyDescent="0.2">
      <c r="A136" s="3" t="str">
        <f>M2</f>
        <v>M</v>
      </c>
      <c r="B136" s="25" t="str">
        <f>N2</f>
        <v>N</v>
      </c>
      <c r="C136" s="30">
        <f t="shared" si="8"/>
        <v>0</v>
      </c>
      <c r="D136" s="30">
        <f t="shared" si="9"/>
        <v>0</v>
      </c>
      <c r="E136" s="30">
        <f t="shared" si="10"/>
        <v>0</v>
      </c>
      <c r="F136" s="31">
        <f t="shared" si="11"/>
        <v>0</v>
      </c>
      <c r="G136" s="31">
        <f t="shared" si="11"/>
        <v>0</v>
      </c>
      <c r="H136" s="31">
        <f t="shared" si="12"/>
        <v>0</v>
      </c>
      <c r="I136" s="34"/>
      <c r="J136" s="34"/>
      <c r="L136" s="21"/>
      <c r="M136" s="2"/>
      <c r="N136" s="2"/>
      <c r="O136" s="2"/>
    </row>
    <row r="137" spans="1:15" x14ac:dyDescent="0.2">
      <c r="A137" s="37" t="s">
        <v>15</v>
      </c>
      <c r="B137" s="37"/>
      <c r="C137" s="38">
        <f t="shared" ref="C137:H137" si="13">SUM(C130:C136)</f>
        <v>0</v>
      </c>
      <c r="D137" s="38">
        <f t="shared" si="13"/>
        <v>138.6</v>
      </c>
      <c r="E137" s="38">
        <f t="shared" si="13"/>
        <v>138.6</v>
      </c>
      <c r="F137" s="50">
        <f t="shared" si="13"/>
        <v>0</v>
      </c>
      <c r="G137" s="50">
        <f t="shared" si="13"/>
        <v>24</v>
      </c>
      <c r="H137" s="50">
        <f t="shared" si="13"/>
        <v>24</v>
      </c>
      <c r="I137" s="56"/>
      <c r="J137" s="56"/>
      <c r="L137" s="21"/>
      <c r="M137" s="2"/>
      <c r="N137" s="2"/>
      <c r="O137" s="2"/>
    </row>
  </sheetData>
  <mergeCells count="7">
    <mergeCell ref="A114:G114"/>
    <mergeCell ref="A127:H127"/>
    <mergeCell ref="A1:N1"/>
    <mergeCell ref="A30:N30"/>
    <mergeCell ref="A59:N59"/>
    <mergeCell ref="A88:G88"/>
    <mergeCell ref="A101:G101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landscape" horizontalDpi="4294967293" verticalDpi="4294967293" r:id="rId1"/>
  <headerFooter alignWithMargins="0">
    <oddHeader>&amp;C&amp;"Calibri,Bold"NAMIBIA PRESIDENT LADIES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J20"/>
  <sheetViews>
    <sheetView workbookViewId="0">
      <selection sqref="A1:H1"/>
    </sheetView>
  </sheetViews>
  <sheetFormatPr defaultRowHeight="12.75" x14ac:dyDescent="0.2"/>
  <cols>
    <col min="1" max="1" width="4.28515625" style="7" bestFit="1" customWidth="1"/>
    <col min="2" max="2" width="20.42578125" style="7" bestFit="1" customWidth="1"/>
    <col min="3" max="8" width="8.7109375" style="7" customWidth="1"/>
    <col min="9" max="9" width="8.28515625" style="7" bestFit="1" customWidth="1"/>
    <col min="10" max="10" width="6" style="7" bestFit="1" customWidth="1"/>
    <col min="11" max="11" width="8.5703125" style="7" customWidth="1"/>
    <col min="12" max="12" width="7.140625" style="7" customWidth="1"/>
    <col min="13" max="16384" width="9.140625" style="7"/>
  </cols>
  <sheetData>
    <row r="1" spans="1:10" x14ac:dyDescent="0.2">
      <c r="A1" s="86" t="s">
        <v>46</v>
      </c>
      <c r="B1" s="87"/>
      <c r="C1" s="87"/>
      <c r="D1" s="87"/>
      <c r="E1" s="87"/>
      <c r="F1" s="87"/>
      <c r="G1" s="87"/>
      <c r="H1" s="88"/>
    </row>
    <row r="2" spans="1:10" x14ac:dyDescent="0.2">
      <c r="A2" s="85" t="s">
        <v>21</v>
      </c>
      <c r="B2" s="85"/>
      <c r="C2" s="35" t="s">
        <v>2</v>
      </c>
      <c r="D2" s="35" t="s">
        <v>2</v>
      </c>
      <c r="E2" s="35" t="s">
        <v>3</v>
      </c>
      <c r="F2" s="36" t="s">
        <v>4</v>
      </c>
      <c r="G2" s="36" t="s">
        <v>4</v>
      </c>
      <c r="H2" s="27" t="s">
        <v>13</v>
      </c>
      <c r="I2" s="11"/>
      <c r="J2" s="11"/>
    </row>
    <row r="3" spans="1:10" x14ac:dyDescent="0.2">
      <c r="A3" s="85"/>
      <c r="B3" s="85"/>
      <c r="C3" s="6" t="s">
        <v>9</v>
      </c>
      <c r="D3" s="6" t="s">
        <v>10</v>
      </c>
      <c r="E3" s="6" t="s">
        <v>11</v>
      </c>
      <c r="F3" s="8" t="s">
        <v>9</v>
      </c>
      <c r="G3" s="8" t="s">
        <v>10</v>
      </c>
      <c r="H3" s="5" t="s">
        <v>14</v>
      </c>
      <c r="I3" s="11"/>
      <c r="J3" s="11"/>
    </row>
    <row r="4" spans="1:10" s="32" customFormat="1" x14ac:dyDescent="0.2">
      <c r="A4" s="58" t="s">
        <v>88</v>
      </c>
      <c r="B4" s="16" t="s">
        <v>164</v>
      </c>
      <c r="C4" s="19">
        <f>+'SA A'!C137</f>
        <v>18.5</v>
      </c>
      <c r="D4" s="19">
        <f>+'SA A'!D137</f>
        <v>647.00000000000011</v>
      </c>
      <c r="E4" s="57">
        <f>+'SA A'!E137</f>
        <v>665.5</v>
      </c>
      <c r="F4" s="31">
        <f>+'SA A'!F137</f>
        <v>2</v>
      </c>
      <c r="G4" s="31">
        <f>+'SA A'!G137</f>
        <v>72</v>
      </c>
      <c r="H4" s="31">
        <f>+'SA A'!H137</f>
        <v>74</v>
      </c>
      <c r="I4" s="34"/>
      <c r="J4" s="34"/>
    </row>
    <row r="5" spans="1:10" x14ac:dyDescent="0.2">
      <c r="A5" s="59" t="s">
        <v>89</v>
      </c>
      <c r="B5" s="16" t="s">
        <v>194</v>
      </c>
      <c r="C5" s="17">
        <f>'NA B'!C137</f>
        <v>0</v>
      </c>
      <c r="D5" s="17">
        <f>'NA B'!D137</f>
        <v>357.00000000000006</v>
      </c>
      <c r="E5" s="57">
        <f>'NA B'!E137</f>
        <v>357.00000000000006</v>
      </c>
      <c r="F5" s="9">
        <f>'NA B'!F137</f>
        <v>0</v>
      </c>
      <c r="G5" s="9">
        <f>'NA B'!G137</f>
        <v>56</v>
      </c>
      <c r="H5" s="9">
        <f>'NA B'!H137</f>
        <v>56</v>
      </c>
      <c r="I5" s="10"/>
      <c r="J5" s="10"/>
    </row>
    <row r="6" spans="1:10" x14ac:dyDescent="0.2">
      <c r="A6" s="58" t="s">
        <v>90</v>
      </c>
      <c r="B6" s="16" t="s">
        <v>186</v>
      </c>
      <c r="C6" s="19">
        <f>'NA VET'!C137</f>
        <v>2.4</v>
      </c>
      <c r="D6" s="19">
        <f>'NA VET'!D137</f>
        <v>325.00000000000006</v>
      </c>
      <c r="E6" s="57">
        <f>'NA VET'!E137</f>
        <v>327.40000000000003</v>
      </c>
      <c r="F6" s="31">
        <f>'NA VET'!F137</f>
        <v>2</v>
      </c>
      <c r="G6" s="31">
        <f>'NA VET'!G137</f>
        <v>52</v>
      </c>
      <c r="H6" s="31">
        <f>'NA VET'!H137</f>
        <v>54</v>
      </c>
      <c r="I6" s="10"/>
      <c r="J6" s="10"/>
    </row>
    <row r="7" spans="1:10" x14ac:dyDescent="0.2">
      <c r="A7" s="59" t="s">
        <v>91</v>
      </c>
      <c r="B7" s="16" t="s">
        <v>185</v>
      </c>
      <c r="C7" s="17">
        <f>'NA DEV'!C137</f>
        <v>0</v>
      </c>
      <c r="D7" s="17">
        <f>'NA DEV'!D137</f>
        <v>319.3</v>
      </c>
      <c r="E7" s="57">
        <f>'NA DEV'!E137</f>
        <v>319.3</v>
      </c>
      <c r="F7" s="9">
        <f>'NA DEV'!F137</f>
        <v>0</v>
      </c>
      <c r="G7" s="9">
        <f>'NA DEV'!G137</f>
        <v>70</v>
      </c>
      <c r="H7" s="9">
        <f>'NA DEV'!H137</f>
        <v>70</v>
      </c>
      <c r="I7" s="10"/>
      <c r="J7" s="10"/>
    </row>
    <row r="8" spans="1:10" x14ac:dyDescent="0.2">
      <c r="A8" s="58" t="s">
        <v>92</v>
      </c>
      <c r="B8" s="16" t="s">
        <v>167</v>
      </c>
      <c r="C8" s="17">
        <f>'NA MAS'!C137</f>
        <v>26</v>
      </c>
      <c r="D8" s="17">
        <f>'NA MAS'!D137</f>
        <v>273.60000000000002</v>
      </c>
      <c r="E8" s="57">
        <f>'NA MAS'!E137</f>
        <v>299.60000000000002</v>
      </c>
      <c r="F8" s="9">
        <f>'NA MAS'!F137</f>
        <v>3</v>
      </c>
      <c r="G8" s="9">
        <f>'NA MAS'!G137</f>
        <v>33</v>
      </c>
      <c r="H8" s="9">
        <f>'NA MAS'!H137</f>
        <v>36</v>
      </c>
      <c r="I8" s="10"/>
      <c r="J8" s="10"/>
    </row>
    <row r="9" spans="1:10" x14ac:dyDescent="0.2">
      <c r="A9" s="58" t="s">
        <v>93</v>
      </c>
      <c r="B9" s="16" t="s">
        <v>191</v>
      </c>
      <c r="C9" s="17">
        <f>'SA INL'!C137</f>
        <v>4</v>
      </c>
      <c r="D9" s="17">
        <f>'SA INL'!D137</f>
        <v>276.49999999999994</v>
      </c>
      <c r="E9" s="57">
        <f>'SA INL'!E137</f>
        <v>280.5</v>
      </c>
      <c r="F9" s="9">
        <f>'SA INL'!F137</f>
        <v>2</v>
      </c>
      <c r="G9" s="9">
        <f>'SA INL'!G137</f>
        <v>57</v>
      </c>
      <c r="H9" s="9">
        <f>'SA INL'!H137</f>
        <v>59</v>
      </c>
      <c r="I9" s="10"/>
      <c r="J9" s="10"/>
    </row>
    <row r="10" spans="1:10" x14ac:dyDescent="0.2">
      <c r="A10" s="58" t="s">
        <v>94</v>
      </c>
      <c r="B10" s="16" t="s">
        <v>190</v>
      </c>
      <c r="C10" s="17">
        <f>'SA DEV'!C137</f>
        <v>7.2</v>
      </c>
      <c r="D10" s="17">
        <f>'SA DEV'!D137</f>
        <v>260.20000000000005</v>
      </c>
      <c r="E10" s="57">
        <f>'SA DEV'!E137</f>
        <v>267.39999999999998</v>
      </c>
      <c r="F10" s="9">
        <f>'SA DEV'!F137</f>
        <v>2</v>
      </c>
      <c r="G10" s="9">
        <f>'SA DEV'!G137</f>
        <v>54</v>
      </c>
      <c r="H10" s="9">
        <f>'SA DEV'!H137</f>
        <v>56</v>
      </c>
      <c r="I10" s="10"/>
      <c r="J10" s="10"/>
    </row>
    <row r="11" spans="1:10" x14ac:dyDescent="0.2">
      <c r="A11" s="59" t="s">
        <v>95</v>
      </c>
      <c r="B11" s="16" t="s">
        <v>193</v>
      </c>
      <c r="C11" s="17">
        <f>'SA MAS'!C137</f>
        <v>0</v>
      </c>
      <c r="D11" s="17">
        <f>'SA MAS'!D137</f>
        <v>228.2</v>
      </c>
      <c r="E11" s="57">
        <f>'SA MAS'!E137</f>
        <v>228.2</v>
      </c>
      <c r="F11" s="9">
        <f>'SA MAS'!F137</f>
        <v>0</v>
      </c>
      <c r="G11" s="9">
        <f>'SA MAS'!G137</f>
        <v>52</v>
      </c>
      <c r="H11" s="9">
        <f>'SA MAS'!H137</f>
        <v>52</v>
      </c>
      <c r="I11" s="10"/>
      <c r="J11" s="10"/>
    </row>
    <row r="12" spans="1:10" x14ac:dyDescent="0.2">
      <c r="A12" s="58" t="s">
        <v>96</v>
      </c>
      <c r="B12" s="16" t="s">
        <v>189</v>
      </c>
      <c r="C12" s="17">
        <f>'SA B'!C137</f>
        <v>5.4</v>
      </c>
      <c r="D12" s="17">
        <f>'SA B'!D137</f>
        <v>195.1</v>
      </c>
      <c r="E12" s="57">
        <f>'SA B'!E137</f>
        <v>200.5</v>
      </c>
      <c r="F12" s="9">
        <f>'SA B'!F137</f>
        <v>1</v>
      </c>
      <c r="G12" s="9">
        <f>'SA B'!G137</f>
        <v>36</v>
      </c>
      <c r="H12" s="9">
        <f>'SA B'!H137</f>
        <v>37</v>
      </c>
      <c r="I12" s="10"/>
      <c r="J12" s="10"/>
    </row>
    <row r="13" spans="1:10" x14ac:dyDescent="0.2">
      <c r="A13" s="59" t="s">
        <v>97</v>
      </c>
      <c r="B13" s="16" t="s">
        <v>195</v>
      </c>
      <c r="C13" s="17">
        <f>'NA A'!C137</f>
        <v>6.2</v>
      </c>
      <c r="D13" s="17">
        <f>'NA A'!D137</f>
        <v>191.90000000000003</v>
      </c>
      <c r="E13" s="57">
        <f>'NA A'!E137</f>
        <v>198.10000000000002</v>
      </c>
      <c r="F13" s="9">
        <f>'NA A'!F137</f>
        <v>2</v>
      </c>
      <c r="G13" s="9">
        <f>'NA A'!G137</f>
        <v>38</v>
      </c>
      <c r="H13" s="9">
        <f>'NA A'!H137</f>
        <v>40</v>
      </c>
      <c r="I13" s="10"/>
      <c r="J13" s="10"/>
    </row>
    <row r="14" spans="1:10" x14ac:dyDescent="0.2">
      <c r="A14" s="58" t="s">
        <v>98</v>
      </c>
      <c r="B14" s="16" t="s">
        <v>184</v>
      </c>
      <c r="C14" s="17">
        <f>'NA LAD'!C137</f>
        <v>0</v>
      </c>
      <c r="D14" s="17">
        <f>'NA LAD'!D137</f>
        <v>138.6</v>
      </c>
      <c r="E14" s="57">
        <f>'NA LAD'!E137</f>
        <v>138.6</v>
      </c>
      <c r="F14" s="9">
        <f>'NA LAD'!F137</f>
        <v>0</v>
      </c>
      <c r="G14" s="9">
        <f>'NA LAD'!G137</f>
        <v>24</v>
      </c>
      <c r="H14" s="9">
        <f>'NA LAD'!H137</f>
        <v>24</v>
      </c>
      <c r="I14" s="10"/>
      <c r="J14" s="10"/>
    </row>
    <row r="15" spans="1:10" x14ac:dyDescent="0.2">
      <c r="A15" s="59" t="s">
        <v>99</v>
      </c>
      <c r="B15" s="16" t="s">
        <v>192</v>
      </c>
      <c r="C15" s="17">
        <f>'SA LAD'!C137</f>
        <v>0</v>
      </c>
      <c r="D15" s="17">
        <f>'SA LAD'!D137</f>
        <v>134.5</v>
      </c>
      <c r="E15" s="57">
        <f>'SA LAD'!E137</f>
        <v>134.5</v>
      </c>
      <c r="F15" s="9">
        <f>'SA LAD'!F137</f>
        <v>0</v>
      </c>
      <c r="G15" s="9">
        <f>'SA LAD'!G137</f>
        <v>31</v>
      </c>
      <c r="H15" s="9">
        <f>'SA LAD'!H137</f>
        <v>31</v>
      </c>
      <c r="I15" s="10"/>
      <c r="J15" s="10"/>
    </row>
    <row r="16" spans="1:10" x14ac:dyDescent="0.2">
      <c r="A16" s="85" t="s">
        <v>18</v>
      </c>
      <c r="B16" s="85"/>
      <c r="C16" s="18">
        <f>SUM(C4:C15)</f>
        <v>69.7</v>
      </c>
      <c r="D16" s="18">
        <f t="shared" ref="D16:H16" si="0">SUM(D4:D15)</f>
        <v>3346.9</v>
      </c>
      <c r="E16" s="64">
        <f t="shared" si="0"/>
        <v>3416.6</v>
      </c>
      <c r="F16" s="23">
        <f t="shared" si="0"/>
        <v>14</v>
      </c>
      <c r="G16" s="23">
        <f t="shared" si="0"/>
        <v>575</v>
      </c>
      <c r="H16" s="23">
        <f t="shared" si="0"/>
        <v>589</v>
      </c>
      <c r="I16" s="10"/>
      <c r="J16" s="10"/>
    </row>
    <row r="17" spans="2:10" x14ac:dyDescent="0.2">
      <c r="B17" s="12"/>
      <c r="C17" s="13"/>
      <c r="D17" s="13"/>
      <c r="E17" s="13"/>
      <c r="F17" s="26"/>
      <c r="G17" s="13"/>
      <c r="H17" s="13"/>
      <c r="I17" s="13"/>
      <c r="J17" s="13"/>
    </row>
    <row r="18" spans="2:10" x14ac:dyDescent="0.2">
      <c r="B18" s="15"/>
      <c r="C18" s="14"/>
      <c r="D18" s="14"/>
      <c r="E18" s="14"/>
      <c r="F18" s="15"/>
      <c r="G18" s="14"/>
      <c r="H18" s="14"/>
      <c r="I18" s="14"/>
      <c r="J18" s="13"/>
    </row>
    <row r="19" spans="2:10" x14ac:dyDescent="0.2">
      <c r="B19" s="11"/>
      <c r="C19" s="4"/>
      <c r="D19" s="4"/>
      <c r="E19" s="4"/>
      <c r="F19" s="14"/>
      <c r="G19" s="14"/>
      <c r="H19" s="14"/>
      <c r="I19" s="14"/>
      <c r="J19" s="13"/>
    </row>
    <row r="20" spans="2:10" x14ac:dyDescent="0.2">
      <c r="B20" s="11"/>
      <c r="C20" s="4"/>
      <c r="D20" s="4"/>
      <c r="E20" s="4"/>
      <c r="F20" s="15"/>
      <c r="G20" s="14"/>
      <c r="H20" s="14"/>
      <c r="I20" s="14"/>
      <c r="J20" s="13"/>
    </row>
  </sheetData>
  <sortState xmlns:xlrd2="http://schemas.microsoft.com/office/spreadsheetml/2017/richdata2" ref="B4:H15">
    <sortCondition descending="1" ref="E4:E15"/>
  </sortState>
  <mergeCells count="3">
    <mergeCell ref="A2:B3"/>
    <mergeCell ref="A16:B16"/>
    <mergeCell ref="A1:H1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4294967293" vertic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G85"/>
  <sheetViews>
    <sheetView zoomScaleNormal="100" workbookViewId="0">
      <selection sqref="A1:E1"/>
    </sheetView>
  </sheetViews>
  <sheetFormatPr defaultColWidth="13.7109375" defaultRowHeight="12.75" x14ac:dyDescent="0.2"/>
  <cols>
    <col min="1" max="1" width="3.85546875" style="1" bestFit="1" customWidth="1"/>
    <col min="2" max="2" width="19.140625" style="1" customWidth="1"/>
    <col min="3" max="3" width="3.140625" style="1" bestFit="1" customWidth="1"/>
    <col min="4" max="4" width="16.5703125" style="1" bestFit="1" customWidth="1"/>
    <col min="5" max="5" width="6.85546875" style="21" bestFit="1" customWidth="1"/>
    <col min="6" max="16384" width="13.7109375" style="2"/>
  </cols>
  <sheetData>
    <row r="1" spans="1:7" x14ac:dyDescent="0.2">
      <c r="A1" s="89" t="s">
        <v>47</v>
      </c>
      <c r="B1" s="89"/>
      <c r="C1" s="89"/>
      <c r="D1" s="89"/>
      <c r="E1" s="89"/>
      <c r="F1" s="24"/>
      <c r="G1" s="24"/>
    </row>
    <row r="2" spans="1:7" x14ac:dyDescent="0.2">
      <c r="A2" s="22" t="s">
        <v>20</v>
      </c>
      <c r="B2" s="68" t="s">
        <v>7</v>
      </c>
      <c r="C2" s="68" t="s">
        <v>8</v>
      </c>
      <c r="D2" s="68" t="s">
        <v>21</v>
      </c>
      <c r="E2" s="20" t="s">
        <v>3</v>
      </c>
    </row>
    <row r="3" spans="1:7" x14ac:dyDescent="0.2">
      <c r="A3" s="25">
        <v>1</v>
      </c>
      <c r="B3" s="3" t="str">
        <f>'SA A'!A134</f>
        <v>VAN BREDA</v>
      </c>
      <c r="C3" s="25" t="str">
        <f>'SA A'!B134</f>
        <v>D</v>
      </c>
      <c r="D3" s="16" t="s">
        <v>164</v>
      </c>
      <c r="E3" s="19">
        <f>'SA A'!E134</f>
        <v>185.2</v>
      </c>
    </row>
    <row r="4" spans="1:7" x14ac:dyDescent="0.2">
      <c r="A4" s="25">
        <v>2</v>
      </c>
      <c r="B4" s="16" t="str">
        <f>'NA B'!A133</f>
        <v>VAN AARDE</v>
      </c>
      <c r="C4" s="25" t="str">
        <f>'NA B'!B133</f>
        <v>P</v>
      </c>
      <c r="D4" s="16" t="s">
        <v>188</v>
      </c>
      <c r="E4" s="19">
        <f>'NA B'!E133</f>
        <v>120</v>
      </c>
    </row>
    <row r="5" spans="1:7" x14ac:dyDescent="0.2">
      <c r="A5" s="25">
        <v>3</v>
      </c>
      <c r="B5" s="16" t="str">
        <f>'NA DEV'!A131</f>
        <v>WELZIG</v>
      </c>
      <c r="C5" s="25" t="str">
        <f>'NA DEV'!B131</f>
        <v>S</v>
      </c>
      <c r="D5" s="16" t="s">
        <v>185</v>
      </c>
      <c r="E5" s="19">
        <f>'NA DEV'!E131</f>
        <v>104.6</v>
      </c>
    </row>
    <row r="6" spans="1:7" x14ac:dyDescent="0.2">
      <c r="A6" s="25">
        <v>4</v>
      </c>
      <c r="B6" s="3" t="str">
        <f>'SA A'!A132</f>
        <v>FURNISS</v>
      </c>
      <c r="C6" s="25" t="str">
        <f>'SA A'!B132</f>
        <v>M</v>
      </c>
      <c r="D6" s="16" t="s">
        <v>164</v>
      </c>
      <c r="E6" s="19">
        <f>'SA A'!E132</f>
        <v>102.1</v>
      </c>
    </row>
    <row r="7" spans="1:7" x14ac:dyDescent="0.2">
      <c r="A7" s="25">
        <v>5</v>
      </c>
      <c r="B7" s="3" t="str">
        <f>'SA A'!A130</f>
        <v>VAN HEERDEN</v>
      </c>
      <c r="C7" s="25" t="str">
        <f>'SA A'!B130</f>
        <v>A</v>
      </c>
      <c r="D7" s="16" t="s">
        <v>164</v>
      </c>
      <c r="E7" s="19">
        <f>'SA A'!E130</f>
        <v>88.8</v>
      </c>
    </row>
    <row r="8" spans="1:7" x14ac:dyDescent="0.2">
      <c r="A8" s="25">
        <v>6</v>
      </c>
      <c r="B8" s="3" t="str">
        <f>'SA A'!A135</f>
        <v>LYNCH</v>
      </c>
      <c r="C8" s="25" t="str">
        <f>'SA A'!B135</f>
        <v>M</v>
      </c>
      <c r="D8" s="16" t="s">
        <v>164</v>
      </c>
      <c r="E8" s="19">
        <f>'SA A'!E135</f>
        <v>87.2</v>
      </c>
    </row>
    <row r="9" spans="1:7" x14ac:dyDescent="0.2">
      <c r="A9" s="25">
        <v>7</v>
      </c>
      <c r="B9" s="16" t="str">
        <f>'NA VET'!A130</f>
        <v>VAN DEN HEUVEL</v>
      </c>
      <c r="C9" s="25" t="str">
        <f>'NA VET'!B130</f>
        <v>S</v>
      </c>
      <c r="D9" s="16" t="s">
        <v>186</v>
      </c>
      <c r="E9" s="19">
        <f>'NA VET'!E130</f>
        <v>81.099999999999994</v>
      </c>
    </row>
    <row r="10" spans="1:7" x14ac:dyDescent="0.2">
      <c r="A10" s="25">
        <v>8</v>
      </c>
      <c r="B10" s="3" t="str">
        <f>'SA INL'!A130</f>
        <v>THERON</v>
      </c>
      <c r="C10" s="25" t="str">
        <f>'SA INL'!B130</f>
        <v>JB</v>
      </c>
      <c r="D10" s="16" t="s">
        <v>191</v>
      </c>
      <c r="E10" s="19">
        <f>'SA INL'!E130</f>
        <v>79.3</v>
      </c>
    </row>
    <row r="11" spans="1:7" x14ac:dyDescent="0.2">
      <c r="A11" s="25">
        <v>9</v>
      </c>
      <c r="B11" s="3" t="str">
        <f>'NA MAS'!A132</f>
        <v>ANDERSON</v>
      </c>
      <c r="C11" s="25" t="str">
        <f>'NA MAS'!B132</f>
        <v>S</v>
      </c>
      <c r="D11" s="16" t="s">
        <v>167</v>
      </c>
      <c r="E11" s="19">
        <f>'NA MAS'!E132</f>
        <v>78.8</v>
      </c>
    </row>
    <row r="12" spans="1:7" x14ac:dyDescent="0.2">
      <c r="A12" s="25">
        <v>10</v>
      </c>
      <c r="B12" s="16" t="str">
        <f>'NA B'!A131</f>
        <v>KOTZE</v>
      </c>
      <c r="C12" s="25" t="str">
        <f>'NA B'!B131</f>
        <v>J</v>
      </c>
      <c r="D12" s="16" t="s">
        <v>188</v>
      </c>
      <c r="E12" s="19">
        <f>'NA B'!E131</f>
        <v>78.5</v>
      </c>
    </row>
    <row r="13" spans="1:7" x14ac:dyDescent="0.2">
      <c r="A13" s="25">
        <v>11</v>
      </c>
      <c r="B13" s="3" t="str">
        <f>'SA A'!A133</f>
        <v>PEINKE</v>
      </c>
      <c r="C13" s="25" t="str">
        <f>'SA A'!B133</f>
        <v>D</v>
      </c>
      <c r="D13" s="16" t="s">
        <v>164</v>
      </c>
      <c r="E13" s="19">
        <f>'SA A'!E133</f>
        <v>76.5</v>
      </c>
    </row>
    <row r="14" spans="1:7" x14ac:dyDescent="0.2">
      <c r="A14" s="25">
        <v>12</v>
      </c>
      <c r="B14" s="3" t="str">
        <f>'NA MAS'!A130</f>
        <v>AGENBACH</v>
      </c>
      <c r="C14" s="25" t="str">
        <f>'NA MAS'!B130</f>
        <v>J</v>
      </c>
      <c r="D14" s="16" t="s">
        <v>167</v>
      </c>
      <c r="E14" s="19">
        <f>'NA MAS'!E130</f>
        <v>71.5</v>
      </c>
    </row>
    <row r="15" spans="1:7" x14ac:dyDescent="0.2">
      <c r="A15" s="25">
        <v>13</v>
      </c>
      <c r="B15" s="3" t="str">
        <f>'SA A'!A136</f>
        <v>RAPSON</v>
      </c>
      <c r="C15" s="25" t="str">
        <f>'SA A'!B136</f>
        <v>W</v>
      </c>
      <c r="D15" s="16" t="s">
        <v>164</v>
      </c>
      <c r="E15" s="19">
        <f>'SA A'!E136</f>
        <v>71</v>
      </c>
    </row>
    <row r="16" spans="1:7" x14ac:dyDescent="0.2">
      <c r="A16" s="25">
        <v>14</v>
      </c>
      <c r="B16" s="3" t="str">
        <f>'SA B'!A130</f>
        <v>VAN EMMENES</v>
      </c>
      <c r="C16" s="25" t="str">
        <f>'SA B'!B130</f>
        <v>D</v>
      </c>
      <c r="D16" s="16" t="s">
        <v>189</v>
      </c>
      <c r="E16" s="19">
        <f>'SA B'!E130</f>
        <v>70.7</v>
      </c>
    </row>
    <row r="17" spans="1:5" x14ac:dyDescent="0.2">
      <c r="A17" s="25">
        <v>15</v>
      </c>
      <c r="B17" s="3" t="str">
        <f>'SA MAS'!A132</f>
        <v>HYMAN</v>
      </c>
      <c r="C17" s="25" t="str">
        <f>'SA MAS'!B132</f>
        <v>M</v>
      </c>
      <c r="D17" s="16" t="s">
        <v>193</v>
      </c>
      <c r="E17" s="19">
        <f>'SA MAS'!E132</f>
        <v>60.599999999999994</v>
      </c>
    </row>
    <row r="18" spans="1:5" x14ac:dyDescent="0.2">
      <c r="A18" s="25">
        <v>16</v>
      </c>
      <c r="B18" s="3" t="str">
        <f>'SA B'!A136</f>
        <v>LOTRIET</v>
      </c>
      <c r="C18" s="25" t="str">
        <f>'SA B'!B136</f>
        <v>J</v>
      </c>
      <c r="D18" s="16" t="s">
        <v>189</v>
      </c>
      <c r="E18" s="19">
        <f>'SA B'!E136</f>
        <v>59.099999999999994</v>
      </c>
    </row>
    <row r="19" spans="1:5" x14ac:dyDescent="0.2">
      <c r="A19" s="25">
        <v>17</v>
      </c>
      <c r="B19" s="16" t="str">
        <f>'NA VET'!A132</f>
        <v>VAN ZYL</v>
      </c>
      <c r="C19" s="25" t="str">
        <f>'NA VET'!B132</f>
        <v>R</v>
      </c>
      <c r="D19" s="16" t="s">
        <v>186</v>
      </c>
      <c r="E19" s="19">
        <f>'NA VET'!E132</f>
        <v>58.199999999999996</v>
      </c>
    </row>
    <row r="20" spans="1:5" x14ac:dyDescent="0.2">
      <c r="A20" s="25">
        <v>18</v>
      </c>
      <c r="B20" s="16" t="str">
        <f>'NA B'!A135</f>
        <v>HERMANN</v>
      </c>
      <c r="C20" s="25" t="str">
        <f>'NA B'!B135</f>
        <v>J</v>
      </c>
      <c r="D20" s="16" t="s">
        <v>188</v>
      </c>
      <c r="E20" s="19">
        <f>'NA B'!E135</f>
        <v>57.1</v>
      </c>
    </row>
    <row r="21" spans="1:5" x14ac:dyDescent="0.2">
      <c r="A21" s="25">
        <v>19</v>
      </c>
      <c r="B21" s="3" t="str">
        <f>'SA DEV'!A136</f>
        <v>BESTER</v>
      </c>
      <c r="C21" s="25" t="str">
        <f>'SA DEV'!B136</f>
        <v>M</v>
      </c>
      <c r="D21" s="16" t="s">
        <v>190</v>
      </c>
      <c r="E21" s="19">
        <f>'SA DEV'!E136</f>
        <v>55.5</v>
      </c>
    </row>
    <row r="22" spans="1:5" x14ac:dyDescent="0.2">
      <c r="A22" s="25">
        <v>20</v>
      </c>
      <c r="B22" s="3" t="str">
        <f>'SA INL'!A135</f>
        <v>JACOBS</v>
      </c>
      <c r="C22" s="25" t="str">
        <f>'SA INL'!B135</f>
        <v>G</v>
      </c>
      <c r="D22" s="16" t="s">
        <v>191</v>
      </c>
      <c r="E22" s="19">
        <f>'SA INL'!E135</f>
        <v>55.099999999999994</v>
      </c>
    </row>
    <row r="23" spans="1:5" x14ac:dyDescent="0.2">
      <c r="A23" s="25">
        <v>21</v>
      </c>
      <c r="B23" s="3" t="str">
        <f>'SA A'!A131</f>
        <v>KURZ</v>
      </c>
      <c r="C23" s="25" t="str">
        <f>'SA A'!B131</f>
        <v>D</v>
      </c>
      <c r="D23" s="16" t="s">
        <v>164</v>
      </c>
      <c r="E23" s="19">
        <f>'SA A'!E131</f>
        <v>54.699999999999996</v>
      </c>
    </row>
    <row r="24" spans="1:5" x14ac:dyDescent="0.2">
      <c r="A24" s="25">
        <v>22</v>
      </c>
      <c r="B24" s="3" t="str">
        <f>'SA INL'!A136</f>
        <v>DASRATH</v>
      </c>
      <c r="C24" s="25" t="str">
        <f>'SA INL'!B136</f>
        <v>D</v>
      </c>
      <c r="D24" s="16" t="s">
        <v>191</v>
      </c>
      <c r="E24" s="19">
        <f>'SA INL'!E136</f>
        <v>53.7</v>
      </c>
    </row>
    <row r="25" spans="1:5" x14ac:dyDescent="0.2">
      <c r="A25" s="25">
        <v>23</v>
      </c>
      <c r="B25" s="3" t="str">
        <f>'NA MAS'!A135</f>
        <v>BEZUIDENHOUT</v>
      </c>
      <c r="C25" s="25" t="str">
        <f>'NA MAS'!B135</f>
        <v>A</v>
      </c>
      <c r="D25" s="16" t="s">
        <v>167</v>
      </c>
      <c r="E25" s="19">
        <f>'NA MAS'!E135</f>
        <v>53.400000000000006</v>
      </c>
    </row>
    <row r="26" spans="1:5" x14ac:dyDescent="0.2">
      <c r="A26" s="25">
        <v>24</v>
      </c>
      <c r="B26" s="16" t="str">
        <f>'NA VET'!A134</f>
        <v>JANSEN VAN VUUREN</v>
      </c>
      <c r="C26" s="25" t="str">
        <f>'NA VET'!B134</f>
        <v>M</v>
      </c>
      <c r="D26" s="16" t="s">
        <v>186</v>
      </c>
      <c r="E26" s="19">
        <f>'NA VET'!E134</f>
        <v>52.2</v>
      </c>
    </row>
    <row r="27" spans="1:5" x14ac:dyDescent="0.2">
      <c r="A27" s="25">
        <v>25</v>
      </c>
      <c r="B27" s="3" t="str">
        <f>'SA DEV'!A132</f>
        <v>ESTERHUIZEN</v>
      </c>
      <c r="C27" s="25" t="str">
        <f>'SA DEV'!B132</f>
        <v>B</v>
      </c>
      <c r="D27" s="16" t="s">
        <v>190</v>
      </c>
      <c r="E27" s="19">
        <f>'SA DEV'!E132</f>
        <v>51.8</v>
      </c>
    </row>
    <row r="28" spans="1:5" x14ac:dyDescent="0.2">
      <c r="A28" s="25">
        <v>26</v>
      </c>
      <c r="B28" s="3" t="str">
        <f>'SA MAS'!A136</f>
        <v>VAN ZYL</v>
      </c>
      <c r="C28" s="25" t="str">
        <f>'SA MAS'!B136</f>
        <v>J</v>
      </c>
      <c r="D28" s="16" t="s">
        <v>193</v>
      </c>
      <c r="E28" s="19">
        <f>'SA MAS'!E136</f>
        <v>49.7</v>
      </c>
    </row>
    <row r="29" spans="1:5" x14ac:dyDescent="0.2">
      <c r="A29" s="25">
        <v>27</v>
      </c>
      <c r="B29" s="16" t="str">
        <f>'NA DEV'!A133</f>
        <v>Bachran</v>
      </c>
      <c r="C29" s="25" t="str">
        <f>'NA DEV'!B133</f>
        <v>K</v>
      </c>
      <c r="D29" s="16" t="s">
        <v>185</v>
      </c>
      <c r="E29" s="19">
        <f>'NA DEV'!E133</f>
        <v>47.7</v>
      </c>
    </row>
    <row r="30" spans="1:5" x14ac:dyDescent="0.2">
      <c r="A30" s="25">
        <v>28</v>
      </c>
      <c r="B30" s="16" t="str">
        <f>'NA VET'!A135</f>
        <v>HUGO</v>
      </c>
      <c r="C30" s="25" t="str">
        <f>'NA VET'!B135</f>
        <v>M</v>
      </c>
      <c r="D30" s="16" t="s">
        <v>186</v>
      </c>
      <c r="E30" s="19">
        <f>'NA VET'!E135</f>
        <v>46.6</v>
      </c>
    </row>
    <row r="31" spans="1:5" x14ac:dyDescent="0.2">
      <c r="A31" s="25">
        <v>29</v>
      </c>
      <c r="B31" s="3" t="str">
        <f>'SA INL'!A131</f>
        <v>BARNARD</v>
      </c>
      <c r="C31" s="25" t="str">
        <f>'SA INL'!B131</f>
        <v>W</v>
      </c>
      <c r="D31" s="16" t="s">
        <v>191</v>
      </c>
      <c r="E31" s="19">
        <f>'SA INL'!E131</f>
        <v>46.1</v>
      </c>
    </row>
    <row r="32" spans="1:5" x14ac:dyDescent="0.2">
      <c r="A32" s="25">
        <v>30</v>
      </c>
      <c r="B32" s="3" t="str">
        <f>'SA DEV'!A131</f>
        <v>VAN NIEKERK</v>
      </c>
      <c r="C32" s="25" t="str">
        <f>'SA DEV'!B131</f>
        <v>A</v>
      </c>
      <c r="D32" s="16" t="s">
        <v>190</v>
      </c>
      <c r="E32" s="19">
        <f>'SA DEV'!E131</f>
        <v>45.499999999999993</v>
      </c>
    </row>
    <row r="33" spans="1:5" x14ac:dyDescent="0.2">
      <c r="A33" s="25">
        <v>31</v>
      </c>
      <c r="B33" s="3" t="str">
        <f>'NA A'!A130</f>
        <v>LANGENSTRASSEN</v>
      </c>
      <c r="C33" s="25" t="str">
        <f>'NA A'!B130</f>
        <v>A</v>
      </c>
      <c r="D33" s="16" t="s">
        <v>187</v>
      </c>
      <c r="E33" s="19">
        <f>'NA A'!E130</f>
        <v>45.2</v>
      </c>
    </row>
    <row r="34" spans="1:5" x14ac:dyDescent="0.2">
      <c r="A34" s="25">
        <v>32</v>
      </c>
      <c r="B34" s="16" t="str">
        <f>'NA DEV'!A135</f>
        <v>Duvenhage</v>
      </c>
      <c r="C34" s="25" t="str">
        <f>'NA DEV'!B135</f>
        <v>R</v>
      </c>
      <c r="D34" s="16" t="s">
        <v>185</v>
      </c>
      <c r="E34" s="19">
        <f>'NA DEV'!E135</f>
        <v>45.099999999999994</v>
      </c>
    </row>
    <row r="35" spans="1:5" x14ac:dyDescent="0.2">
      <c r="A35" s="25">
        <v>33</v>
      </c>
      <c r="B35" s="3" t="str">
        <f>'NA MAS'!A136</f>
        <v>KRUGER</v>
      </c>
      <c r="C35" s="25" t="str">
        <f>'NA MAS'!B136</f>
        <v>S</v>
      </c>
      <c r="D35" s="16" t="s">
        <v>167</v>
      </c>
      <c r="E35" s="19">
        <f>'NA MAS'!E136</f>
        <v>43.7</v>
      </c>
    </row>
    <row r="36" spans="1:5" x14ac:dyDescent="0.2">
      <c r="A36" s="25">
        <v>34</v>
      </c>
      <c r="B36" s="16" t="str">
        <f>'NA DEV'!A134</f>
        <v>Strappazon</v>
      </c>
      <c r="C36" s="25" t="str">
        <f>'NA DEV'!B134</f>
        <v>S</v>
      </c>
      <c r="D36" s="16" t="s">
        <v>185</v>
      </c>
      <c r="E36" s="19">
        <f>'NA DEV'!E134</f>
        <v>42.800000000000004</v>
      </c>
    </row>
    <row r="37" spans="1:5" x14ac:dyDescent="0.2">
      <c r="A37" s="25">
        <v>35</v>
      </c>
      <c r="B37" s="3" t="str">
        <f>'SA DEV'!A135</f>
        <v>GOVENDER</v>
      </c>
      <c r="C37" s="25" t="str">
        <f>'SA DEV'!B135</f>
        <v>K</v>
      </c>
      <c r="D37" s="16" t="s">
        <v>190</v>
      </c>
      <c r="E37" s="19">
        <f>'SA DEV'!E135</f>
        <v>41.800000000000004</v>
      </c>
    </row>
    <row r="38" spans="1:5" x14ac:dyDescent="0.2">
      <c r="A38" s="25">
        <v>36</v>
      </c>
      <c r="B38" s="16" t="str">
        <f>'NA B'!A134</f>
        <v>POTGIETER</v>
      </c>
      <c r="C38" s="25" t="str">
        <f>'NA B'!B134</f>
        <v>T</v>
      </c>
      <c r="D38" s="16" t="s">
        <v>188</v>
      </c>
      <c r="E38" s="19">
        <f>'NA B'!E134</f>
        <v>41.7</v>
      </c>
    </row>
    <row r="39" spans="1:5" x14ac:dyDescent="0.2">
      <c r="A39" s="25">
        <v>37</v>
      </c>
      <c r="B39" s="3" t="str">
        <f>'SA DEV'!A133</f>
        <v>ENGELBRECHT</v>
      </c>
      <c r="C39" s="25" t="str">
        <f>'SA DEV'!B133</f>
        <v>G</v>
      </c>
      <c r="D39" s="16" t="s">
        <v>190</v>
      </c>
      <c r="E39" s="19">
        <f>'SA DEV'!E133</f>
        <v>40.200000000000003</v>
      </c>
    </row>
    <row r="40" spans="1:5" x14ac:dyDescent="0.2">
      <c r="A40" s="25">
        <v>38</v>
      </c>
      <c r="B40" s="16" t="str">
        <f>'NA VET'!A133</f>
        <v>DOLL</v>
      </c>
      <c r="C40" s="25" t="str">
        <f>'NA VET'!B133</f>
        <v>H</v>
      </c>
      <c r="D40" s="16" t="s">
        <v>186</v>
      </c>
      <c r="E40" s="19">
        <f>'NA VET'!E133</f>
        <v>39.4</v>
      </c>
    </row>
    <row r="41" spans="1:5" x14ac:dyDescent="0.2">
      <c r="A41" s="25">
        <v>39</v>
      </c>
      <c r="B41" s="3" t="str">
        <f>'SA LAD'!A130</f>
        <v>VAN DER POEL</v>
      </c>
      <c r="C41" s="25" t="str">
        <f>'SA LAD'!B130</f>
        <v>A</v>
      </c>
      <c r="D41" s="16" t="s">
        <v>192</v>
      </c>
      <c r="E41" s="19">
        <f>'SA LAD'!E130</f>
        <v>38.5</v>
      </c>
    </row>
    <row r="42" spans="1:5" x14ac:dyDescent="0.2">
      <c r="A42" s="25">
        <v>40</v>
      </c>
      <c r="B42" s="3" t="str">
        <f>'NA A'!A135</f>
        <v>ROETS</v>
      </c>
      <c r="C42" s="25" t="str">
        <f>'NA A'!B135</f>
        <v>H</v>
      </c>
      <c r="D42" s="16" t="s">
        <v>187</v>
      </c>
      <c r="E42" s="19">
        <f>'NA A'!E135</f>
        <v>38.200000000000003</v>
      </c>
    </row>
    <row r="43" spans="1:5" x14ac:dyDescent="0.2">
      <c r="A43" s="25">
        <v>41</v>
      </c>
      <c r="B43" s="3" t="str">
        <f>'NA LAD'!A132</f>
        <v>Langenstrassen</v>
      </c>
      <c r="C43" s="25" t="str">
        <f>'NA LAD'!B132</f>
        <v>A</v>
      </c>
      <c r="D43" s="16" t="s">
        <v>184</v>
      </c>
      <c r="E43" s="19">
        <f>'NA LAD'!E132</f>
        <v>36.6</v>
      </c>
    </row>
    <row r="44" spans="1:5" x14ac:dyDescent="0.2">
      <c r="A44" s="25">
        <v>42</v>
      </c>
      <c r="B44" s="3" t="str">
        <f>'NA A'!A133</f>
        <v>FENAUX</v>
      </c>
      <c r="C44" s="25" t="str">
        <f>'NA A'!B133</f>
        <v>L</v>
      </c>
      <c r="D44" s="16" t="s">
        <v>187</v>
      </c>
      <c r="E44" s="19">
        <f>'NA A'!E133</f>
        <v>36.4</v>
      </c>
    </row>
    <row r="45" spans="1:5" x14ac:dyDescent="0.2">
      <c r="A45" s="25">
        <v>43</v>
      </c>
      <c r="B45" s="3" t="str">
        <f>'SA LAD'!A134</f>
        <v>BREET</v>
      </c>
      <c r="C45" s="25" t="str">
        <f>'SA LAD'!B134</f>
        <v>S</v>
      </c>
      <c r="D45" s="16" t="s">
        <v>192</v>
      </c>
      <c r="E45" s="19">
        <f>'SA LAD'!E134</f>
        <v>35.799999999999997</v>
      </c>
    </row>
    <row r="46" spans="1:5" x14ac:dyDescent="0.2">
      <c r="A46" s="25">
        <v>44</v>
      </c>
      <c r="B46" s="3" t="str">
        <f>'SA MAS'!A131</f>
        <v>MARTIN</v>
      </c>
      <c r="C46" s="25" t="str">
        <f>'SA MAS'!B131</f>
        <v>R</v>
      </c>
      <c r="D46" s="16" t="s">
        <v>193</v>
      </c>
      <c r="E46" s="19">
        <f>'SA MAS'!E131</f>
        <v>35.399999999999991</v>
      </c>
    </row>
    <row r="47" spans="1:5" x14ac:dyDescent="0.2">
      <c r="A47" s="25">
        <v>45</v>
      </c>
      <c r="B47" s="3" t="str">
        <f>'NA LAD'!A135</f>
        <v>Heath</v>
      </c>
      <c r="C47" s="25" t="str">
        <f>'NA LAD'!B135</f>
        <v>J</v>
      </c>
      <c r="D47" s="16" t="s">
        <v>184</v>
      </c>
      <c r="E47" s="19">
        <f>'NA LAD'!E135</f>
        <v>35</v>
      </c>
    </row>
    <row r="48" spans="1:5" x14ac:dyDescent="0.2">
      <c r="A48" s="25">
        <v>46</v>
      </c>
      <c r="B48" s="3" t="str">
        <f>'NA A'!A136</f>
        <v>VILJOEN</v>
      </c>
      <c r="C48" s="25" t="str">
        <f>'NA A'!B136</f>
        <v>L</v>
      </c>
      <c r="D48" s="16" t="s">
        <v>187</v>
      </c>
      <c r="E48" s="19">
        <f>'NA A'!E136</f>
        <v>32.299999999999997</v>
      </c>
    </row>
    <row r="49" spans="1:5" x14ac:dyDescent="0.2">
      <c r="A49" s="25">
        <v>47</v>
      </c>
      <c r="B49" s="3" t="str">
        <f>'SA B'!A131</f>
        <v>VERSTER</v>
      </c>
      <c r="C49" s="25" t="str">
        <f>'SA B'!B131</f>
        <v>D</v>
      </c>
      <c r="D49" s="16" t="s">
        <v>189</v>
      </c>
      <c r="E49" s="19">
        <f>'SA B'!E131</f>
        <v>30.699999999999996</v>
      </c>
    </row>
    <row r="50" spans="1:5" x14ac:dyDescent="0.2">
      <c r="A50" s="25">
        <v>48</v>
      </c>
      <c r="B50" s="16" t="str">
        <f>'NA DEV'!A130</f>
        <v>Schickerling</v>
      </c>
      <c r="C50" s="25" t="str">
        <f>'NA DEV'!B130</f>
        <v>W</v>
      </c>
      <c r="D50" s="16" t="s">
        <v>185</v>
      </c>
      <c r="E50" s="19">
        <f>'NA DEV'!E130</f>
        <v>28.199999999999996</v>
      </c>
    </row>
    <row r="51" spans="1:5" x14ac:dyDescent="0.2">
      <c r="A51" s="25">
        <v>49</v>
      </c>
      <c r="B51" s="16" t="str">
        <f>'NA DEV'!A132</f>
        <v>Mostert</v>
      </c>
      <c r="C51" s="25" t="str">
        <f>'NA DEV'!B132</f>
        <v>T</v>
      </c>
      <c r="D51" s="16" t="s">
        <v>185</v>
      </c>
      <c r="E51" s="19">
        <f>'NA DEV'!E132</f>
        <v>27.699999999999996</v>
      </c>
    </row>
    <row r="52" spans="1:5" x14ac:dyDescent="0.2">
      <c r="A52" s="25">
        <v>50</v>
      </c>
      <c r="B52" s="3" t="str">
        <f>'NA LAD'!A130</f>
        <v>Downing</v>
      </c>
      <c r="C52" s="25" t="str">
        <f>'NA LAD'!B130</f>
        <v>N</v>
      </c>
      <c r="D52" s="16" t="s">
        <v>184</v>
      </c>
      <c r="E52" s="19">
        <f>'NA LAD'!E130</f>
        <v>26.699999999999996</v>
      </c>
    </row>
    <row r="53" spans="1:5" x14ac:dyDescent="0.2">
      <c r="A53" s="25">
        <v>51</v>
      </c>
      <c r="B53" s="16" t="str">
        <f>'NA VET'!A131</f>
        <v>SWANEPOEL</v>
      </c>
      <c r="C53" s="25" t="str">
        <f>'NA VET'!B131</f>
        <v>S</v>
      </c>
      <c r="D53" s="16" t="s">
        <v>186</v>
      </c>
      <c r="E53" s="19">
        <f>'NA VET'!E131</f>
        <v>26.099999999999998</v>
      </c>
    </row>
    <row r="54" spans="1:5" x14ac:dyDescent="0.2">
      <c r="A54" s="25">
        <v>52</v>
      </c>
      <c r="B54" s="16" t="str">
        <f>'NA B'!A136</f>
        <v>VAN NIEKERK</v>
      </c>
      <c r="C54" s="25" t="str">
        <f>'NA B'!B136</f>
        <v>J</v>
      </c>
      <c r="D54" s="16" t="s">
        <v>188</v>
      </c>
      <c r="E54" s="19">
        <f>'NA B'!E136</f>
        <v>25.1</v>
      </c>
    </row>
    <row r="55" spans="1:5" x14ac:dyDescent="0.2">
      <c r="A55" s="25">
        <v>53</v>
      </c>
      <c r="B55" s="16" t="str">
        <f>'NA VET'!A136</f>
        <v>KRUAER</v>
      </c>
      <c r="C55" s="25" t="str">
        <f>'NA VET'!B136</f>
        <v>G</v>
      </c>
      <c r="D55" s="16" t="s">
        <v>186</v>
      </c>
      <c r="E55" s="19">
        <f>'NA VET'!E136</f>
        <v>23.8</v>
      </c>
    </row>
    <row r="56" spans="1:5" x14ac:dyDescent="0.2">
      <c r="A56" s="25">
        <v>54</v>
      </c>
      <c r="B56" s="16" t="str">
        <f>'NA DEV'!A136</f>
        <v>Smith</v>
      </c>
      <c r="C56" s="25" t="str">
        <f>'NA DEV'!B136</f>
        <v>D</v>
      </c>
      <c r="D56" s="16" t="s">
        <v>185</v>
      </c>
      <c r="E56" s="19">
        <f>'NA DEV'!E136</f>
        <v>23.200000000000003</v>
      </c>
    </row>
    <row r="57" spans="1:5" x14ac:dyDescent="0.2">
      <c r="A57" s="25">
        <v>55</v>
      </c>
      <c r="B57" s="3" t="str">
        <f>'SA MAS'!A133</f>
        <v>PEINKE</v>
      </c>
      <c r="C57" s="25" t="str">
        <f>'SA MAS'!B133</f>
        <v>L</v>
      </c>
      <c r="D57" s="16" t="s">
        <v>193</v>
      </c>
      <c r="E57" s="19">
        <f>'SA MAS'!E133</f>
        <v>23.2</v>
      </c>
    </row>
    <row r="58" spans="1:5" x14ac:dyDescent="0.2">
      <c r="A58" s="25">
        <v>56</v>
      </c>
      <c r="B58" s="3" t="str">
        <f>'SA B'!A132</f>
        <v>REYNOLDS</v>
      </c>
      <c r="C58" s="25" t="str">
        <f>'SA B'!B132</f>
        <v>N</v>
      </c>
      <c r="D58" s="16" t="s">
        <v>189</v>
      </c>
      <c r="E58" s="19">
        <f>'SA B'!E132</f>
        <v>22.1</v>
      </c>
    </row>
    <row r="59" spans="1:5" x14ac:dyDescent="0.2">
      <c r="A59" s="25">
        <v>57</v>
      </c>
      <c r="B59" s="3" t="str">
        <f>'SA MAS'!A134</f>
        <v>MC FARLANE</v>
      </c>
      <c r="C59" s="25" t="str">
        <f>'SA MAS'!B134</f>
        <v>B</v>
      </c>
      <c r="D59" s="16" t="s">
        <v>193</v>
      </c>
      <c r="E59" s="19">
        <f>'SA MAS'!E134</f>
        <v>21.8</v>
      </c>
    </row>
    <row r="60" spans="1:5" x14ac:dyDescent="0.2">
      <c r="A60" s="25">
        <v>58</v>
      </c>
      <c r="B60" s="3" t="str">
        <f>'SA INL'!A134</f>
        <v>OLIVIER</v>
      </c>
      <c r="C60" s="25" t="str">
        <f>'SA INL'!B134</f>
        <v>T</v>
      </c>
      <c r="D60" s="16" t="s">
        <v>191</v>
      </c>
      <c r="E60" s="19">
        <f>'SA INL'!E134</f>
        <v>20.100000000000001</v>
      </c>
    </row>
    <row r="61" spans="1:5" x14ac:dyDescent="0.2">
      <c r="A61" s="25">
        <v>59</v>
      </c>
      <c r="B61" s="3" t="str">
        <f>'SA MAS'!A130</f>
        <v>PIENAAR</v>
      </c>
      <c r="C61" s="25" t="str">
        <f>'SA MAS'!B130</f>
        <v>F</v>
      </c>
      <c r="D61" s="16" t="s">
        <v>193</v>
      </c>
      <c r="E61" s="19">
        <f>'SA MAS'!E130</f>
        <v>19.899999999999999</v>
      </c>
    </row>
    <row r="62" spans="1:5" x14ac:dyDescent="0.2">
      <c r="A62" s="25">
        <v>60</v>
      </c>
      <c r="B62" s="16" t="str">
        <f>'NA B'!A130</f>
        <v>VAN RIET</v>
      </c>
      <c r="C62" s="25" t="str">
        <f>'NA B'!B130</f>
        <v>W</v>
      </c>
      <c r="D62" s="16" t="s">
        <v>188</v>
      </c>
      <c r="E62" s="19">
        <f>'NA B'!E130</f>
        <v>19.899999999999999</v>
      </c>
    </row>
    <row r="63" spans="1:5" x14ac:dyDescent="0.2">
      <c r="A63" s="25">
        <v>61</v>
      </c>
      <c r="B63" s="3" t="str">
        <f>'SA LAD'!A133</f>
        <v>VISSER</v>
      </c>
      <c r="C63" s="25" t="str">
        <f>'SA LAD'!B133</f>
        <v>A</v>
      </c>
      <c r="D63" s="16" t="s">
        <v>192</v>
      </c>
      <c r="E63" s="19">
        <f>'SA LAD'!E133</f>
        <v>19.600000000000001</v>
      </c>
    </row>
    <row r="64" spans="1:5" x14ac:dyDescent="0.2">
      <c r="A64" s="25">
        <v>62</v>
      </c>
      <c r="B64" s="3" t="str">
        <f>'NA MAS'!A133</f>
        <v>FERREIRA</v>
      </c>
      <c r="C64" s="25" t="str">
        <f>'NA MAS'!B133</f>
        <v>F</v>
      </c>
      <c r="D64" s="16" t="s">
        <v>167</v>
      </c>
      <c r="E64" s="19">
        <f>'NA MAS'!E133</f>
        <v>19.2</v>
      </c>
    </row>
    <row r="65" spans="1:6" x14ac:dyDescent="0.2">
      <c r="A65" s="25">
        <v>63</v>
      </c>
      <c r="B65" s="3" t="str">
        <f>'NA MAS'!A134</f>
        <v>VENTER</v>
      </c>
      <c r="C65" s="25" t="str">
        <f>'NA MAS'!B134</f>
        <v>J</v>
      </c>
      <c r="D65" s="16" t="s">
        <v>167</v>
      </c>
      <c r="E65" s="19">
        <f>'NA MAS'!E134</f>
        <v>18.3</v>
      </c>
    </row>
    <row r="66" spans="1:6" x14ac:dyDescent="0.2">
      <c r="A66" s="25">
        <v>64</v>
      </c>
      <c r="B66" s="3" t="str">
        <f>'SA DEV'!A134</f>
        <v>COCHIUS</v>
      </c>
      <c r="C66" s="25" t="str">
        <f>'SA DEV'!B134</f>
        <v>R</v>
      </c>
      <c r="D66" s="16" t="s">
        <v>190</v>
      </c>
      <c r="E66" s="19">
        <f>'SA DEV'!E134</f>
        <v>17.999999999999996</v>
      </c>
    </row>
    <row r="67" spans="1:6" x14ac:dyDescent="0.2">
      <c r="A67" s="25">
        <v>65</v>
      </c>
      <c r="B67" s="3" t="str">
        <f>'SA MAS'!A135</f>
        <v>MELLET</v>
      </c>
      <c r="C67" s="25" t="str">
        <f>'SA MAS'!B135</f>
        <v>A</v>
      </c>
      <c r="D67" s="16" t="s">
        <v>193</v>
      </c>
      <c r="E67" s="19">
        <f>'SA MAS'!E135</f>
        <v>17.600000000000001</v>
      </c>
    </row>
    <row r="68" spans="1:6" x14ac:dyDescent="0.2">
      <c r="A68" s="25">
        <v>66</v>
      </c>
      <c r="B68" s="3" t="str">
        <f>'NA LAD'!A131</f>
        <v>Mynhardt</v>
      </c>
      <c r="C68" s="25" t="str">
        <f>'NA LAD'!B131</f>
        <v>K</v>
      </c>
      <c r="D68" s="16" t="s">
        <v>184</v>
      </c>
      <c r="E68" s="19">
        <f>'NA LAD'!E131</f>
        <v>17</v>
      </c>
    </row>
    <row r="69" spans="1:6" x14ac:dyDescent="0.2">
      <c r="A69" s="25">
        <v>67</v>
      </c>
      <c r="B69" s="3" t="str">
        <f>'NA A'!A132</f>
        <v>POTGIETER</v>
      </c>
      <c r="C69" s="25" t="str">
        <f>'NA A'!B132</f>
        <v>C</v>
      </c>
      <c r="D69" s="16" t="s">
        <v>187</v>
      </c>
      <c r="E69" s="19">
        <f>'NA A'!E132</f>
        <v>16.100000000000001</v>
      </c>
    </row>
    <row r="70" spans="1:6" x14ac:dyDescent="0.2">
      <c r="A70" s="25">
        <v>68</v>
      </c>
      <c r="B70" s="3" t="str">
        <f>'NA A'!A134</f>
        <v>VENTER</v>
      </c>
      <c r="C70" s="25" t="str">
        <f>'NA A'!B134</f>
        <v>M</v>
      </c>
      <c r="D70" s="16" t="s">
        <v>187</v>
      </c>
      <c r="E70" s="19">
        <f>'NA A'!E134</f>
        <v>15.4</v>
      </c>
    </row>
    <row r="71" spans="1:6" x14ac:dyDescent="0.2">
      <c r="A71" s="25">
        <v>69</v>
      </c>
      <c r="B71" s="3" t="str">
        <f>'NA MAS'!A131</f>
        <v>DIEDERICKS</v>
      </c>
      <c r="C71" s="25" t="str">
        <f>'NA MAS'!B131</f>
        <v>B</v>
      </c>
      <c r="D71" s="16" t="s">
        <v>167</v>
      </c>
      <c r="E71" s="19">
        <f>'NA MAS'!E131</f>
        <v>14.7</v>
      </c>
    </row>
    <row r="72" spans="1:6" x14ac:dyDescent="0.2">
      <c r="A72" s="25">
        <v>70</v>
      </c>
      <c r="B72" s="16" t="str">
        <f>'NA B'!A132</f>
        <v>VAN RENSBURG</v>
      </c>
      <c r="C72" s="25" t="str">
        <f>'NA B'!B132</f>
        <v>G</v>
      </c>
      <c r="D72" s="16" t="s">
        <v>188</v>
      </c>
      <c r="E72" s="19">
        <f>'NA B'!E132</f>
        <v>14.7</v>
      </c>
    </row>
    <row r="73" spans="1:6" x14ac:dyDescent="0.2">
      <c r="A73" s="25">
        <v>71</v>
      </c>
      <c r="B73" s="3" t="str">
        <f>'SA DEV'!A130</f>
        <v>ABRAHAMS</v>
      </c>
      <c r="C73" s="25" t="str">
        <f>'SA DEV'!B130</f>
        <v>S</v>
      </c>
      <c r="D73" s="16" t="s">
        <v>190</v>
      </c>
      <c r="E73" s="19">
        <f>'SA DEV'!E130</f>
        <v>14.600000000000001</v>
      </c>
    </row>
    <row r="74" spans="1:6" x14ac:dyDescent="0.2">
      <c r="A74" s="25">
        <v>72</v>
      </c>
      <c r="B74" s="3" t="str">
        <f>'NA A'!A131</f>
        <v>CORDIER</v>
      </c>
      <c r="C74" s="25" t="str">
        <f>'NA A'!B131</f>
        <v>W</v>
      </c>
      <c r="D74" s="16" t="s">
        <v>187</v>
      </c>
      <c r="E74" s="19">
        <f>'NA A'!E131</f>
        <v>14.5</v>
      </c>
    </row>
    <row r="75" spans="1:6" x14ac:dyDescent="0.2">
      <c r="A75" s="25">
        <v>73</v>
      </c>
      <c r="B75" s="3" t="str">
        <f>'SA INL'!A133</f>
        <v>VAN ZYL</v>
      </c>
      <c r="C75" s="25" t="str">
        <f>'SA INL'!B133</f>
        <v>D</v>
      </c>
      <c r="D75" s="16" t="s">
        <v>191</v>
      </c>
      <c r="E75" s="19">
        <f>'SA INL'!E133</f>
        <v>14.2</v>
      </c>
      <c r="F75" s="65"/>
    </row>
    <row r="76" spans="1:6" x14ac:dyDescent="0.2">
      <c r="A76" s="25">
        <v>74</v>
      </c>
      <c r="B76" s="3" t="str">
        <f>'SA LAD'!A135</f>
        <v>BOTHA</v>
      </c>
      <c r="C76" s="25" t="str">
        <f>'SA LAD'!B135</f>
        <v>S</v>
      </c>
      <c r="D76" s="16" t="s">
        <v>192</v>
      </c>
      <c r="E76" s="19">
        <f>'SA LAD'!E135</f>
        <v>14.100000000000001</v>
      </c>
      <c r="F76" s="65"/>
    </row>
    <row r="77" spans="1:6" x14ac:dyDescent="0.2">
      <c r="A77" s="25">
        <v>75</v>
      </c>
      <c r="B77" s="3" t="str">
        <f>'NA LAD'!A134</f>
        <v>Kruger</v>
      </c>
      <c r="C77" s="25" t="str">
        <f>'NA LAD'!B134</f>
        <v>M</v>
      </c>
      <c r="D77" s="16" t="s">
        <v>184</v>
      </c>
      <c r="E77" s="19">
        <f>'NA LAD'!E134</f>
        <v>13.799999999999999</v>
      </c>
      <c r="F77" s="65"/>
    </row>
    <row r="78" spans="1:6" x14ac:dyDescent="0.2">
      <c r="A78" s="25">
        <v>76</v>
      </c>
      <c r="B78" s="3" t="str">
        <f>'SA INL'!A132</f>
        <v>GOVENDER</v>
      </c>
      <c r="C78" s="25" t="str">
        <f>'SA INL'!B132</f>
        <v>J</v>
      </c>
      <c r="D78" s="16" t="s">
        <v>191</v>
      </c>
      <c r="E78" s="19">
        <f>'SA INL'!E132</f>
        <v>12</v>
      </c>
      <c r="F78" s="65"/>
    </row>
    <row r="79" spans="1:6" x14ac:dyDescent="0.2">
      <c r="A79" s="25">
        <v>77</v>
      </c>
      <c r="B79" s="3" t="str">
        <f>'SA LAD'!A136</f>
        <v>DE VILLERS</v>
      </c>
      <c r="C79" s="25" t="str">
        <f>'SA LAD'!B136</f>
        <v>L</v>
      </c>
      <c r="D79" s="16" t="s">
        <v>192</v>
      </c>
      <c r="E79" s="19">
        <f>'SA LAD'!E136</f>
        <v>11.899999999999999</v>
      </c>
      <c r="F79" s="65"/>
    </row>
    <row r="80" spans="1:6" x14ac:dyDescent="0.2">
      <c r="A80" s="25">
        <v>78</v>
      </c>
      <c r="B80" s="3" t="str">
        <f>'SA B'!A135</f>
        <v>ESPACH</v>
      </c>
      <c r="C80" s="25" t="str">
        <f>'SA B'!B135</f>
        <v>H</v>
      </c>
      <c r="D80" s="16" t="s">
        <v>189</v>
      </c>
      <c r="E80" s="19">
        <f>'SA B'!E135</f>
        <v>10</v>
      </c>
      <c r="F80" s="65"/>
    </row>
    <row r="81" spans="1:6" x14ac:dyDescent="0.2">
      <c r="A81" s="25">
        <v>79</v>
      </c>
      <c r="B81" s="3" t="str">
        <f>'SA LAD'!A132</f>
        <v>VENTER</v>
      </c>
      <c r="C81" s="25" t="str">
        <f>'SA LAD'!B132</f>
        <v>W</v>
      </c>
      <c r="D81" s="16" t="s">
        <v>192</v>
      </c>
      <c r="E81" s="19">
        <f>'SA LAD'!E132</f>
        <v>9.6</v>
      </c>
      <c r="F81" s="65"/>
    </row>
    <row r="82" spans="1:6" x14ac:dyDescent="0.2">
      <c r="A82" s="25">
        <v>80</v>
      </c>
      <c r="B82" s="3" t="str">
        <f>'NA LAD'!A133</f>
        <v>Ferreira</v>
      </c>
      <c r="C82" s="25" t="str">
        <f>'NA LAD'!B133</f>
        <v>B</v>
      </c>
      <c r="D82" s="16" t="s">
        <v>184</v>
      </c>
      <c r="E82" s="19">
        <f>'NA LAD'!E133</f>
        <v>9.5</v>
      </c>
      <c r="F82" s="65"/>
    </row>
    <row r="83" spans="1:6" x14ac:dyDescent="0.2">
      <c r="A83" s="25">
        <v>81</v>
      </c>
      <c r="B83" s="3" t="str">
        <f>'SA B'!A134</f>
        <v>TERBLANCHE</v>
      </c>
      <c r="C83" s="25" t="str">
        <f>'SA B'!B134</f>
        <v>E</v>
      </c>
      <c r="D83" s="16" t="s">
        <v>189</v>
      </c>
      <c r="E83" s="19">
        <f>'SA B'!E134</f>
        <v>6.8</v>
      </c>
      <c r="F83" s="65"/>
    </row>
    <row r="84" spans="1:6" x14ac:dyDescent="0.2">
      <c r="A84" s="25">
        <v>82</v>
      </c>
      <c r="B84" s="3" t="str">
        <f>'SA LAD'!A131</f>
        <v>JONCK</v>
      </c>
      <c r="C84" s="25" t="str">
        <f>'SA LAD'!B131</f>
        <v>M</v>
      </c>
      <c r="D84" s="16" t="s">
        <v>192</v>
      </c>
      <c r="E84" s="19">
        <f>'SA LAD'!E131</f>
        <v>5</v>
      </c>
      <c r="F84" s="65"/>
    </row>
    <row r="85" spans="1:6" x14ac:dyDescent="0.2">
      <c r="A85" s="25">
        <v>83</v>
      </c>
      <c r="B85" s="3" t="str">
        <f>'SA B'!A133</f>
        <v>BUSSE</v>
      </c>
      <c r="C85" s="25" t="str">
        <f>'SA B'!B133</f>
        <v>C</v>
      </c>
      <c r="D85" s="16" t="s">
        <v>189</v>
      </c>
      <c r="E85" s="19">
        <f>'SA B'!E133</f>
        <v>1.1000000000000001</v>
      </c>
      <c r="F85" s="65"/>
    </row>
  </sheetData>
  <sortState xmlns:xlrd2="http://schemas.microsoft.com/office/spreadsheetml/2017/richdata2" ref="B3:E85">
    <sortCondition descending="1" ref="E3:E85"/>
  </sortState>
  <mergeCells count="1">
    <mergeCell ref="A1:E1"/>
  </mergeCells>
  <phoneticPr fontId="0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4294967293" verticalDpi="4294967293" r:id="rId1"/>
  <headerFooter alignWithMargins="0">
    <oddFooter>&amp;CPage&amp;P</oddFooter>
  </headerFooter>
  <rowBreaks count="1" manualBreakCount="1">
    <brk id="4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66CC"/>
    <pageSetUpPr fitToPage="1"/>
  </sheetPr>
  <dimension ref="A1:P41"/>
  <sheetViews>
    <sheetView tabSelected="1" zoomScaleNormal="100" workbookViewId="0">
      <selection sqref="A1:H1"/>
    </sheetView>
  </sheetViews>
  <sheetFormatPr defaultRowHeight="12.75" x14ac:dyDescent="0.2"/>
  <cols>
    <col min="1" max="2" width="4.140625" style="7" bestFit="1" customWidth="1"/>
    <col min="3" max="4" width="24.140625" style="7" bestFit="1" customWidth="1"/>
    <col min="5" max="5" width="17.85546875" style="13" bestFit="1" customWidth="1"/>
    <col min="6" max="6" width="15.140625" style="7" customWidth="1"/>
    <col min="7" max="7" width="6.85546875" style="7" bestFit="1" customWidth="1"/>
    <col min="8" max="8" width="7.7109375" style="7" customWidth="1"/>
    <col min="9" max="9" width="10.28515625" style="7" hidden="1" customWidth="1"/>
    <col min="10" max="10" width="11.5703125" style="7" hidden="1" customWidth="1"/>
    <col min="11" max="18" width="9.140625" style="7" customWidth="1"/>
    <col min="19" max="16384" width="9.140625" style="7"/>
  </cols>
  <sheetData>
    <row r="1" spans="1:8" x14ac:dyDescent="0.2">
      <c r="A1" s="97" t="s">
        <v>74</v>
      </c>
      <c r="B1" s="97"/>
      <c r="C1" s="97"/>
      <c r="D1" s="97"/>
      <c r="E1" s="97"/>
      <c r="F1" s="97"/>
      <c r="G1" s="97"/>
      <c r="H1" s="97"/>
    </row>
    <row r="3" spans="1:8" x14ac:dyDescent="0.2">
      <c r="E3" s="69" t="s">
        <v>43</v>
      </c>
      <c r="F3" s="69" t="s">
        <v>6</v>
      </c>
      <c r="H3" s="70"/>
    </row>
    <row r="4" spans="1:8" x14ac:dyDescent="0.2">
      <c r="C4" s="71"/>
      <c r="D4" s="72" t="s">
        <v>9</v>
      </c>
      <c r="E4" s="73">
        <f>TEAM!F16</f>
        <v>14</v>
      </c>
      <c r="F4" s="17">
        <f>TEAM!C16</f>
        <v>69.7</v>
      </c>
      <c r="H4" s="70"/>
    </row>
    <row r="5" spans="1:8" x14ac:dyDescent="0.2">
      <c r="C5" s="71"/>
      <c r="D5" s="72" t="s">
        <v>87</v>
      </c>
      <c r="E5" s="73">
        <f>TEAM!G16</f>
        <v>575</v>
      </c>
      <c r="F5" s="17">
        <f>TEAM!D16</f>
        <v>3346.9</v>
      </c>
      <c r="H5" s="70"/>
    </row>
    <row r="6" spans="1:8" x14ac:dyDescent="0.2">
      <c r="D6" s="72" t="s">
        <v>13</v>
      </c>
      <c r="E6" s="73">
        <f>SUM(E4:E5)</f>
        <v>589</v>
      </c>
      <c r="F6" s="17">
        <f>SUM(F4:F5)</f>
        <v>3416.6</v>
      </c>
      <c r="H6" s="70"/>
    </row>
    <row r="8" spans="1:8" x14ac:dyDescent="0.2">
      <c r="D8" s="69" t="s">
        <v>5</v>
      </c>
      <c r="E8" s="69" t="s">
        <v>6</v>
      </c>
      <c r="F8" s="69" t="s">
        <v>1</v>
      </c>
      <c r="G8" s="85" t="s">
        <v>21</v>
      </c>
      <c r="H8" s="85"/>
    </row>
    <row r="9" spans="1:8" x14ac:dyDescent="0.2">
      <c r="A9" s="90" t="s">
        <v>44</v>
      </c>
      <c r="B9" s="90"/>
      <c r="C9" s="90"/>
      <c r="D9" s="74" t="s">
        <v>145</v>
      </c>
      <c r="E9" s="75">
        <v>160.69999999999999</v>
      </c>
      <c r="F9" s="74" t="s">
        <v>163</v>
      </c>
      <c r="G9" s="98" t="s">
        <v>164</v>
      </c>
      <c r="H9" s="98"/>
    </row>
    <row r="10" spans="1:8" x14ac:dyDescent="0.2">
      <c r="A10" s="91" t="s">
        <v>45</v>
      </c>
      <c r="B10" s="92"/>
      <c r="C10" s="93"/>
      <c r="D10" s="74" t="s">
        <v>142</v>
      </c>
      <c r="E10" s="75">
        <v>17.399999999999999</v>
      </c>
      <c r="F10" s="72" t="s">
        <v>165</v>
      </c>
      <c r="G10" s="98" t="s">
        <v>164</v>
      </c>
      <c r="H10" s="98"/>
    </row>
    <row r="11" spans="1:8" x14ac:dyDescent="0.2">
      <c r="A11" s="94"/>
      <c r="B11" s="95"/>
      <c r="C11" s="96"/>
      <c r="D11" s="74" t="s">
        <v>142</v>
      </c>
      <c r="E11" s="75">
        <v>17.399999999999999</v>
      </c>
      <c r="F11" s="74" t="s">
        <v>166</v>
      </c>
      <c r="G11" s="98" t="s">
        <v>167</v>
      </c>
      <c r="H11" s="98"/>
    </row>
    <row r="13" spans="1:8" x14ac:dyDescent="0.2">
      <c r="A13" s="85" t="s">
        <v>168</v>
      </c>
      <c r="B13" s="85"/>
      <c r="C13" s="85"/>
      <c r="D13" s="85"/>
      <c r="E13" s="85"/>
    </row>
    <row r="14" spans="1:8" x14ac:dyDescent="0.2">
      <c r="A14" s="69" t="s">
        <v>20</v>
      </c>
      <c r="B14" s="85" t="s">
        <v>7</v>
      </c>
      <c r="C14" s="85"/>
      <c r="D14" s="69" t="s">
        <v>21</v>
      </c>
      <c r="E14" s="69" t="s">
        <v>19</v>
      </c>
    </row>
    <row r="15" spans="1:8" x14ac:dyDescent="0.2">
      <c r="A15" s="75">
        <v>3</v>
      </c>
      <c r="B15" s="75" t="str">
        <f>IND!C5</f>
        <v>S</v>
      </c>
      <c r="C15" s="72" t="str">
        <f>IND!B5</f>
        <v>WELZIG</v>
      </c>
      <c r="D15" s="72" t="str">
        <f>IND!D5</f>
        <v>NAM DEVELOPMENT</v>
      </c>
      <c r="E15" s="17">
        <f>IND!E5</f>
        <v>104.6</v>
      </c>
      <c r="F15" s="76"/>
      <c r="G15" s="76"/>
      <c r="H15" s="76"/>
    </row>
    <row r="16" spans="1:8" x14ac:dyDescent="0.2">
      <c r="A16" s="75">
        <v>2</v>
      </c>
      <c r="B16" s="75" t="str">
        <f>IND!C4</f>
        <v>P</v>
      </c>
      <c r="C16" s="72" t="str">
        <f>IND!B4</f>
        <v>VAN AARDE</v>
      </c>
      <c r="D16" s="72" t="str">
        <f>IND!D4</f>
        <v>NAM  B</v>
      </c>
      <c r="E16" s="17">
        <f>IND!E4</f>
        <v>120</v>
      </c>
      <c r="F16" s="76"/>
      <c r="G16" s="76"/>
      <c r="H16" s="76"/>
    </row>
    <row r="17" spans="1:16" x14ac:dyDescent="0.2">
      <c r="A17" s="75">
        <v>1</v>
      </c>
      <c r="B17" s="75" t="str">
        <f>IND!C3</f>
        <v>D</v>
      </c>
      <c r="C17" s="72" t="str">
        <f>IND!B3</f>
        <v>VAN BREDA</v>
      </c>
      <c r="D17" s="72" t="str">
        <f>IND!D3</f>
        <v>SA A</v>
      </c>
      <c r="E17" s="17">
        <f>IND!E3</f>
        <v>185.2</v>
      </c>
      <c r="F17" s="76"/>
      <c r="G17" s="76"/>
      <c r="H17" s="76"/>
    </row>
    <row r="18" spans="1:16" x14ac:dyDescent="0.2">
      <c r="H18" s="70"/>
    </row>
    <row r="19" spans="1:16" x14ac:dyDescent="0.2">
      <c r="B19" s="86" t="s">
        <v>169</v>
      </c>
      <c r="C19" s="87"/>
      <c r="D19" s="88"/>
      <c r="E19" s="7"/>
      <c r="H19" s="70"/>
    </row>
    <row r="20" spans="1:16" x14ac:dyDescent="0.2">
      <c r="B20" s="69" t="s">
        <v>20</v>
      </c>
      <c r="C20" s="69" t="s">
        <v>21</v>
      </c>
      <c r="D20" s="69" t="s">
        <v>19</v>
      </c>
      <c r="E20" s="11"/>
      <c r="F20" s="11"/>
      <c r="G20" s="11"/>
      <c r="H20" s="11"/>
      <c r="I20" s="69" t="s">
        <v>179</v>
      </c>
      <c r="J20" s="69" t="s">
        <v>180</v>
      </c>
      <c r="N20" s="70"/>
    </row>
    <row r="21" spans="1:16" x14ac:dyDescent="0.2">
      <c r="B21" s="75">
        <v>12</v>
      </c>
      <c r="C21" s="74" t="str">
        <f>TEAM!B15</f>
        <v>SA LADIES</v>
      </c>
      <c r="D21" s="17">
        <v>129.5</v>
      </c>
      <c r="E21" s="77"/>
      <c r="F21" s="77"/>
      <c r="G21" s="77"/>
      <c r="H21" s="77"/>
      <c r="I21" s="17">
        <f>TEAM!E15</f>
        <v>134.5</v>
      </c>
      <c r="J21" s="17">
        <f>I21-5</f>
        <v>129.5</v>
      </c>
      <c r="N21" s="70"/>
    </row>
    <row r="22" spans="1:16" x14ac:dyDescent="0.2">
      <c r="B22" s="75">
        <v>11</v>
      </c>
      <c r="C22" s="74" t="str">
        <f>TEAM!B14</f>
        <v>NAM LADIES</v>
      </c>
      <c r="D22" s="17">
        <v>138.6</v>
      </c>
      <c r="E22" s="77"/>
      <c r="F22" s="77"/>
      <c r="G22" s="77"/>
      <c r="H22" s="77"/>
      <c r="I22" s="17">
        <f>TEAM!E14</f>
        <v>138.6</v>
      </c>
      <c r="J22" s="17">
        <f>I22-0</f>
        <v>138.6</v>
      </c>
      <c r="N22" s="70"/>
    </row>
    <row r="23" spans="1:16" x14ac:dyDescent="0.2">
      <c r="B23" s="75">
        <v>10</v>
      </c>
      <c r="C23" s="74" t="str">
        <f>TEAM!B13</f>
        <v>NAM  A</v>
      </c>
      <c r="D23" s="17">
        <v>183.60000000000002</v>
      </c>
      <c r="E23" s="77"/>
      <c r="F23" s="77"/>
      <c r="G23" s="77"/>
      <c r="H23" s="77"/>
      <c r="I23" s="17">
        <f>TEAM!E13</f>
        <v>198.10000000000002</v>
      </c>
      <c r="J23" s="17">
        <f>I23-14.5</f>
        <v>183.60000000000002</v>
      </c>
      <c r="N23" s="70"/>
    </row>
    <row r="24" spans="1:16" x14ac:dyDescent="0.2">
      <c r="B24" s="75">
        <v>9</v>
      </c>
      <c r="C24" s="74" t="str">
        <f>TEAM!B12</f>
        <v>SA B</v>
      </c>
      <c r="D24" s="17">
        <v>199.4</v>
      </c>
      <c r="E24" s="77"/>
      <c r="F24" s="77"/>
      <c r="G24" s="77"/>
      <c r="H24" s="77"/>
      <c r="I24" s="17">
        <f>TEAM!E12</f>
        <v>200.5</v>
      </c>
      <c r="J24" s="17">
        <f>I24-1.1</f>
        <v>199.4</v>
      </c>
    </row>
    <row r="25" spans="1:16" x14ac:dyDescent="0.2">
      <c r="B25" s="75">
        <v>8</v>
      </c>
      <c r="C25" s="74" t="str">
        <f>TEAM!B11</f>
        <v>SA MASTERS</v>
      </c>
      <c r="D25" s="17">
        <v>210.6</v>
      </c>
      <c r="E25" s="77"/>
      <c r="F25" s="77"/>
      <c r="G25" s="77"/>
      <c r="H25" s="77"/>
      <c r="I25" s="17">
        <f>TEAM!E11</f>
        <v>228.2</v>
      </c>
      <c r="J25" s="17">
        <f>I25-17.6</f>
        <v>210.6</v>
      </c>
    </row>
    <row r="26" spans="1:16" x14ac:dyDescent="0.2">
      <c r="B26" s="75">
        <v>7</v>
      </c>
      <c r="C26" s="74" t="str">
        <f>TEAM!B10</f>
        <v>SA DEVELOPMENT</v>
      </c>
      <c r="D26" s="17">
        <v>252.79999999999998</v>
      </c>
      <c r="E26" s="77"/>
      <c r="F26" s="77"/>
      <c r="G26" s="77"/>
      <c r="H26" s="77"/>
      <c r="I26" s="17">
        <f>TEAM!E10</f>
        <v>267.39999999999998</v>
      </c>
      <c r="J26" s="17">
        <f>I26-14.6</f>
        <v>252.79999999999998</v>
      </c>
    </row>
    <row r="27" spans="1:16" x14ac:dyDescent="0.2">
      <c r="B27" s="75">
        <v>6</v>
      </c>
      <c r="C27" s="74" t="str">
        <f>TEAM!B9</f>
        <v>SA INLAND</v>
      </c>
      <c r="D27" s="17">
        <v>268.5</v>
      </c>
      <c r="E27" s="77"/>
      <c r="F27" s="77"/>
      <c r="G27" s="77"/>
      <c r="H27" s="77"/>
      <c r="I27" s="17">
        <f>TEAM!E9</f>
        <v>280.5</v>
      </c>
      <c r="J27" s="17">
        <f>I27-12</f>
        <v>268.5</v>
      </c>
      <c r="N27" s="70"/>
    </row>
    <row r="28" spans="1:16" x14ac:dyDescent="0.2">
      <c r="B28" s="75">
        <v>5</v>
      </c>
      <c r="C28" s="74" t="str">
        <f>TEAM!B8</f>
        <v>NAM MASTERS</v>
      </c>
      <c r="D28" s="17">
        <v>284.90000000000003</v>
      </c>
      <c r="E28" s="77"/>
      <c r="F28" s="77"/>
      <c r="G28" s="77"/>
      <c r="H28" s="77"/>
      <c r="I28" s="17">
        <f>TEAM!E8</f>
        <v>299.60000000000002</v>
      </c>
      <c r="J28" s="17">
        <f>I28-14.7</f>
        <v>284.90000000000003</v>
      </c>
      <c r="N28" s="70"/>
    </row>
    <row r="29" spans="1:16" x14ac:dyDescent="0.2">
      <c r="B29" s="75">
        <v>4</v>
      </c>
      <c r="C29" s="72" t="str">
        <f>TEAM!B7</f>
        <v>NAM DEVELOPMENT</v>
      </c>
      <c r="D29" s="17">
        <v>296.10000000000002</v>
      </c>
      <c r="E29" s="77"/>
      <c r="F29" s="77"/>
      <c r="G29" s="77"/>
      <c r="H29" s="77"/>
      <c r="I29" s="17">
        <f>TEAM!E7</f>
        <v>319.3</v>
      </c>
      <c r="J29" s="17">
        <f>I29-23.2</f>
        <v>296.10000000000002</v>
      </c>
      <c r="N29" s="70"/>
    </row>
    <row r="30" spans="1:16" x14ac:dyDescent="0.2">
      <c r="B30" s="75">
        <v>3</v>
      </c>
      <c r="C30" s="72" t="str">
        <f>TEAM!B6</f>
        <v>NAM VETERANS</v>
      </c>
      <c r="D30" s="17">
        <v>303.60000000000002</v>
      </c>
      <c r="E30" s="77"/>
      <c r="F30" s="77"/>
      <c r="G30" s="77"/>
      <c r="H30" s="77"/>
      <c r="I30" s="17">
        <f>TEAM!E6</f>
        <v>327.40000000000003</v>
      </c>
      <c r="J30" s="17">
        <f>I30-23.8</f>
        <v>303.60000000000002</v>
      </c>
      <c r="K30" s="76"/>
      <c r="L30" s="76"/>
      <c r="M30" s="76"/>
      <c r="N30" s="76"/>
      <c r="P30" s="70"/>
    </row>
    <row r="31" spans="1:16" x14ac:dyDescent="0.2">
      <c r="B31" s="75">
        <v>2</v>
      </c>
      <c r="C31" s="72" t="str">
        <f>TEAM!B5</f>
        <v>NAM B</v>
      </c>
      <c r="D31" s="17">
        <v>342.30000000000007</v>
      </c>
      <c r="E31" s="77"/>
      <c r="F31" s="77"/>
      <c r="G31" s="77"/>
      <c r="H31" s="77"/>
      <c r="I31" s="17">
        <f>TEAM!E5</f>
        <v>357.00000000000006</v>
      </c>
      <c r="J31" s="17">
        <f>I31-14.7</f>
        <v>342.30000000000007</v>
      </c>
      <c r="K31" s="76"/>
      <c r="L31" s="76"/>
      <c r="M31" s="76"/>
      <c r="N31" s="76"/>
      <c r="P31" s="70"/>
    </row>
    <row r="32" spans="1:16" x14ac:dyDescent="0.2">
      <c r="B32" s="75">
        <v>1</v>
      </c>
      <c r="C32" s="72" t="str">
        <f>TEAM!B4</f>
        <v>SA A</v>
      </c>
      <c r="D32" s="17">
        <v>610.79999999999995</v>
      </c>
      <c r="E32" s="77"/>
      <c r="F32" s="77"/>
      <c r="G32" s="77"/>
      <c r="H32" s="77"/>
      <c r="I32" s="17">
        <f>TEAM!E4</f>
        <v>665.5</v>
      </c>
      <c r="J32" s="17">
        <f>I32-54.7</f>
        <v>610.79999999999995</v>
      </c>
      <c r="K32" s="76"/>
      <c r="L32" s="76"/>
      <c r="M32" s="76"/>
      <c r="N32" s="76"/>
      <c r="P32" s="70"/>
    </row>
    <row r="33" spans="3:12" x14ac:dyDescent="0.2">
      <c r="E33" s="7"/>
      <c r="F33" s="13"/>
      <c r="I33" s="70"/>
    </row>
    <row r="34" spans="3:12" x14ac:dyDescent="0.2">
      <c r="C34" s="85" t="s">
        <v>170</v>
      </c>
      <c r="D34" s="85"/>
      <c r="E34" s="11"/>
      <c r="F34" s="13"/>
      <c r="I34" s="70"/>
    </row>
    <row r="35" spans="3:12" x14ac:dyDescent="0.2">
      <c r="C35" s="69" t="s">
        <v>177</v>
      </c>
      <c r="D35" s="69" t="s">
        <v>178</v>
      </c>
      <c r="E35" s="11"/>
      <c r="F35" s="13"/>
      <c r="I35" s="70"/>
    </row>
    <row r="36" spans="3:12" x14ac:dyDescent="0.2">
      <c r="C36" s="72" t="s">
        <v>171</v>
      </c>
      <c r="D36" s="79" t="s">
        <v>164</v>
      </c>
      <c r="E36" s="76"/>
      <c r="F36" s="76"/>
      <c r="G36" s="76"/>
      <c r="H36" s="76"/>
      <c r="L36" s="70"/>
    </row>
    <row r="37" spans="3:12" x14ac:dyDescent="0.2">
      <c r="C37" s="72" t="s">
        <v>172</v>
      </c>
      <c r="D37" s="80" t="s">
        <v>194</v>
      </c>
      <c r="E37" s="78"/>
      <c r="F37" s="78"/>
      <c r="G37" s="78"/>
      <c r="H37" s="78"/>
      <c r="L37" s="70"/>
    </row>
    <row r="38" spans="3:12" x14ac:dyDescent="0.2">
      <c r="C38" s="72" t="s">
        <v>173</v>
      </c>
      <c r="D38" s="80" t="s">
        <v>167</v>
      </c>
      <c r="E38" s="78"/>
      <c r="F38" s="78"/>
      <c r="G38" s="78"/>
      <c r="H38" s="78"/>
      <c r="L38" s="70"/>
    </row>
    <row r="39" spans="3:12" x14ac:dyDescent="0.2">
      <c r="C39" s="72" t="s">
        <v>174</v>
      </c>
      <c r="D39" s="80" t="s">
        <v>184</v>
      </c>
      <c r="E39" s="78"/>
      <c r="F39" s="78"/>
      <c r="G39" s="78"/>
      <c r="H39" s="78"/>
      <c r="L39" s="70"/>
    </row>
    <row r="40" spans="3:12" x14ac:dyDescent="0.2">
      <c r="C40" s="72" t="s">
        <v>175</v>
      </c>
      <c r="D40" s="80" t="s">
        <v>186</v>
      </c>
      <c r="E40" s="78"/>
      <c r="F40" s="78"/>
      <c r="G40" s="78"/>
      <c r="H40" s="78"/>
      <c r="L40" s="70"/>
    </row>
    <row r="41" spans="3:12" x14ac:dyDescent="0.2">
      <c r="C41" s="72" t="s">
        <v>176</v>
      </c>
      <c r="D41" s="80" t="s">
        <v>185</v>
      </c>
      <c r="E41" s="78"/>
      <c r="F41" s="78"/>
      <c r="G41" s="78"/>
      <c r="H41" s="78"/>
      <c r="L41" s="70"/>
    </row>
  </sheetData>
  <sortState xmlns:xlrd2="http://schemas.microsoft.com/office/spreadsheetml/2017/richdata2" ref="C21:J32">
    <sortCondition ref="J21:J32"/>
  </sortState>
  <mergeCells count="11">
    <mergeCell ref="A1:H1"/>
    <mergeCell ref="A13:E13"/>
    <mergeCell ref="G9:H9"/>
    <mergeCell ref="G8:H8"/>
    <mergeCell ref="G11:H11"/>
    <mergeCell ref="G10:H10"/>
    <mergeCell ref="C34:D34"/>
    <mergeCell ref="B14:C14"/>
    <mergeCell ref="A9:C9"/>
    <mergeCell ref="A10:C11"/>
    <mergeCell ref="B19:D19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98" orientation="portrait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D6"/>
  <sheetViews>
    <sheetView workbookViewId="0">
      <selection sqref="A1:D1"/>
    </sheetView>
  </sheetViews>
  <sheetFormatPr defaultRowHeight="12.75" x14ac:dyDescent="0.2"/>
  <cols>
    <col min="1" max="1" width="7.5703125" style="7" bestFit="1" customWidth="1"/>
    <col min="2" max="2" width="6" style="7" bestFit="1" customWidth="1"/>
    <col min="3" max="3" width="13.7109375" style="7" bestFit="1" customWidth="1"/>
    <col min="4" max="4" width="14.140625" style="7" bestFit="1" customWidth="1"/>
    <col min="5" max="16384" width="9.140625" style="7"/>
  </cols>
  <sheetData>
    <row r="1" spans="1:4" x14ac:dyDescent="0.2">
      <c r="A1" s="85" t="s">
        <v>9</v>
      </c>
      <c r="B1" s="85"/>
      <c r="C1" s="85"/>
      <c r="D1" s="85"/>
    </row>
    <row r="2" spans="1:4" s="28" customFormat="1" x14ac:dyDescent="0.2">
      <c r="A2" s="74" t="s">
        <v>142</v>
      </c>
      <c r="B2" s="75">
        <v>17.399999999999999</v>
      </c>
      <c r="C2" s="72" t="s">
        <v>165</v>
      </c>
      <c r="D2" s="72" t="s">
        <v>164</v>
      </c>
    </row>
    <row r="3" spans="1:4" x14ac:dyDescent="0.2">
      <c r="A3" s="72" t="s">
        <v>142</v>
      </c>
      <c r="B3" s="75">
        <v>17.399999999999999</v>
      </c>
      <c r="C3" s="72" t="s">
        <v>166</v>
      </c>
      <c r="D3" s="72" t="s">
        <v>167</v>
      </c>
    </row>
    <row r="5" spans="1:4" x14ac:dyDescent="0.2">
      <c r="A5" s="85" t="s">
        <v>162</v>
      </c>
      <c r="B5" s="85"/>
      <c r="C5" s="85"/>
      <c r="D5" s="85"/>
    </row>
    <row r="6" spans="1:4" x14ac:dyDescent="0.2">
      <c r="A6" s="72" t="s">
        <v>145</v>
      </c>
      <c r="B6" s="75">
        <v>160.69999999999999</v>
      </c>
      <c r="C6" s="74" t="s">
        <v>163</v>
      </c>
      <c r="D6" s="74" t="s">
        <v>164</v>
      </c>
    </row>
  </sheetData>
  <mergeCells count="2">
    <mergeCell ref="A1:D1"/>
    <mergeCell ref="A5:D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SA A</vt:lpstr>
      <vt:lpstr>SA B</vt:lpstr>
      <vt:lpstr>SA INL</vt:lpstr>
      <vt:lpstr>SA MAS</vt:lpstr>
      <vt:lpstr>SA DEV</vt:lpstr>
      <vt:lpstr>SA LAD</vt:lpstr>
      <vt:lpstr>NA A</vt:lpstr>
      <vt:lpstr>NA B</vt:lpstr>
      <vt:lpstr>NA VET</vt:lpstr>
      <vt:lpstr>NA MAS</vt:lpstr>
      <vt:lpstr>NA DEV</vt:lpstr>
      <vt:lpstr>NA LAD</vt:lpstr>
      <vt:lpstr>TEAM</vt:lpstr>
      <vt:lpstr>IND</vt:lpstr>
      <vt:lpstr>PGIV</vt:lpstr>
      <vt:lpstr>ED-NED</vt:lpstr>
      <vt:lpstr>IND!Print_Area</vt:lpstr>
      <vt:lpstr>IND!Print_Titles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CDZ009</dc:creator>
  <cp:lastModifiedBy>Andre Stevens</cp:lastModifiedBy>
  <cp:lastPrinted>2021-10-07T19:21:21Z</cp:lastPrinted>
  <dcterms:created xsi:type="dcterms:W3CDTF">1997-12-11T22:15:36Z</dcterms:created>
  <dcterms:modified xsi:type="dcterms:W3CDTF">2021-10-09T11:00:20Z</dcterms:modified>
</cp:coreProperties>
</file>